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761" firstSheet="3" activeTab="7"/>
  </bookViews>
  <sheets>
    <sheet name="01" sheetId="1" state="hidden" r:id="rId1"/>
    <sheet name="02" sheetId="2" state="hidden" r:id="rId2"/>
    <sheet name="1.sz. melléklet bevételek" sheetId="3" r:id="rId3"/>
    <sheet name="1.sz. melléklet bev feladatonké" sheetId="4" r:id="rId4"/>
    <sheet name="2.sz. melléklet kiadások" sheetId="5" r:id="rId5"/>
    <sheet name="2.sz. melléklet kiad feladatonk" sheetId="6" r:id="rId6"/>
    <sheet name="műk célú tám és ellátottak" sheetId="7" state="hidden" r:id="rId7"/>
    <sheet name="3.sz. melléklet feladatonként" sheetId="8" r:id="rId8"/>
  </sheets>
  <definedNames>
    <definedName name="Excel_BuiltIn_Print_Titles" localSheetId="4">NA()</definedName>
    <definedName name="_xlnm.Print_Titles" localSheetId="2">('1.sz. melléklet bevételek'!$B:$B,'1.sz. melléklet bevételek'!$1:$3)</definedName>
    <definedName name="_xlnm.Print_Titles" localSheetId="4">('2.sz. melléklet kiadások'!$B:$B,'2.sz. melléklet kiadások'!$1:$3)</definedName>
    <definedName name="_xlnm.Print_Area" localSheetId="2">'1.sz. melléklet bevételek'!$A$1:$L$88</definedName>
    <definedName name="_xlnm.Print_Area" localSheetId="6">'műk célú tám és ellátottak'!$A$1:$G$43</definedName>
  </definedNames>
  <calcPr fullCalcOnLoad="1"/>
</workbook>
</file>

<file path=xl/sharedStrings.xml><?xml version="1.0" encoding="utf-8"?>
<sst xmlns="http://schemas.openxmlformats.org/spreadsheetml/2006/main" count="1344" uniqueCount="422">
  <si>
    <t>01 - K1-K8. Költségvetési kiadások</t>
  </si>
  <si>
    <t>#</t>
  </si>
  <si>
    <t>Megnevezés</t>
  </si>
  <si>
    <t>Eredeti előirányzat</t>
  </si>
  <si>
    <t>01</t>
  </si>
  <si>
    <t>Törvény szerinti illetmények, munkabérek (K1101)</t>
  </si>
  <si>
    <t>02</t>
  </si>
  <si>
    <t>Normatív jutalmak (K1102)</t>
  </si>
  <si>
    <t>03</t>
  </si>
  <si>
    <t>Céljuttatás, projektprémium (K1103)</t>
  </si>
  <si>
    <t>04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</si>
  <si>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</si>
  <si>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</si>
  <si>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</si>
  <si>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</si>
  <si>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</si>
  <si>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</si>
  <si>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</si>
  <si>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08</t>
  </si>
  <si>
    <t>Ruházati költségtérítés (K1108)</t>
  </si>
  <si>
    <t>09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</si>
  <si>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</si>
  <si>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</si>
  <si>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</si>
  <si>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</si>
  <si>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</si>
  <si>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</si>
  <si>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</si>
  <si>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</si>
  <si>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(K1113)</t>
  </si>
  <si>
    <t>14</t>
  </si>
  <si>
    <t>Foglalkoztatottak személyi juttatásai (=01+…+13) (K11)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</si>
  <si>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</si>
  <si>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</si>
  <si>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</si>
  <si>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</si>
  <si>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17</t>
  </si>
  <si>
    <t>Egyéb külső személyi juttatások (K123)</t>
  </si>
  <si>
    <t>18</t>
  </si>
  <si>
    <t>Külső személyi juttatások (=15+16+17) (K12)</t>
  </si>
  <si>
    <t>19</t>
  </si>
  <si>
    <t>Személyi juttatások (=14+18) (K1)</t>
  </si>
  <si>
    <t>20</t>
  </si>
  <si>
    <t>Munkaadókat terhelő járulékok és szociális hozzájárulási adó                                                                             (K2)</t>
  </si>
  <si>
    <t>21</t>
  </si>
  <si>
    <t>Szakmai anyagok beszerzése (K311)</t>
  </si>
  <si>
    <t>22</t>
  </si>
  <si>
    <t>Üzemeltetési anyagok beszerzése (K312)</t>
  </si>
  <si>
    <t>23</t>
  </si>
  <si>
    <t>Árubeszerzés (K313)</t>
  </si>
  <si>
    <t>24</t>
  </si>
  <si>
    <t>Készletbeszerzés (=21+22+23) (K31)</t>
  </si>
  <si>
    <t>25</t>
  </si>
  <si>
    <t>Informatikai szolgáltatások igénybevétele (K321)</t>
  </si>
  <si>
    <t>26</t>
  </si>
  <si>
    <t>Egyéb kommunikációs szolgáltatások (K322)</t>
  </si>
  <si>
    <t>27</t>
  </si>
  <si>
    <t>Kommunikációs szolgáltatások (=25+26) (K32)</t>
  </si>
  <si>
    <t>28</t>
  </si>
  <si>
    <t>Közüzemi díjak (K331)</t>
  </si>
  <si>
    <t>29</t>
  </si>
  <si>
    <t>Vásárolt élelmezés (K332)</t>
  </si>
  <si>
    <t>30</t>
  </si>
  <si>
    <t>Bérleti és lízing díjak (K333)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</si>
  <si>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</si>
  <si>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</si>
  <si>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</si>
  <si>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</si>
  <si>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</si>
  <si>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 (K336)</t>
  </si>
  <si>
    <t>34</t>
  </si>
  <si>
    <t>Egyéb szolgáltatások (K337)</t>
  </si>
  <si>
    <t>35</t>
  </si>
  <si>
    <t>Szolgáltatási kiadások (=28+…+34) (K33)</t>
  </si>
  <si>
    <t>36</t>
  </si>
  <si>
    <t>Kiküldetések kiadásai (K341)</t>
  </si>
  <si>
    <t>37</t>
  </si>
  <si>
    <t>Reklám- és propagandakiadások (K342)</t>
  </si>
  <si>
    <t>38</t>
  </si>
  <si>
    <t>Kiküldetések, reklám- és propagandakiadások (=36+37) (K34)</t>
  </si>
  <si>
    <t>39</t>
  </si>
  <si>
    <t>Működési célú előzetesen felszámított általános forgalmi adó (K351)</t>
  </si>
  <si>
    <t>40</t>
  </si>
  <si>
    <t>Fizetendő általános forgalmi adó  (K352)</t>
  </si>
  <si>
    <t>41</t>
  </si>
  <si>
    <t>Kamatkiadások  (K353)</t>
  </si>
  <si>
    <t>42</t>
  </si>
  <si>
    <t>Egyéb pénzügyi műveletek kiadásai (K354)</t>
  </si>
  <si>
    <t>43</t>
  </si>
  <si>
    <t>Egyéb dologi kiadások (K355)</t>
  </si>
  <si>
    <t>44</t>
  </si>
  <si>
    <t>Különféle befizetések és egyéb dologi kiadások (=39+…+43) (K35)</t>
  </si>
  <si>
    <t>45</t>
  </si>
  <si>
    <t>Dologi kiadások (=24+27+35+38+44) (K3)</t>
  </si>
  <si>
    <t>46</t>
  </si>
  <si>
    <t>Társadalombiztosítási ellátások (K41)</t>
  </si>
  <si>
    <t>47</t>
  </si>
  <si>
    <t>Családi támogatások (K42)</t>
  </si>
  <si>
    <t>48</t>
  </si>
  <si>
    <t>Pénzbeli kárpótlások, kártérítések (K43)</t>
  </si>
  <si>
    <t>49</t>
  </si>
  <si>
    <t>Betegséggel kapcsolatos (nem társadalombiztosítási) ellátások (K44)</t>
  </si>
  <si>
    <t>50</t>
  </si>
  <si>
    <t>Foglalkoztatással, munkanélküliséggel kapcsolatos ellátások (K45)</t>
  </si>
  <si>
    <t>51</t>
  </si>
  <si>
    <t>Lakhatással kapcsolatos ellátások (K46)</t>
  </si>
  <si>
    <t>52</t>
  </si>
  <si>
    <t>Intézményi ellátottak pénzbeli juttatásai (K47)</t>
  </si>
  <si>
    <t>53</t>
  </si>
  <si>
    <t>Egyéb nem intézményi ellátások (K48)</t>
  </si>
  <si>
    <t>54</t>
  </si>
  <si>
    <t>Ellátottak pénzbeli juttatásai (=46+...+53) (K4)</t>
  </si>
  <si>
    <t>55</t>
  </si>
  <si>
    <t>Nemzetközi kötelezettségek (K501)</t>
  </si>
  <si>
    <t>56</t>
  </si>
  <si>
    <t>Elvonások és befizetések (K502)</t>
  </si>
  <si>
    <t>57</t>
  </si>
  <si>
    <t>Működési célú garancia- és kezességvállalásból származó kifizetés államháztartáson belülre (K503)</t>
  </si>
  <si>
    <t>58</t>
  </si>
  <si>
    <t>Működési célú visszatérítendő támogatások, kölcsönök nyújtása államháztartáson belülre (K504)</t>
  </si>
  <si>
    <t>59</t>
  </si>
  <si>
    <t>Működési célú visszatérítendő támogatások, kölcsönök törlesztése államháztartáson belülre (K505)</t>
  </si>
  <si>
    <t>60</t>
  </si>
  <si>
    <t>Egyéb működési célú támogatások államháztartáson belülre (K506)</t>
  </si>
  <si>
    <t>61</t>
  </si>
  <si>
    <t>Működési célú garancia- és kezességvállalásból származó kifizetés államháztartáson kívülre (K507)</t>
  </si>
  <si>
    <t>62</t>
  </si>
  <si>
    <t>Működési célú visszatérítendő támogatások, kölcsönök nyújtása államháztartáson kívülre (K508)</t>
  </si>
  <si>
    <t>63</t>
  </si>
  <si>
    <t>Árkiegészítések, ártámogatások (K509)</t>
  </si>
  <si>
    <t>64</t>
  </si>
  <si>
    <t>Kamattámogatások (K510)</t>
  </si>
  <si>
    <t>65</t>
  </si>
  <si>
    <t>Egyéb működési célú támogatások államháztartáson kívülre (K511)</t>
  </si>
  <si>
    <t>66</t>
  </si>
  <si>
    <t>Tartalékok (K512)</t>
  </si>
  <si>
    <t>67</t>
  </si>
  <si>
    <t>Egyéb működési célú kiadások (=55+…+66) (K5)</t>
  </si>
  <si>
    <t>68</t>
  </si>
  <si>
    <t>Immateriális javak beszerzése, létesítése (K61)</t>
  </si>
  <si>
    <t>69</t>
  </si>
  <si>
    <t>Ingatlanok beszerzése, létesítése (K62)</t>
  </si>
  <si>
    <t>70</t>
  </si>
  <si>
    <t>Informatikai eszközök beszerzése, létesítése (K63)</t>
  </si>
  <si>
    <t>71</t>
  </si>
  <si>
    <t>Egyéb tárgyi eszközök beszerzése, létesítése (K64)</t>
  </si>
  <si>
    <t>72</t>
  </si>
  <si>
    <t>Részesedések beszerzése (K65)</t>
  </si>
  <si>
    <t>73</t>
  </si>
  <si>
    <t>Meglévő részesedések növeléséhez kapcsolódó kiadások (K66)</t>
  </si>
  <si>
    <t>74</t>
  </si>
  <si>
    <t>Beruházási célú előzetesen felszámított általános forgalmi adó (K67)</t>
  </si>
  <si>
    <t>75</t>
  </si>
  <si>
    <t>Beruházások (=68+…+74) (K6)</t>
  </si>
  <si>
    <t>76</t>
  </si>
  <si>
    <t>Ingatlanok felújítása (K71)</t>
  </si>
  <si>
    <t>77</t>
  </si>
  <si>
    <t>Informatikai eszközök felújítása (K72)</t>
  </si>
  <si>
    <t>78</t>
  </si>
  <si>
    <t>Egyéb tárgyi eszközök felújítása  (K73)</t>
  </si>
  <si>
    <t>79</t>
  </si>
  <si>
    <t>Felújítási célú előzetesen felszámított általános forgalmi adó (K74)</t>
  </si>
  <si>
    <t>80</t>
  </si>
  <si>
    <t>Felújítások (=76+...+79) (K7)</t>
  </si>
  <si>
    <t>81</t>
  </si>
  <si>
    <t>Felhalmozási célú garancia- és kezességvállalásból származó kifizetés államháztartáson belülre (K81)</t>
  </si>
  <si>
    <t>82</t>
  </si>
  <si>
    <t>Felhalmozási célú visszatérítendő támogatások, kölcsönök nyújtása államháztartáson belülre (K82)</t>
  </si>
  <si>
    <t>83</t>
  </si>
  <si>
    <t>Felhalmozási célú visszatérítendő támogatások, kölcsönök törlesztése államháztartáson belülre (K83)</t>
  </si>
  <si>
    <t>84</t>
  </si>
  <si>
    <t>Egyéb felhalmozási célú támogatások államháztartáson belülre (K84)</t>
  </si>
  <si>
    <t>85</t>
  </si>
  <si>
    <t>Felhalmozási célú garancia- és kezességvállalásból származó kifizetés államháztartáson kívülre (K85)</t>
  </si>
  <si>
    <t>86</t>
  </si>
  <si>
    <t>Felhalmozási célú visszatérítendő támogatások, kölcsönök nyújtása államháztartáson kívülre (K86)</t>
  </si>
  <si>
    <t>87</t>
  </si>
  <si>
    <t>Lakástámogatás (K87)</t>
  </si>
  <si>
    <t>88</t>
  </si>
  <si>
    <t>Egyéb felhalmozási célú támogatások államháztartáson kívülre  (K88)</t>
  </si>
  <si>
    <t>89</t>
  </si>
  <si>
    <t>Egyéb felhalmozási célú kiadások (=81+…+88) (K8)</t>
  </si>
  <si>
    <t>90</t>
  </si>
  <si>
    <t>Költségvetési kiadások (=19+20+45+54+67+75+80+89) (K1-K8)</t>
  </si>
  <si>
    <t>02 - B1-B7. Költségvetési bevételek</t>
  </si>
  <si>
    <t>Helyi önkormányzatok működésének általános támogatása (B111)</t>
  </si>
  <si>
    <t>Települési önkormányzatok egyes köznevelési feladatainak támogatása (B112)</t>
  </si>
  <si>
    <t>Települési önkormányzatok szociális gyermekjóléti és gyermekétkeztetési  feladatainak támogatása (B113)</t>
  </si>
  <si>
    <t>Települési önkormányzatok kulturális feladatainak támogatása (B114)</t>
  </si>
  <si>
    <t>Működési célú központosított előirányzatok (B115)</t>
  </si>
  <si>
    <t>Helyi önkormányzatok kiegészítő támogatásai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</si>
  <si>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</si>
  <si>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</si>
  <si>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</si>
  <si>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</si>
  <si>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</si>
  <si>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</si>
  <si>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Működési célú támogatások államháztartáson belülről (=07+…+12)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</si>
  <si>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</si>
  <si>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</si>
  <si>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</si>
  <si>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</si>
  <si>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</si>
  <si>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Felhalmozási célú támogatások államháztartáson belülről (=14+…+18) (B2)</t>
  </si>
  <si>
    <t>Magánszemélyek jövedelemadói (B311)</t>
  </si>
  <si>
    <t>Társaságok jövedelemadói  (B312)</t>
  </si>
  <si>
    <t>Jövedelemadók (=20+21) (B31)</t>
  </si>
  <si>
    <t>Szociális hozzájárulási adó és járulékok (B32)</t>
  </si>
  <si>
    <t>Bérhez és foglalkoztatáshoz kapcsolódó adók (B33)</t>
  </si>
  <si>
    <t>Vagyoni tipusú adók  (B34)</t>
  </si>
  <si>
    <t>Értékesítési és forgalmi adók  (B351)</t>
  </si>
  <si>
    <t>Fogyasztási adók  (B352)</t>
  </si>
  <si>
    <t>Pénzügyi monopóliumok nyereségét terhelő adók  (B353)</t>
  </si>
  <si>
    <t>Gépjárműadók (B354)</t>
  </si>
  <si>
    <t>Egyéb áruhasználati és szolgáltatási adók  (B355)</t>
  </si>
  <si>
    <t>Termékek és szolgáltatások adói (=26+…+30)  (B35)</t>
  </si>
  <si>
    <t>Egyéb közhatalmi bevételek  (B36)</t>
  </si>
  <si>
    <t>Közhatalmi bevételek (=22+...+25+31+32) (B3)</t>
  </si>
  <si>
    <t>Készletértékesítés ellenértéke (B401)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</si>
  <si>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</si>
  <si>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</si>
  <si>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</si>
  <si>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</si>
  <si>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</si>
  <si>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</si>
  <si>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Kamatbevételek (B408)</t>
  </si>
  <si>
    <t>Egyéb pénzügyi műveletek bevételei (B409)</t>
  </si>
  <si>
    <t>Egyéb működési bevételek (B410)</t>
  </si>
  <si>
    <t>Működési bevételek (=34+…+43) (B4)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</si>
  <si>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</si>
  <si>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</si>
  <si>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</si>
  <si>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</si>
  <si>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</si>
  <si>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Felhalmozási bevételek (=45+…+49) (B5)</t>
  </si>
  <si>
    <t>Működési célú garancia- és kezességvállalásból származó megtérülések államháztartáson kívülről (B61)</t>
  </si>
  <si>
    <t>Működési célú visszatérítendő támogatások, kölcsönök visszatérülése államháztartáson kívülről (B62)</t>
  </si>
  <si>
    <t>Egyéb működési célú átvett pénzeszközök (B63)</t>
  </si>
  <si>
    <t>Működési célú átvett pénzeszközök (=51+52+53) (B6)</t>
  </si>
  <si>
    <t>Felhalmozási célú garancia- és kezességvállalásból származó megtérülések államháztartáson kívülről (B71)</t>
  </si>
  <si>
    <t>Felhalmozási célú visszatérítendő támogatások, kölcsönök visszatérülése államháztartáson kívülről (B72)</t>
  </si>
  <si>
    <t>Egyéb felhalmozási célú átvett pénzeszközök (B73)</t>
  </si>
  <si>
    <t>Felhalmozási célú átvett pénzeszközök (=55+56+57) (B7)</t>
  </si>
  <si>
    <t>Költségvetési bevételek (=13+19+33+44+50+54+58) (B1-B7)</t>
  </si>
  <si>
    <t>Pecöl Község Önkormányzata</t>
  </si>
  <si>
    <t>Önkormányzat igazg. tevékenység</t>
  </si>
  <si>
    <t>Községgazdálkodás</t>
  </si>
  <si>
    <t>Összesen</t>
  </si>
  <si>
    <t>Bevételek E-Ft-ban</t>
  </si>
  <si>
    <t>eredeti</t>
  </si>
  <si>
    <t>módosított</t>
  </si>
  <si>
    <t>teljesítés</t>
  </si>
  <si>
    <t xml:space="preserve"> előirányzat</t>
  </si>
  <si>
    <t>%-a</t>
  </si>
  <si>
    <t>Önkormányzatok működési támogatásai (B11)</t>
  </si>
  <si>
    <t>Működési célú támogatások államháztartáson belülről (B1)</t>
  </si>
  <si>
    <t>Felhalmozási célú támogatások államháztartáson belülről  (B2)</t>
  </si>
  <si>
    <t>Jövedelemadók (B31)</t>
  </si>
  <si>
    <t>Termékek és szolgáltatások adói  (B35)</t>
  </si>
  <si>
    <t>Közhatalmi bevételek  (B3)</t>
  </si>
  <si>
    <t>Működési bevételek (B4)</t>
  </si>
  <si>
    <t>Felhalmozási bevételek (B5)</t>
  </si>
  <si>
    <t>Működési célú átvett pénzeszközök  (B6)</t>
  </si>
  <si>
    <t>Felhalmozási célú átvett pénzeszközök (B7)</t>
  </si>
  <si>
    <t>Költségvetési bevételek  (B1-B7)</t>
  </si>
  <si>
    <t>Hosszú lejáratú hitelek, kölcsönök felvétele  (B8111)</t>
  </si>
  <si>
    <t>Likviditási célú hitelek, kölcsönök felvétele pénzügyi vállalkozástól (B8112)</t>
  </si>
  <si>
    <t>Rövid lejáratú hitelek, kölcsönök felvétele   (B8113)</t>
  </si>
  <si>
    <t>Hitel-, kölcsönfelvétel államháztartáson kívülről  (B811)</t>
  </si>
  <si>
    <t>Forgatási célú belföldi értékpapírok beváltása, értékesítése (B8121)</t>
  </si>
  <si>
    <t>Forgatási célú belföldi értékpapírok kibocsátása (B8122)</t>
  </si>
  <si>
    <t>Befektetési célú belföldi értékpapírok beváltása,  értékesítése (B8123)</t>
  </si>
  <si>
    <t>Befektetési célú belföldi értékpapírok kibocsátása (B8124)</t>
  </si>
  <si>
    <t>Belföldi értékpapírok bevételei  (B812)</t>
  </si>
  <si>
    <t>Előző év költségvetési maradványának igénybevétele (B8131)</t>
  </si>
  <si>
    <t>Előző év vállalkozási maradványának igénybevétele (B8132)</t>
  </si>
  <si>
    <t>Maradvány igénybevétele 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</si>
  <si>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</si>
  <si>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</si>
  <si>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</si>
  <si>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Betétek megszüntetése (B817)</t>
  </si>
  <si>
    <t>Központi költségvetés sajátos finanszírozási bevételei (B818)</t>
  </si>
  <si>
    <t>Belföldi finanszírozás bevételei  (B81)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</si>
  <si>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</si>
  <si>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</si>
  <si>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</si>
  <si>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Külföldi hitelek, kölcsönök felvétele  (B824)</t>
  </si>
  <si>
    <t>Külföldi finanszírozás bevételei  (B82)</t>
  </si>
  <si>
    <t>Adóssághoz nem kapcsolódó származékos ügyletek bevételei (B83)</t>
  </si>
  <si>
    <t>Finanszírozási bevételek  (B8)</t>
  </si>
  <si>
    <t>Bevételek összesen</t>
  </si>
  <si>
    <t>Kötelező feladatok</t>
  </si>
  <si>
    <t>Önként vállalt feladatok</t>
  </si>
  <si>
    <t>Állami(államigazgatási)feladatok</t>
  </si>
  <si>
    <t>Forgatási célú belföldiértékpapír beváltása, értékesítése (B8121</t>
  </si>
  <si>
    <t>Pecol Község Önkormányzata</t>
  </si>
  <si>
    <t>Önkormányzat igazgatási tevékenys.</t>
  </si>
  <si>
    <t>Szociális és átadott pénzek</t>
  </si>
  <si>
    <t xml:space="preserve"> Kiadások E-Ft-ban</t>
  </si>
  <si>
    <t>Foglalkoztatottak személyi juttatásai (K11)</t>
  </si>
  <si>
    <t>Munkavégzésre irányuló egyéb jogviszonyban nem saját foglal.fiz.jutt. (K122)</t>
  </si>
  <si>
    <t>Külső személyi juttatások (K12)</t>
  </si>
  <si>
    <t>Személyi juttatások  (K1)</t>
  </si>
  <si>
    <t>Készletbeszerzés (K31)</t>
  </si>
  <si>
    <t>Kommunikációs szolgáltatások (K32)</t>
  </si>
  <si>
    <t>Szolgáltatási kiadások  (K33)</t>
  </si>
  <si>
    <t>Kiküldetések, reklám- és propagandakiadások (K34)</t>
  </si>
  <si>
    <t>Különféle befizetések és egyéb dologi kiadások  (K35)</t>
  </si>
  <si>
    <t>Dologi kiadások (K3)</t>
  </si>
  <si>
    <t>Ellátottak pénzbeli juttatásai (K4)</t>
  </si>
  <si>
    <t>Egyéb működési célú kiadások (K5)</t>
  </si>
  <si>
    <t>Beruházások (K6)</t>
  </si>
  <si>
    <t>Felújítások (K7)</t>
  </si>
  <si>
    <t>Felhalmozási célú visszatérítendő tám., kölcsönök nyújtása áh-on kívülre (K86)</t>
  </si>
  <si>
    <t>Egyéb felhalmozási célú kiadások (K8)</t>
  </si>
  <si>
    <t>Költségvetési kiadások (K1-K8)</t>
  </si>
  <si>
    <t>Hosszú lejáratú hitelek, kölcsönök törlesztése  (K9111)</t>
  </si>
  <si>
    <t>Likviditási célú hitelek, kölcsönök törlesztése pénzügyi vállalkozásnak (K9112)</t>
  </si>
  <si>
    <t>Rövid lejáratú hitelek, kölcsönök törlesztése  (K9113)</t>
  </si>
  <si>
    <t>Hitel-, kölcsöntörlesztés államháztartáson kívülre (K911)</t>
  </si>
  <si>
    <t>Forgatási célú belföldi értékpapírok vásárlása (K9121)</t>
  </si>
  <si>
    <t>Forgatási célú belföldi értékpapírok beváltása (K9122)</t>
  </si>
  <si>
    <t>Befektetési célú belföldi értékpapírok vásárlása (K9123)</t>
  </si>
  <si>
    <t>Befektetési célú belföldi értékpapírok beváltása (K9124)</t>
  </si>
  <si>
    <t>Államháztartáson belüli megelőlegezés visszafizetése</t>
  </si>
  <si>
    <t>Belföldi értékpapírok kiadásai 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</si>
  <si>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</si>
  <si>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</si>
  <si>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</si>
  <si>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betétként elhelyezése (K916)</t>
  </si>
  <si>
    <t>Pénzügyi lízing kiadásai (K917)</t>
  </si>
  <si>
    <t>Központi költségvetés sajátos finanszírozási kiadásai (K918)</t>
  </si>
  <si>
    <t>Belföldi finanszírozás kiadásai  (K91)</t>
  </si>
  <si>
    <t>Forgatási célú külföldi értékpapírok vásárlása (K921)</t>
  </si>
  <si>
    <t>Befektetési célú külföldi értékpapírok vásárlása (K922)</t>
  </si>
  <si>
    <t>Külföldi értékpapírok beváltása (K923)</t>
  </si>
  <si>
    <t>Külföldi hitelek, kölcsönök törlesztése (K924)</t>
  </si>
  <si>
    <t>Külföldi finanszírozás kiadásai (K92)</t>
  </si>
  <si>
    <t>Adóssághoz nem kapcsolódó származékos ügyletek kiadásai (K93)</t>
  </si>
  <si>
    <t>Finanszírozási kiadások (K9)</t>
  </si>
  <si>
    <t>Kiadások összesen</t>
  </si>
  <si>
    <t>Állami (államigazgatási) feladatok</t>
  </si>
  <si>
    <t>Egyéb felhalmozási célú visszatérítendő tám., kölcsön</t>
  </si>
  <si>
    <t>+</t>
  </si>
  <si>
    <t>CSÉNYE KÖZSÉG ÖNKORMÁNYZATA</t>
  </si>
  <si>
    <t>Kiadások 2014. E Ft</t>
  </si>
  <si>
    <t>Működési célú támogatások és ellátottak pénzbeli juttatásai</t>
  </si>
  <si>
    <t>előirányzat</t>
  </si>
  <si>
    <t>Csényei tagóvoda működésének támogatása</t>
  </si>
  <si>
    <t>Hozzájárulás a közös hivatal könyveléséhez,bérszámfejtéséhez</t>
  </si>
  <si>
    <t>Hozzájárulás a csényei tagóvoda könyveléséhez,bérszámfejtéséhez</t>
  </si>
  <si>
    <t>751153</t>
  </si>
  <si>
    <t xml:space="preserve">Sárvár Város Kistérs. Területfejl.Társ. </t>
  </si>
  <si>
    <t>Közösségi Kult.Élet és Közalapítvány támogatása</t>
  </si>
  <si>
    <t>751669</t>
  </si>
  <si>
    <t>Önkéntes Tűzoltóegy. Csénye tám</t>
  </si>
  <si>
    <t>924014</t>
  </si>
  <si>
    <t>Sportegyesület Csénye tám</t>
  </si>
  <si>
    <t>Vöröskereszt Csénye tám</t>
  </si>
  <si>
    <t>Faluszépítő Egyesület</t>
  </si>
  <si>
    <t>Sághegy Leader tagdíj</t>
  </si>
  <si>
    <t>Bursa Hungarica ösztöndíj</t>
  </si>
  <si>
    <t>TÖOSZ tagdíj</t>
  </si>
  <si>
    <t xml:space="preserve">természetbeni gyermekvédelmi támogatás </t>
  </si>
  <si>
    <t>óvodáztatási támogatás</t>
  </si>
  <si>
    <t xml:space="preserve">beisk.segély </t>
  </si>
  <si>
    <t>ápolási díj helyi</t>
  </si>
  <si>
    <t>közgyógyellátás</t>
  </si>
  <si>
    <t>12/04</t>
  </si>
  <si>
    <t>853311</t>
  </si>
  <si>
    <t>foglalkoztatást helyettesítő támogatás</t>
  </si>
  <si>
    <t>lakásfenntartási támogatás normativ</t>
  </si>
  <si>
    <t>átmeneti segély</t>
  </si>
  <si>
    <t>természetbeni segély</t>
  </si>
  <si>
    <t>rendszeres szoc.segély</t>
  </si>
  <si>
    <t>3. számú melléklet</t>
  </si>
  <si>
    <t>PECÖL KÖZSÉG ÖNKORMÁNYZATA</t>
  </si>
  <si>
    <t>Kötelező feladat</t>
  </si>
  <si>
    <t>Önként vállalt feladat</t>
  </si>
  <si>
    <t>Állami(államiagzgatási)feladat</t>
  </si>
  <si>
    <t>P-K-M Társulásnak átadás  - Óvoda működtetéshez</t>
  </si>
  <si>
    <t xml:space="preserve">                                        - Óvoda felújításhoz</t>
  </si>
  <si>
    <t xml:space="preserve">                                        - Védőnői szolgálathoz átadás</t>
  </si>
  <si>
    <t xml:space="preserve">                                        - Társulás működéséhez</t>
  </si>
  <si>
    <t>Kenéz-Megyehíd Önkorm. Óvodába bejáró gyerekek támogatása</t>
  </si>
  <si>
    <t>Sárvári tüzoltó Egyesület támogatása</t>
  </si>
  <si>
    <t>Önkéntes Tűzoltóegy.  tám</t>
  </si>
  <si>
    <t>Vöröskereszt Pecöl  tám</t>
  </si>
  <si>
    <t>Katasztrófavédelemnek átadás</t>
  </si>
  <si>
    <t>Kovács János emléktorna</t>
  </si>
  <si>
    <t>Biztosító által fizetett kártérítés (B410)</t>
  </si>
  <si>
    <t>Egyéb működési bevételek (B411)</t>
  </si>
  <si>
    <t>Működési célú támogatások Európai Unionak (K511)</t>
  </si>
  <si>
    <t>Egyéb működési célú támogatások államháztartáson kívülre (K512)</t>
  </si>
  <si>
    <t>Tartalékok (K513)</t>
  </si>
  <si>
    <t>SZOVÁ-nak átadás</t>
  </si>
  <si>
    <t>Egyház támogatás</t>
  </si>
  <si>
    <t>Civil szervezetek</t>
  </si>
  <si>
    <t>Helyi megállapítású rendkívüli gyermekvédelmi
támogatás. beiskolázási, karácsonyi tám.</t>
  </si>
  <si>
    <t>előir.</t>
  </si>
  <si>
    <t>mód.</t>
  </si>
  <si>
    <t>telj.</t>
  </si>
  <si>
    <t>Egyéb működési célú átvett pénzeszközök (B65)</t>
  </si>
  <si>
    <t>Egyéb felhalmozási célú átvett pénzeszközök (B75)</t>
  </si>
  <si>
    <t>Bevételek Ft-ban</t>
  </si>
  <si>
    <t>Felhalmozási célú visszatérítendő támogatások, kölcsönök visszatérülése államháztartáson kívülről (B75)</t>
  </si>
  <si>
    <t>A helyi önkormányzatok előző évi elszámolásából származó kiadások (K5021)</t>
  </si>
  <si>
    <t xml:space="preserve"> Kiadások Ft-ban</t>
  </si>
  <si>
    <t>Sportegyesületek, Amazonok Pecöl tám</t>
  </si>
  <si>
    <t>TÖOSZ</t>
  </si>
  <si>
    <t xml:space="preserve">Sárvár és Kistérsége Többcélú Társulás </t>
  </si>
  <si>
    <t>Előző évi visszafiz.</t>
  </si>
  <si>
    <t>Bozsik családi nap</t>
  </si>
  <si>
    <t>Amazonok</t>
  </si>
  <si>
    <t>Foci</t>
  </si>
  <si>
    <t>Teke</t>
  </si>
  <si>
    <t>Szépkorúak Daloskörének támogatása</t>
  </si>
  <si>
    <t>települési támogatás: idősek napja, temetési
segély, természetben nyújtott, első lakáshoz jut</t>
  </si>
  <si>
    <t xml:space="preserve"> </t>
  </si>
  <si>
    <t>2017. év</t>
  </si>
  <si>
    <t xml:space="preserve">2017. év </t>
  </si>
  <si>
    <t>Kiadások 2017 Ft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</si>
</sst>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"/>
    <numFmt numFmtId="165" formatCode="#,###"/>
    <numFmt numFmtId="166" formatCode="#,#00"/>
    <numFmt numFmtId="167" formatCode="#.00"/>
    <numFmt numFmtId="168" formatCode="0.000"/>
    <numFmt numFmtId="169" formatCode="0.00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</numFmts>
  <fonts count="53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8.5"/>
      <name val="MS Sans Serif"/>
      <family val="2"/>
    </font>
    <font>
      <b/>
      <sz val="10"/>
      <name val="MS Sans Serif"/>
      <family val="2"/>
    </font>
    <font>
      <b/>
      <sz val="8"/>
      <name val="MS Sans Serif"/>
      <family val="2"/>
    </font>
    <font>
      <sz val="8.5"/>
      <name val="Arial"/>
      <family val="2"/>
    </font>
    <font>
      <b/>
      <sz val="8.5"/>
      <name val="Arial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0"/>
      <color indexed="8"/>
      <name val="Arial CE"/>
      <family val="2"/>
    </font>
    <font>
      <b/>
      <i/>
      <sz val="12"/>
      <name val="Arial CE"/>
      <family val="2"/>
    </font>
    <font>
      <sz val="9"/>
      <color indexed="8"/>
      <name val="Arial CE"/>
      <family val="2"/>
    </font>
    <font>
      <sz val="9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MS Sans Serif"/>
      <family val="2"/>
    </font>
    <font>
      <b/>
      <sz val="6"/>
      <name val="MS Sans Serif"/>
      <family val="2"/>
    </font>
    <font>
      <sz val="8.5"/>
      <name val="MS Sans Serif"/>
      <family val="2"/>
    </font>
    <font>
      <b/>
      <sz val="9"/>
      <name val="Arial"/>
      <family val="2"/>
    </font>
    <font>
      <b/>
      <sz val="9"/>
      <name val="MS Sans Serif"/>
      <family val="2"/>
    </font>
    <font>
      <sz val="9"/>
      <name val="Arial"/>
      <family val="2"/>
    </font>
    <font>
      <sz val="9"/>
      <name val="MS Sans Serif"/>
      <family val="2"/>
    </font>
    <font>
      <b/>
      <sz val="9"/>
      <color indexed="8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b/>
      <i/>
      <sz val="9"/>
      <name val="Arial"/>
      <family val="2"/>
    </font>
    <font>
      <b/>
      <i/>
      <sz val="9"/>
      <color indexed="8"/>
      <name val="Arial CE"/>
      <family val="2"/>
    </font>
    <font>
      <sz val="9"/>
      <color indexed="8"/>
      <name val="Arial"/>
      <family val="2"/>
    </font>
    <font>
      <sz val="9"/>
      <color indexed="10"/>
      <name val="Arial CE"/>
      <family val="2"/>
    </font>
    <font>
      <sz val="9"/>
      <color rgb="FF000000"/>
      <name val="Arial"/>
      <family val="2"/>
    </font>
    <font>
      <sz val="9"/>
      <color rgb="FFFF0000"/>
      <name val="Arial CE"/>
      <family val="2"/>
    </font>
  </fonts>
  <fills count="23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4" fillId="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0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1" borderId="7" applyNumberFormat="0" applyAlignment="0" applyProtection="0"/>
    <xf numFmtId="0" fontId="12" fillId="6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5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1" applyNumberFormat="0" applyAlignment="0" applyProtection="0"/>
    <xf numFmtId="9" fontId="1" fillId="0" borderId="0" applyFill="0" applyBorder="0" applyAlignment="0" applyProtection="0"/>
  </cellStyleXfs>
  <cellXfs count="261">
    <xf numFmtId="0" fontId="0" fillId="0" borderId="0" xfId="0" applyAlignment="1">
      <alignment/>
    </xf>
    <xf numFmtId="0" fontId="19" fillId="16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right" vertical="top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vertical="top" wrapText="1"/>
    </xf>
    <xf numFmtId="3" fontId="20" fillId="0" borderId="0" xfId="0" applyNumberFormat="1" applyFont="1" applyAlignment="1">
      <alignment horizontal="right" vertical="top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20" fillId="0" borderId="11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49" fontId="26" fillId="0" borderId="0" xfId="0" applyNumberFormat="1" applyFont="1" applyAlignment="1">
      <alignment/>
    </xf>
    <xf numFmtId="168" fontId="26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169" fontId="26" fillId="0" borderId="0" xfId="0" applyNumberFormat="1" applyFont="1" applyAlignment="1">
      <alignment/>
    </xf>
    <xf numFmtId="0" fontId="26" fillId="0" borderId="0" xfId="0" applyFont="1" applyBorder="1" applyAlignment="1">
      <alignment/>
    </xf>
    <xf numFmtId="49" fontId="27" fillId="0" borderId="0" xfId="0" applyNumberFormat="1" applyFont="1" applyAlignment="1">
      <alignment/>
    </xf>
    <xf numFmtId="168" fontId="27" fillId="0" borderId="0" xfId="0" applyNumberFormat="1" applyFont="1" applyAlignment="1">
      <alignment/>
    </xf>
    <xf numFmtId="0" fontId="27" fillId="0" borderId="17" xfId="0" applyFont="1" applyBorder="1" applyAlignment="1">
      <alignment horizontal="left"/>
    </xf>
    <xf numFmtId="169" fontId="28" fillId="0" borderId="0" xfId="0" applyNumberFormat="1" applyFont="1" applyAlignment="1">
      <alignment/>
    </xf>
    <xf numFmtId="0" fontId="27" fillId="0" borderId="18" xfId="0" applyFont="1" applyBorder="1" applyAlignment="1">
      <alignment horizontal="right"/>
    </xf>
    <xf numFmtId="0" fontId="27" fillId="0" borderId="11" xfId="0" applyFont="1" applyBorder="1" applyAlignment="1">
      <alignment horizontal="left"/>
    </xf>
    <xf numFmtId="169" fontId="28" fillId="0" borderId="0" xfId="0" applyNumberFormat="1" applyFont="1" applyAlignment="1">
      <alignment horizontal="center"/>
    </xf>
    <xf numFmtId="0" fontId="27" fillId="0" borderId="13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left"/>
    </xf>
    <xf numFmtId="169" fontId="28" fillId="0" borderId="0" xfId="0" applyNumberFormat="1" applyFont="1" applyBorder="1" applyAlignment="1">
      <alignment horizontal="center"/>
    </xf>
    <xf numFmtId="3" fontId="26" fillId="0" borderId="13" xfId="0" applyNumberFormat="1" applyFont="1" applyBorder="1" applyAlignment="1">
      <alignment horizontal="center"/>
    </xf>
    <xf numFmtId="49" fontId="28" fillId="0" borderId="0" xfId="0" applyNumberFormat="1" applyFont="1" applyAlignment="1">
      <alignment/>
    </xf>
    <xf numFmtId="168" fontId="28" fillId="0" borderId="0" xfId="0" applyNumberFormat="1" applyFont="1" applyAlignment="1">
      <alignment/>
    </xf>
    <xf numFmtId="0" fontId="28" fillId="0" borderId="11" xfId="0" applyFont="1" applyBorder="1" applyAlignment="1">
      <alignment/>
    </xf>
    <xf numFmtId="3" fontId="28" fillId="0" borderId="13" xfId="0" applyNumberFormat="1" applyFont="1" applyBorder="1" applyAlignment="1">
      <alignment horizontal="right"/>
    </xf>
    <xf numFmtId="10" fontId="28" fillId="0" borderId="13" xfId="0" applyNumberFormat="1" applyFont="1" applyBorder="1" applyAlignment="1">
      <alignment horizontal="right"/>
    </xf>
    <xf numFmtId="3" fontId="27" fillId="0" borderId="21" xfId="0" applyNumberFormat="1" applyFont="1" applyBorder="1" applyAlignment="1">
      <alignment horizontal="right"/>
    </xf>
    <xf numFmtId="3" fontId="26" fillId="0" borderId="13" xfId="0" applyNumberFormat="1" applyFont="1" applyBorder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9" fontId="31" fillId="0" borderId="0" xfId="0" applyNumberFormat="1" applyFont="1" applyAlignment="1">
      <alignment/>
    </xf>
    <xf numFmtId="168" fontId="31" fillId="0" borderId="0" xfId="0" applyNumberFormat="1" applyFont="1" applyAlignment="1">
      <alignment/>
    </xf>
    <xf numFmtId="0" fontId="31" fillId="0" borderId="11" xfId="0" applyFont="1" applyBorder="1" applyAlignment="1">
      <alignment/>
    </xf>
    <xf numFmtId="3" fontId="27" fillId="0" borderId="13" xfId="0" applyNumberFormat="1" applyFont="1" applyBorder="1" applyAlignment="1">
      <alignment horizontal="right"/>
    </xf>
    <xf numFmtId="3" fontId="29" fillId="0" borderId="13" xfId="0" applyNumberFormat="1" applyFont="1" applyBorder="1" applyAlignment="1">
      <alignment horizontal="right"/>
    </xf>
    <xf numFmtId="3" fontId="29" fillId="0" borderId="13" xfId="0" applyNumberFormat="1" applyFont="1" applyBorder="1" applyAlignment="1">
      <alignment/>
    </xf>
    <xf numFmtId="3" fontId="26" fillId="0" borderId="13" xfId="0" applyNumberFormat="1" applyFont="1" applyBorder="1" applyAlignment="1">
      <alignment horizontal="right"/>
    </xf>
    <xf numFmtId="0" fontId="28" fillId="0" borderId="11" xfId="0" applyFont="1" applyBorder="1" applyAlignment="1">
      <alignment horizontal="left"/>
    </xf>
    <xf numFmtId="0" fontId="32" fillId="0" borderId="0" xfId="0" applyFont="1" applyAlignment="1">
      <alignment/>
    </xf>
    <xf numFmtId="1" fontId="28" fillId="0" borderId="0" xfId="0" applyNumberFormat="1" applyFont="1" applyAlignment="1">
      <alignment horizontal="right"/>
    </xf>
    <xf numFmtId="3" fontId="29" fillId="0" borderId="21" xfId="0" applyNumberFormat="1" applyFont="1" applyBorder="1" applyAlignment="1">
      <alignment/>
    </xf>
    <xf numFmtId="0" fontId="24" fillId="0" borderId="10" xfId="0" applyFont="1" applyBorder="1" applyAlignment="1">
      <alignment horizontal="left" vertical="top" wrapText="1"/>
    </xf>
    <xf numFmtId="0" fontId="33" fillId="0" borderId="11" xfId="0" applyFont="1" applyBorder="1" applyAlignment="1">
      <alignment/>
    </xf>
    <xf numFmtId="0" fontId="34" fillId="0" borderId="0" xfId="0" applyFont="1" applyAlignment="1">
      <alignment/>
    </xf>
    <xf numFmtId="0" fontId="51" fillId="0" borderId="0" xfId="0" applyFont="1" applyAlignment="1">
      <alignment wrapText="1"/>
    </xf>
    <xf numFmtId="0" fontId="23" fillId="0" borderId="0" xfId="0" applyFont="1" applyAlignment="1">
      <alignment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35" fillId="16" borderId="25" xfId="0" applyFont="1" applyFill="1" applyBorder="1" applyAlignment="1">
      <alignment horizontal="center" vertical="top" wrapText="1"/>
    </xf>
    <xf numFmtId="0" fontId="35" fillId="16" borderId="26" xfId="0" applyFont="1" applyFill="1" applyBorder="1" applyAlignment="1">
      <alignment horizontal="center" vertical="top" wrapText="1"/>
    </xf>
    <xf numFmtId="0" fontId="23" fillId="0" borderId="27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36" fillId="0" borderId="14" xfId="0" applyFont="1" applyBorder="1" applyAlignment="1">
      <alignment horizontal="center" vertical="top" wrapText="1"/>
    </xf>
    <xf numFmtId="0" fontId="36" fillId="0" borderId="11" xfId="0" applyFont="1" applyBorder="1" applyAlignment="1">
      <alignment horizontal="left" vertical="top" wrapText="1" shrinkToFit="1"/>
    </xf>
    <xf numFmtId="3" fontId="37" fillId="0" borderId="31" xfId="0" applyNumberFormat="1" applyFont="1" applyBorder="1" applyAlignment="1">
      <alignment/>
    </xf>
    <xf numFmtId="0" fontId="37" fillId="0" borderId="0" xfId="0" applyFont="1" applyAlignment="1">
      <alignment/>
    </xf>
    <xf numFmtId="0" fontId="35" fillId="0" borderId="14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left" vertical="top" wrapText="1" shrinkToFit="1"/>
    </xf>
    <xf numFmtId="0" fontId="35" fillId="0" borderId="32" xfId="0" applyFont="1" applyBorder="1" applyAlignment="1">
      <alignment horizontal="left" vertical="top" wrapText="1" shrinkToFit="1"/>
    </xf>
    <xf numFmtId="0" fontId="35" fillId="0" borderId="33" xfId="0" applyFont="1" applyBorder="1" applyAlignment="1">
      <alignment horizontal="left" vertical="top" wrapText="1" shrinkToFit="1"/>
    </xf>
    <xf numFmtId="0" fontId="35" fillId="0" borderId="12" xfId="0" applyFont="1" applyBorder="1" applyAlignment="1">
      <alignment horizontal="left" vertical="top" wrapText="1" shrinkToFit="1"/>
    </xf>
    <xf numFmtId="0" fontId="37" fillId="0" borderId="25" xfId="0" applyFont="1" applyBorder="1" applyAlignment="1">
      <alignment/>
    </xf>
    <xf numFmtId="0" fontId="35" fillId="0" borderId="12" xfId="0" applyFont="1" applyBorder="1" applyAlignment="1">
      <alignment horizontal="left" vertical="top" wrapText="1"/>
    </xf>
    <xf numFmtId="3" fontId="37" fillId="0" borderId="34" xfId="0" applyNumberFormat="1" applyFont="1" applyBorder="1" applyAlignment="1">
      <alignment/>
    </xf>
    <xf numFmtId="3" fontId="37" fillId="0" borderId="35" xfId="0" applyNumberFormat="1" applyFont="1" applyBorder="1" applyAlignment="1">
      <alignment/>
    </xf>
    <xf numFmtId="3" fontId="37" fillId="0" borderId="36" xfId="0" applyNumberFormat="1" applyFont="1" applyBorder="1" applyAlignment="1">
      <alignment/>
    </xf>
    <xf numFmtId="3" fontId="37" fillId="0" borderId="37" xfId="0" applyNumberFormat="1" applyFont="1" applyBorder="1" applyAlignment="1">
      <alignment/>
    </xf>
    <xf numFmtId="3" fontId="37" fillId="0" borderId="38" xfId="0" applyNumberFormat="1" applyFont="1" applyBorder="1" applyAlignment="1">
      <alignment/>
    </xf>
    <xf numFmtId="3" fontId="37" fillId="0" borderId="39" xfId="0" applyNumberFormat="1" applyFont="1" applyBorder="1" applyAlignment="1">
      <alignment/>
    </xf>
    <xf numFmtId="3" fontId="37" fillId="0" borderId="21" xfId="0" applyNumberFormat="1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  <xf numFmtId="0" fontId="38" fillId="0" borderId="26" xfId="0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23" fillId="0" borderId="24" xfId="0" applyFont="1" applyBorder="1" applyAlignment="1">
      <alignment horizontal="center" shrinkToFit="1"/>
    </xf>
    <xf numFmtId="0" fontId="0" fillId="0" borderId="29" xfId="0" applyBorder="1" applyAlignment="1">
      <alignment horizontal="center" shrinkToFit="1"/>
    </xf>
    <xf numFmtId="0" fontId="35" fillId="16" borderId="30" xfId="0" applyFont="1" applyFill="1" applyBorder="1" applyAlignment="1">
      <alignment horizontal="center" vertical="top" wrapText="1"/>
    </xf>
    <xf numFmtId="0" fontId="36" fillId="0" borderId="10" xfId="0" applyFont="1" applyBorder="1" applyAlignment="1">
      <alignment horizontal="left" vertical="top" wrapText="1"/>
    </xf>
    <xf numFmtId="3" fontId="37" fillId="0" borderId="0" xfId="0" applyNumberFormat="1" applyFont="1" applyBorder="1" applyAlignment="1">
      <alignment/>
    </xf>
    <xf numFmtId="3" fontId="37" fillId="0" borderId="10" xfId="0" applyNumberFormat="1" applyFont="1" applyBorder="1" applyAlignment="1">
      <alignment/>
    </xf>
    <xf numFmtId="3" fontId="37" fillId="0" borderId="13" xfId="0" applyNumberFormat="1" applyFont="1" applyBorder="1" applyAlignment="1">
      <alignment/>
    </xf>
    <xf numFmtId="164" fontId="37" fillId="0" borderId="13" xfId="0" applyNumberFormat="1" applyFont="1" applyBorder="1" applyAlignment="1">
      <alignment/>
    </xf>
    <xf numFmtId="0" fontId="35" fillId="0" borderId="10" xfId="0" applyFont="1" applyBorder="1" applyAlignment="1">
      <alignment horizontal="left" vertical="top" wrapText="1"/>
    </xf>
    <xf numFmtId="165" fontId="37" fillId="0" borderId="0" xfId="0" applyNumberFormat="1" applyFont="1" applyBorder="1" applyAlignment="1">
      <alignment/>
    </xf>
    <xf numFmtId="166" fontId="37" fillId="0" borderId="0" xfId="0" applyNumberFormat="1" applyFont="1" applyBorder="1" applyAlignment="1">
      <alignment/>
    </xf>
    <xf numFmtId="0" fontId="35" fillId="0" borderId="40" xfId="0" applyFont="1" applyBorder="1" applyAlignment="1">
      <alignment horizontal="left" vertical="top" wrapText="1"/>
    </xf>
    <xf numFmtId="3" fontId="37" fillId="0" borderId="41" xfId="0" applyNumberFormat="1" applyFont="1" applyBorder="1" applyAlignment="1">
      <alignment/>
    </xf>
    <xf numFmtId="3" fontId="37" fillId="0" borderId="42" xfId="0" applyNumberFormat="1" applyFont="1" applyBorder="1" applyAlignment="1">
      <alignment/>
    </xf>
    <xf numFmtId="3" fontId="37" fillId="0" borderId="43" xfId="0" applyNumberFormat="1" applyFont="1" applyBorder="1" applyAlignment="1">
      <alignment/>
    </xf>
    <xf numFmtId="165" fontId="37" fillId="0" borderId="10" xfId="0" applyNumberFormat="1" applyFont="1" applyBorder="1" applyAlignment="1">
      <alignment/>
    </xf>
    <xf numFmtId="167" fontId="37" fillId="0" borderId="13" xfId="0" applyNumberFormat="1" applyFont="1" applyBorder="1" applyAlignment="1">
      <alignment/>
    </xf>
    <xf numFmtId="0" fontId="35" fillId="0" borderId="44" xfId="0" applyFont="1" applyBorder="1" applyAlignment="1">
      <alignment horizontal="left" vertical="top" wrapText="1"/>
    </xf>
    <xf numFmtId="3" fontId="37" fillId="0" borderId="45" xfId="0" applyNumberFormat="1" applyFont="1" applyBorder="1" applyAlignment="1">
      <alignment/>
    </xf>
    <xf numFmtId="3" fontId="37" fillId="0" borderId="46" xfId="0" applyNumberFormat="1" applyFont="1" applyBorder="1" applyAlignment="1">
      <alignment/>
    </xf>
    <xf numFmtId="3" fontId="37" fillId="0" borderId="47" xfId="0" applyNumberFormat="1" applyFont="1" applyBorder="1" applyAlignment="1">
      <alignment/>
    </xf>
    <xf numFmtId="3" fontId="23" fillId="0" borderId="38" xfId="0" applyNumberFormat="1" applyFont="1" applyBorder="1" applyAlignment="1">
      <alignment/>
    </xf>
    <xf numFmtId="3" fontId="23" fillId="0" borderId="39" xfId="0" applyNumberFormat="1" applyFont="1" applyBorder="1" applyAlignment="1">
      <alignment/>
    </xf>
    <xf numFmtId="3" fontId="23" fillId="0" borderId="21" xfId="0" applyNumberFormat="1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24" fillId="0" borderId="14" xfId="0" applyFont="1" applyBorder="1" applyAlignment="1">
      <alignment horizontal="center" vertical="top" wrapText="1"/>
    </xf>
    <xf numFmtId="3" fontId="39" fillId="0" borderId="32" xfId="0" applyNumberFormat="1" applyFont="1" applyBorder="1" applyAlignment="1">
      <alignment/>
    </xf>
    <xf numFmtId="3" fontId="39" fillId="0" borderId="40" xfId="0" applyNumberFormat="1" applyFont="1" applyBorder="1" applyAlignment="1">
      <alignment/>
    </xf>
    <xf numFmtId="3" fontId="39" fillId="0" borderId="48" xfId="0" applyNumberFormat="1" applyFont="1" applyBorder="1" applyAlignment="1">
      <alignment/>
    </xf>
    <xf numFmtId="0" fontId="25" fillId="0" borderId="14" xfId="0" applyFont="1" applyBorder="1" applyAlignment="1">
      <alignment horizontal="center" vertical="top" wrapText="1"/>
    </xf>
    <xf numFmtId="3" fontId="21" fillId="0" borderId="32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8" xfId="0" applyNumberFormat="1" applyFont="1" applyBorder="1" applyAlignment="1">
      <alignment/>
    </xf>
    <xf numFmtId="0" fontId="21" fillId="0" borderId="0" xfId="0" applyFont="1" applyAlignment="1">
      <alignment/>
    </xf>
    <xf numFmtId="0" fontId="39" fillId="0" borderId="25" xfId="0" applyFont="1" applyBorder="1" applyAlignment="1">
      <alignment/>
    </xf>
    <xf numFmtId="3" fontId="21" fillId="0" borderId="49" xfId="0" applyNumberFormat="1" applyFont="1" applyBorder="1" applyAlignment="1">
      <alignment/>
    </xf>
    <xf numFmtId="3" fontId="21" fillId="0" borderId="50" xfId="0" applyNumberFormat="1" applyFont="1" applyBorder="1" applyAlignment="1">
      <alignment/>
    </xf>
    <xf numFmtId="3" fontId="21" fillId="0" borderId="51" xfId="0" applyNumberFormat="1" applyFont="1" applyBorder="1" applyAlignment="1">
      <alignment/>
    </xf>
    <xf numFmtId="0" fontId="39" fillId="0" borderId="10" xfId="0" applyFont="1" applyBorder="1" applyAlignment="1">
      <alignment/>
    </xf>
    <xf numFmtId="0" fontId="23" fillId="0" borderId="52" xfId="0" applyFont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36" fillId="16" borderId="25" xfId="0" applyFont="1" applyFill="1" applyBorder="1" applyAlignment="1">
      <alignment horizontal="center" vertical="top" wrapText="1"/>
    </xf>
    <xf numFmtId="0" fontId="36" fillId="16" borderId="0" xfId="0" applyFont="1" applyFill="1" applyBorder="1" applyAlignment="1">
      <alignment horizontal="center" vertical="top" wrapText="1"/>
    </xf>
    <xf numFmtId="0" fontId="36" fillId="0" borderId="0" xfId="0" applyFont="1" applyAlignment="1">
      <alignment/>
    </xf>
    <xf numFmtId="164" fontId="23" fillId="0" borderId="13" xfId="0" applyNumberFormat="1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0" fillId="16" borderId="25" xfId="0" applyFont="1" applyFill="1" applyBorder="1" applyAlignment="1">
      <alignment horizontal="center" vertical="top" wrapText="1"/>
    </xf>
    <xf numFmtId="0" fontId="40" fillId="16" borderId="26" xfId="0" applyFont="1" applyFill="1" applyBorder="1" applyAlignment="1">
      <alignment horizontal="center" vertical="top" wrapText="1"/>
    </xf>
    <xf numFmtId="0" fontId="41" fillId="0" borderId="26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42" fillId="0" borderId="14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left" vertical="top" wrapText="1"/>
    </xf>
    <xf numFmtId="3" fontId="43" fillId="0" borderId="0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3" fontId="43" fillId="0" borderId="13" xfId="0" applyNumberFormat="1" applyFont="1" applyBorder="1" applyAlignment="1">
      <alignment/>
    </xf>
    <xf numFmtId="1" fontId="43" fillId="0" borderId="13" xfId="0" applyNumberFormat="1" applyFont="1" applyBorder="1" applyAlignment="1">
      <alignment/>
    </xf>
    <xf numFmtId="0" fontId="40" fillId="0" borderId="14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left" vertical="top" wrapText="1"/>
    </xf>
    <xf numFmtId="0" fontId="40" fillId="0" borderId="32" xfId="0" applyFont="1" applyBorder="1" applyAlignment="1">
      <alignment horizontal="left" vertical="top" wrapText="1"/>
    </xf>
    <xf numFmtId="3" fontId="43" fillId="0" borderId="41" xfId="0" applyNumberFormat="1" applyFont="1" applyBorder="1" applyAlignment="1">
      <alignment/>
    </xf>
    <xf numFmtId="3" fontId="43" fillId="0" borderId="42" xfId="0" applyNumberFormat="1" applyFont="1" applyBorder="1" applyAlignment="1">
      <alignment/>
    </xf>
    <xf numFmtId="3" fontId="43" fillId="0" borderId="43" xfId="0" applyNumberFormat="1" applyFont="1" applyBorder="1" applyAlignment="1">
      <alignment/>
    </xf>
    <xf numFmtId="0" fontId="40" fillId="0" borderId="33" xfId="0" applyFont="1" applyBorder="1" applyAlignment="1">
      <alignment horizontal="left" vertical="top" wrapText="1"/>
    </xf>
    <xf numFmtId="3" fontId="43" fillId="0" borderId="45" xfId="0" applyNumberFormat="1" applyFont="1" applyBorder="1" applyAlignment="1">
      <alignment/>
    </xf>
    <xf numFmtId="3" fontId="43" fillId="0" borderId="46" xfId="0" applyNumberFormat="1" applyFont="1" applyBorder="1" applyAlignment="1">
      <alignment/>
    </xf>
    <xf numFmtId="3" fontId="43" fillId="0" borderId="47" xfId="0" applyNumberFormat="1" applyFont="1" applyBorder="1" applyAlignment="1">
      <alignment/>
    </xf>
    <xf numFmtId="0" fontId="40" fillId="0" borderId="12" xfId="0" applyFont="1" applyBorder="1" applyAlignment="1">
      <alignment horizontal="left" vertical="top" wrapText="1"/>
    </xf>
    <xf numFmtId="3" fontId="43" fillId="0" borderId="38" xfId="0" applyNumberFormat="1" applyFont="1" applyBorder="1" applyAlignment="1">
      <alignment/>
    </xf>
    <xf numFmtId="3" fontId="43" fillId="0" borderId="39" xfId="0" applyNumberFormat="1" applyFont="1" applyBorder="1" applyAlignment="1">
      <alignment/>
    </xf>
    <xf numFmtId="3" fontId="43" fillId="0" borderId="21" xfId="0" applyNumberFormat="1" applyFont="1" applyBorder="1" applyAlignment="1">
      <alignment/>
    </xf>
    <xf numFmtId="0" fontId="43" fillId="0" borderId="25" xfId="0" applyFont="1" applyBorder="1" applyAlignment="1">
      <alignment/>
    </xf>
    <xf numFmtId="49" fontId="34" fillId="0" borderId="0" xfId="0" applyNumberFormat="1" applyFont="1" applyBorder="1" applyAlignment="1">
      <alignment/>
    </xf>
    <xf numFmtId="168" fontId="34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169" fontId="34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49" fontId="44" fillId="0" borderId="0" xfId="0" applyNumberFormat="1" applyFont="1" applyBorder="1" applyAlignment="1">
      <alignment/>
    </xf>
    <xf numFmtId="168" fontId="44" fillId="0" borderId="0" xfId="0" applyNumberFormat="1" applyFont="1" applyBorder="1" applyAlignment="1">
      <alignment/>
    </xf>
    <xf numFmtId="0" fontId="44" fillId="0" borderId="54" xfId="0" applyFont="1" applyBorder="1" applyAlignment="1">
      <alignment horizontal="left"/>
    </xf>
    <xf numFmtId="169" fontId="33" fillId="0" borderId="55" xfId="0" applyNumberFormat="1" applyFont="1" applyBorder="1" applyAlignment="1">
      <alignment/>
    </xf>
    <xf numFmtId="0" fontId="44" fillId="0" borderId="32" xfId="0" applyFont="1" applyBorder="1" applyAlignment="1">
      <alignment horizontal="left"/>
    </xf>
    <xf numFmtId="169" fontId="33" fillId="0" borderId="15" xfId="0" applyNumberFormat="1" applyFont="1" applyBorder="1" applyAlignment="1">
      <alignment horizontal="center"/>
    </xf>
    <xf numFmtId="0" fontId="44" fillId="0" borderId="32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4" fillId="0" borderId="48" xfId="0" applyFont="1" applyBorder="1" applyAlignment="1">
      <alignment horizontal="center"/>
    </xf>
    <xf numFmtId="0" fontId="45" fillId="0" borderId="32" xfId="0" applyFont="1" applyBorder="1" applyAlignment="1">
      <alignment horizontal="center"/>
    </xf>
    <xf numFmtId="0" fontId="45" fillId="0" borderId="40" xfId="0" applyFont="1" applyBorder="1" applyAlignment="1">
      <alignment horizontal="center"/>
    </xf>
    <xf numFmtId="0" fontId="45" fillId="0" borderId="48" xfId="0" applyFont="1" applyBorder="1" applyAlignment="1">
      <alignment horizontal="center"/>
    </xf>
    <xf numFmtId="3" fontId="34" fillId="0" borderId="32" xfId="0" applyNumberFormat="1" applyFont="1" applyBorder="1" applyAlignment="1">
      <alignment horizontal="center"/>
    </xf>
    <xf numFmtId="3" fontId="34" fillId="0" borderId="40" xfId="0" applyNumberFormat="1" applyFont="1" applyBorder="1" applyAlignment="1">
      <alignment horizontal="center"/>
    </xf>
    <xf numFmtId="3" fontId="34" fillId="0" borderId="48" xfId="0" applyNumberFormat="1" applyFont="1" applyBorder="1" applyAlignment="1">
      <alignment horizontal="center"/>
    </xf>
    <xf numFmtId="3" fontId="34" fillId="0" borderId="32" xfId="0" applyNumberFormat="1" applyFont="1" applyBorder="1" applyAlignment="1">
      <alignment horizontal="right"/>
    </xf>
    <xf numFmtId="3" fontId="34" fillId="0" borderId="40" xfId="0" applyNumberFormat="1" applyFont="1" applyBorder="1" applyAlignment="1">
      <alignment horizontal="right"/>
    </xf>
    <xf numFmtId="3" fontId="34" fillId="0" borderId="48" xfId="0" applyNumberFormat="1" applyFont="1" applyBorder="1" applyAlignment="1">
      <alignment horizontal="right"/>
    </xf>
    <xf numFmtId="49" fontId="33" fillId="0" borderId="0" xfId="0" applyNumberFormat="1" applyFont="1" applyBorder="1" applyAlignment="1">
      <alignment/>
    </xf>
    <xf numFmtId="168" fontId="33" fillId="0" borderId="0" xfId="0" applyNumberFormat="1" applyFont="1" applyBorder="1" applyAlignment="1">
      <alignment/>
    </xf>
    <xf numFmtId="0" fontId="33" fillId="0" borderId="32" xfId="0" applyFont="1" applyBorder="1" applyAlignment="1">
      <alignment/>
    </xf>
    <xf numFmtId="169" fontId="33" fillId="0" borderId="15" xfId="0" applyNumberFormat="1" applyFont="1" applyBorder="1" applyAlignment="1">
      <alignment/>
    </xf>
    <xf numFmtId="3" fontId="33" fillId="0" borderId="32" xfId="0" applyNumberFormat="1" applyFont="1" applyBorder="1" applyAlignment="1">
      <alignment horizontal="right"/>
    </xf>
    <xf numFmtId="3" fontId="33" fillId="0" borderId="40" xfId="0" applyNumberFormat="1" applyFont="1" applyBorder="1" applyAlignment="1">
      <alignment horizontal="right"/>
    </xf>
    <xf numFmtId="3" fontId="33" fillId="0" borderId="48" xfId="0" applyNumberFormat="1" applyFont="1" applyBorder="1" applyAlignment="1">
      <alignment horizontal="right"/>
    </xf>
    <xf numFmtId="3" fontId="44" fillId="0" borderId="32" xfId="0" applyNumberFormat="1" applyFont="1" applyBorder="1" applyAlignment="1">
      <alignment horizontal="right"/>
    </xf>
    <xf numFmtId="3" fontId="44" fillId="0" borderId="40" xfId="0" applyNumberFormat="1" applyFont="1" applyBorder="1" applyAlignment="1">
      <alignment horizontal="right"/>
    </xf>
    <xf numFmtId="3" fontId="44" fillId="0" borderId="48" xfId="0" applyNumberFormat="1" applyFont="1" applyBorder="1" applyAlignment="1">
      <alignment horizontal="right"/>
    </xf>
    <xf numFmtId="3" fontId="45" fillId="0" borderId="48" xfId="0" applyNumberFormat="1" applyFont="1" applyBorder="1" applyAlignment="1">
      <alignment horizontal="right"/>
    </xf>
    <xf numFmtId="3" fontId="34" fillId="0" borderId="32" xfId="0" applyNumberFormat="1" applyFont="1" applyBorder="1" applyAlignment="1">
      <alignment/>
    </xf>
    <xf numFmtId="3" fontId="34" fillId="0" borderId="40" xfId="0" applyNumberFormat="1" applyFont="1" applyBorder="1" applyAlignment="1">
      <alignment/>
    </xf>
    <xf numFmtId="3" fontId="34" fillId="0" borderId="48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34" fillId="0" borderId="32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32" xfId="0" applyFont="1" applyBorder="1" applyAlignment="1">
      <alignment/>
    </xf>
    <xf numFmtId="0" fontId="46" fillId="0" borderId="40" xfId="0" applyFont="1" applyBorder="1" applyAlignment="1">
      <alignment/>
    </xf>
    <xf numFmtId="0" fontId="46" fillId="0" borderId="48" xfId="0" applyFont="1" applyBorder="1" applyAlignment="1">
      <alignment/>
    </xf>
    <xf numFmtId="0" fontId="47" fillId="0" borderId="0" xfId="0" applyFont="1" applyBorder="1" applyAlignment="1">
      <alignment/>
    </xf>
    <xf numFmtId="0" fontId="46" fillId="0" borderId="0" xfId="0" applyFont="1" applyBorder="1" applyAlignment="1">
      <alignment/>
    </xf>
    <xf numFmtId="169" fontId="34" fillId="0" borderId="15" xfId="0" applyNumberFormat="1" applyFont="1" applyBorder="1" applyAlignment="1">
      <alignment/>
    </xf>
    <xf numFmtId="0" fontId="34" fillId="0" borderId="32" xfId="0" applyFont="1" applyBorder="1" applyAlignment="1">
      <alignment/>
    </xf>
    <xf numFmtId="0" fontId="34" fillId="0" borderId="40" xfId="0" applyFont="1" applyBorder="1" applyAlignment="1">
      <alignment/>
    </xf>
    <xf numFmtId="0" fontId="34" fillId="0" borderId="48" xfId="0" applyFont="1" applyBorder="1" applyAlignment="1">
      <alignment/>
    </xf>
    <xf numFmtId="49" fontId="48" fillId="0" borderId="0" xfId="0" applyNumberFormat="1" applyFont="1" applyBorder="1" applyAlignment="1">
      <alignment/>
    </xf>
    <xf numFmtId="168" fontId="48" fillId="0" borderId="0" xfId="0" applyNumberFormat="1" applyFont="1" applyBorder="1" applyAlignment="1">
      <alignment/>
    </xf>
    <xf numFmtId="0" fontId="33" fillId="0" borderId="32" xfId="0" applyFont="1" applyBorder="1" applyAlignment="1">
      <alignment/>
    </xf>
    <xf numFmtId="3" fontId="33" fillId="0" borderId="40" xfId="0" applyNumberFormat="1" applyFont="1" applyBorder="1" applyAlignment="1">
      <alignment horizontal="right"/>
    </xf>
    <xf numFmtId="3" fontId="33" fillId="0" borderId="48" xfId="0" applyNumberFormat="1" applyFont="1" applyBorder="1" applyAlignment="1">
      <alignment horizontal="right"/>
    </xf>
    <xf numFmtId="3" fontId="33" fillId="0" borderId="32" xfId="0" applyNumberFormat="1" applyFont="1" applyBorder="1" applyAlignment="1">
      <alignment horizontal="right"/>
    </xf>
    <xf numFmtId="0" fontId="45" fillId="0" borderId="0" xfId="0" applyFont="1" applyBorder="1" applyAlignment="1">
      <alignment/>
    </xf>
    <xf numFmtId="3" fontId="45" fillId="0" borderId="32" xfId="0" applyNumberFormat="1" applyFont="1" applyBorder="1" applyAlignment="1">
      <alignment horizontal="right"/>
    </xf>
    <xf numFmtId="3" fontId="45" fillId="0" borderId="40" xfId="0" applyNumberFormat="1" applyFont="1" applyBorder="1" applyAlignment="1">
      <alignment horizontal="right"/>
    </xf>
    <xf numFmtId="3" fontId="45" fillId="0" borderId="32" xfId="0" applyNumberFormat="1" applyFont="1" applyBorder="1" applyAlignment="1">
      <alignment/>
    </xf>
    <xf numFmtId="3" fontId="45" fillId="0" borderId="40" xfId="0" applyNumberFormat="1" applyFont="1" applyBorder="1" applyAlignment="1">
      <alignment/>
    </xf>
    <xf numFmtId="3" fontId="45" fillId="0" borderId="48" xfId="0" applyNumberFormat="1" applyFont="1" applyBorder="1" applyAlignment="1">
      <alignment/>
    </xf>
    <xf numFmtId="3" fontId="52" fillId="0" borderId="40" xfId="0" applyNumberFormat="1" applyFont="1" applyBorder="1" applyAlignment="1">
      <alignment horizontal="right"/>
    </xf>
    <xf numFmtId="3" fontId="52" fillId="0" borderId="48" xfId="0" applyNumberFormat="1" applyFont="1" applyBorder="1" applyAlignment="1">
      <alignment horizontal="right"/>
    </xf>
    <xf numFmtId="0" fontId="33" fillId="0" borderId="32" xfId="0" applyFont="1" applyBorder="1" applyAlignment="1">
      <alignment horizontal="left" wrapText="1"/>
    </xf>
    <xf numFmtId="1" fontId="33" fillId="0" borderId="0" xfId="0" applyNumberFormat="1" applyFont="1" applyBorder="1" applyAlignment="1">
      <alignment horizontal="right"/>
    </xf>
    <xf numFmtId="0" fontId="40" fillId="0" borderId="49" xfId="0" applyFont="1" applyBorder="1" applyAlignment="1">
      <alignment horizontal="left" vertical="top" wrapText="1"/>
    </xf>
    <xf numFmtId="169" fontId="33" fillId="0" borderId="16" xfId="0" applyNumberFormat="1" applyFont="1" applyBorder="1" applyAlignment="1">
      <alignment/>
    </xf>
    <xf numFmtId="3" fontId="45" fillId="0" borderId="49" xfId="0" applyNumberFormat="1" applyFont="1" applyBorder="1" applyAlignment="1">
      <alignment/>
    </xf>
    <xf numFmtId="3" fontId="45" fillId="0" borderId="50" xfId="0" applyNumberFormat="1" applyFont="1" applyBorder="1" applyAlignment="1">
      <alignment/>
    </xf>
    <xf numFmtId="3" fontId="45" fillId="0" borderId="51" xfId="0" applyNumberFormat="1" applyFont="1" applyBorder="1" applyAlignment="1">
      <alignment/>
    </xf>
    <xf numFmtId="0" fontId="19" fillId="16" borderId="0" xfId="0" applyFont="1" applyFill="1" applyBorder="1" applyAlignment="1">
      <alignment horizontal="center" vertical="top" wrapText="1"/>
    </xf>
    <xf numFmtId="0" fontId="40" fillId="16" borderId="52" xfId="0" applyFont="1" applyFill="1" applyBorder="1" applyAlignment="1">
      <alignment horizontal="center" vertical="top" wrapText="1"/>
    </xf>
    <xf numFmtId="49" fontId="41" fillId="0" borderId="53" xfId="0" applyNumberFormat="1" applyFont="1" applyBorder="1" applyAlignment="1">
      <alignment horizontal="center"/>
    </xf>
    <xf numFmtId="49" fontId="41" fillId="0" borderId="56" xfId="0" applyNumberFormat="1" applyFont="1" applyBorder="1" applyAlignment="1">
      <alignment horizontal="center"/>
    </xf>
    <xf numFmtId="49" fontId="41" fillId="0" borderId="18" xfId="0" applyNumberFormat="1" applyFont="1" applyBorder="1" applyAlignment="1">
      <alignment horizontal="center"/>
    </xf>
    <xf numFmtId="0" fontId="40" fillId="16" borderId="14" xfId="0" applyFont="1" applyFill="1" applyBorder="1" applyAlignment="1">
      <alignment horizontal="center" vertical="top" wrapText="1"/>
    </xf>
    <xf numFmtId="0" fontId="35" fillId="16" borderId="52" xfId="0" applyFont="1" applyFill="1" applyBorder="1" applyAlignment="1">
      <alignment horizontal="center" vertical="top" wrapText="1"/>
    </xf>
    <xf numFmtId="49" fontId="23" fillId="0" borderId="57" xfId="0" applyNumberFormat="1" applyFont="1" applyBorder="1" applyAlignment="1">
      <alignment horizontal="center"/>
    </xf>
    <xf numFmtId="49" fontId="23" fillId="0" borderId="58" xfId="0" applyNumberFormat="1" applyFont="1" applyBorder="1" applyAlignment="1">
      <alignment horizontal="center"/>
    </xf>
    <xf numFmtId="49" fontId="23" fillId="0" borderId="18" xfId="0" applyNumberFormat="1" applyFont="1" applyBorder="1" applyAlignment="1">
      <alignment horizontal="center"/>
    </xf>
    <xf numFmtId="0" fontId="35" fillId="16" borderId="14" xfId="0" applyFont="1" applyFill="1" applyBorder="1" applyAlignment="1">
      <alignment horizontal="center" vertical="top" wrapText="1"/>
    </xf>
    <xf numFmtId="49" fontId="23" fillId="0" borderId="56" xfId="0" applyNumberFormat="1" applyFont="1" applyBorder="1" applyAlignment="1">
      <alignment horizontal="center"/>
    </xf>
    <xf numFmtId="0" fontId="36" fillId="16" borderId="52" xfId="0" applyFont="1" applyFill="1" applyBorder="1" applyAlignment="1">
      <alignment horizontal="center" vertical="top" wrapText="1"/>
    </xf>
    <xf numFmtId="49" fontId="23" fillId="0" borderId="59" xfId="0" applyNumberFormat="1" applyFont="1" applyBorder="1" applyAlignment="1">
      <alignment horizontal="center"/>
    </xf>
    <xf numFmtId="0" fontId="44" fillId="0" borderId="60" xfId="0" applyFont="1" applyBorder="1" applyAlignment="1">
      <alignment horizontal="center"/>
    </xf>
    <xf numFmtId="0" fontId="44" fillId="0" borderId="61" xfId="0" applyFont="1" applyBorder="1" applyAlignment="1">
      <alignment horizontal="center"/>
    </xf>
    <xf numFmtId="0" fontId="44" fillId="0" borderId="62" xfId="0" applyFont="1" applyBorder="1" applyAlignment="1">
      <alignment horizontal="center"/>
    </xf>
    <xf numFmtId="0" fontId="44" fillId="0" borderId="63" xfId="0" applyFont="1" applyBorder="1" applyAlignment="1">
      <alignment horizont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zoomScale="97" zoomScaleNormal="97" zoomScalePageLayoutView="0" workbookViewId="0" topLeftCell="A1">
      <selection activeCell="A1" sqref="A1:B16384"/>
    </sheetView>
  </sheetViews>
  <sheetFormatPr defaultColWidth="9.140625" defaultRowHeight="12.75" customHeight="1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 customHeight="1">
      <c r="A1" s="243" t="s">
        <v>0</v>
      </c>
      <c r="B1" s="243"/>
      <c r="C1" s="243"/>
    </row>
    <row r="2" spans="1:3" ht="12.75" customHeight="1">
      <c r="A2" s="1" t="s">
        <v>1</v>
      </c>
      <c r="B2" s="1" t="s">
        <v>2</v>
      </c>
      <c r="C2" s="1" t="s">
        <v>3</v>
      </c>
    </row>
    <row r="3" spans="1:3" ht="12.75" customHeight="1">
      <c r="A3" s="1">
        <v>2</v>
      </c>
      <c r="B3" s="1">
        <v>3</v>
      </c>
      <c r="C3" s="1">
        <v>4</v>
      </c>
    </row>
    <row r="4" spans="1:3" ht="12.75" customHeight="1">
      <c r="A4" s="2" t="s">
        <v>4</v>
      </c>
      <c r="B4" s="3" t="s">
        <v>5</v>
      </c>
      <c r="C4" s="4">
        <v>0</v>
      </c>
    </row>
    <row r="5" spans="1:3" ht="12.75" customHeight="1">
      <c r="A5" s="2" t="s">
        <v>6</v>
      </c>
      <c r="B5" s="3" t="s">
        <v>7</v>
      </c>
      <c r="C5" s="4">
        <v>0</v>
      </c>
    </row>
    <row r="6" spans="1:3" ht="12.75" customHeight="1">
      <c r="A6" s="2" t="s">
        <v>8</v>
      </c>
      <c r="B6" s="3" t="s">
        <v>9</v>
      </c>
      <c r="C6" s="4">
        <v>0</v>
      </c>
    </row>
    <row r="7" spans="1:3" ht="12.75" customHeight="1">
      <c r="A7" s="2" t="s">
        <v>10</v>
      </c>
      <c r="B7" s="3" t="s">
        <v>11</v>
      </c>
      <c r="C7" s="4">
        <v>0</v>
      </c>
    </row>
    <row r="8" spans="1:3" ht="12.75" customHeight="1">
      <c r="A8" s="2" t="s">
        <v>12</v>
      </c>
      <c r="B8" s="3" t="s">
        <v>13</v>
      </c>
      <c r="C8" s="4">
        <v>0</v>
      </c>
    </row>
    <row r="9" spans="1:3" ht="12.75" customHeight="1">
      <c r="A9" s="2" t="s">
        <v>14</v>
      </c>
      <c r="B9" s="3" t="s">
        <v>15</v>
      </c>
      <c r="C9" s="4">
        <v>0</v>
      </c>
    </row>
    <row r="10" spans="1:3" ht="12.75" customHeight="1">
      <c r="A10" s="2" t="s">
        <v>16</v>
      </c>
      <c r="B10" s="3" t="s">
        <v>17</v>
      </c>
      <c r="C10" s="4">
        <v>0</v>
      </c>
    </row>
    <row r="11" spans="1:3" ht="12.75" customHeight="1">
      <c r="A11" s="2" t="s">
        <v>18</v>
      </c>
      <c r="B11" s="3" t="s">
        <v>19</v>
      </c>
      <c r="C11" s="4">
        <v>0</v>
      </c>
    </row>
    <row r="12" spans="1:3" ht="12.75" customHeight="1">
      <c r="A12" s="2" t="s">
        <v>20</v>
      </c>
      <c r="B12" s="3" t="s">
        <v>21</v>
      </c>
      <c r="C12" s="4">
        <v>0</v>
      </c>
    </row>
    <row r="13" spans="1:3" ht="12.75" customHeight="1">
      <c r="A13" s="2" t="s">
        <v>22</v>
      </c>
      <c r="B13" s="3" t="s">
        <v>23</v>
      </c>
      <c r="C13" s="4">
        <v>0</v>
      </c>
    </row>
    <row r="14" spans="1:3" ht="12.75" customHeight="1">
      <c r="A14" s="2" t="s">
        <v>24</v>
      </c>
      <c r="B14" s="3" t="s">
        <v>25</v>
      </c>
      <c r="C14" s="4">
        <v>0</v>
      </c>
    </row>
    <row r="15" spans="1:3" ht="12.75" customHeight="1">
      <c r="A15" s="2" t="s">
        <v>26</v>
      </c>
      <c r="B15" s="3" t="s">
        <v>27</v>
      </c>
      <c r="C15" s="4">
        <v>0</v>
      </c>
    </row>
    <row r="16" spans="1:3" ht="12.75" customHeight="1">
      <c r="A16" s="2" t="s">
        <v>28</v>
      </c>
      <c r="B16" s="3" t="s">
        <v>29</v>
      </c>
      <c r="C16" s="4">
        <v>0</v>
      </c>
    </row>
    <row r="17" spans="1:3" ht="12.75" customHeight="1">
      <c r="A17" s="5" t="s">
        <v>30</v>
      </c>
      <c r="B17" s="6" t="s">
        <v>31</v>
      </c>
      <c r="C17" s="7">
        <v>0</v>
      </c>
    </row>
    <row r="18" spans="1:3" ht="12.75" customHeight="1">
      <c r="A18" s="2" t="s">
        <v>32</v>
      </c>
      <c r="B18" s="3" t="s">
        <v>33</v>
      </c>
      <c r="C18" s="4">
        <v>0</v>
      </c>
    </row>
    <row r="19" spans="1:3" ht="12.75" customHeight="1">
      <c r="A19" s="2" t="s">
        <v>34</v>
      </c>
      <c r="B19" s="3" t="s">
        <v>35</v>
      </c>
      <c r="C19" s="4">
        <v>0</v>
      </c>
    </row>
    <row r="20" spans="1:3" ht="12.75" customHeight="1">
      <c r="A20" s="2" t="s">
        <v>36</v>
      </c>
      <c r="B20" s="3" t="s">
        <v>37</v>
      </c>
      <c r="C20" s="4">
        <v>0</v>
      </c>
    </row>
    <row r="21" spans="1:3" ht="12.75" customHeight="1">
      <c r="A21" s="5" t="s">
        <v>38</v>
      </c>
      <c r="B21" s="6" t="s">
        <v>39</v>
      </c>
      <c r="C21" s="7">
        <v>0</v>
      </c>
    </row>
    <row r="22" spans="1:3" ht="12.75" customHeight="1">
      <c r="A22" s="5" t="s">
        <v>40</v>
      </c>
      <c r="B22" s="6" t="s">
        <v>41</v>
      </c>
      <c r="C22" s="7">
        <v>0</v>
      </c>
    </row>
    <row r="23" spans="1:3" ht="12.75" customHeight="1">
      <c r="A23" s="5" t="s">
        <v>42</v>
      </c>
      <c r="B23" s="6" t="s">
        <v>43</v>
      </c>
      <c r="C23" s="7">
        <v>0</v>
      </c>
    </row>
    <row r="24" spans="1:3" ht="12.75" customHeight="1">
      <c r="A24" s="2" t="s">
        <v>44</v>
      </c>
      <c r="B24" s="3" t="s">
        <v>45</v>
      </c>
      <c r="C24" s="4">
        <v>0</v>
      </c>
    </row>
    <row r="25" spans="1:3" ht="12.75" customHeight="1">
      <c r="A25" s="2" t="s">
        <v>46</v>
      </c>
      <c r="B25" s="3" t="s">
        <v>47</v>
      </c>
      <c r="C25" s="4">
        <v>0</v>
      </c>
    </row>
    <row r="26" spans="1:3" ht="12.75" customHeight="1">
      <c r="A26" s="2" t="s">
        <v>48</v>
      </c>
      <c r="B26" s="3" t="s">
        <v>49</v>
      </c>
      <c r="C26" s="4">
        <v>0</v>
      </c>
    </row>
    <row r="27" spans="1:3" ht="12.75" customHeight="1">
      <c r="A27" s="5" t="s">
        <v>50</v>
      </c>
      <c r="B27" s="6" t="s">
        <v>51</v>
      </c>
      <c r="C27" s="7">
        <v>0</v>
      </c>
    </row>
    <row r="28" spans="1:3" ht="12.75" customHeight="1">
      <c r="A28" s="2" t="s">
        <v>52</v>
      </c>
      <c r="B28" s="3" t="s">
        <v>53</v>
      </c>
      <c r="C28" s="4">
        <v>0</v>
      </c>
    </row>
    <row r="29" spans="1:3" ht="12.75" customHeight="1">
      <c r="A29" s="2" t="s">
        <v>54</v>
      </c>
      <c r="B29" s="3" t="s">
        <v>55</v>
      </c>
      <c r="C29" s="4">
        <v>0</v>
      </c>
    </row>
    <row r="30" spans="1:3" ht="12.75" customHeight="1">
      <c r="A30" s="5" t="s">
        <v>56</v>
      </c>
      <c r="B30" s="6" t="s">
        <v>57</v>
      </c>
      <c r="C30" s="7">
        <v>0</v>
      </c>
    </row>
    <row r="31" spans="1:3" ht="12.75" customHeight="1">
      <c r="A31" s="2" t="s">
        <v>58</v>
      </c>
      <c r="B31" s="3" t="s">
        <v>59</v>
      </c>
      <c r="C31" s="4">
        <v>0</v>
      </c>
    </row>
    <row r="32" spans="1:3" ht="12.75" customHeight="1">
      <c r="A32" s="2" t="s">
        <v>60</v>
      </c>
      <c r="B32" s="3" t="s">
        <v>61</v>
      </c>
      <c r="C32" s="4">
        <v>0</v>
      </c>
    </row>
    <row r="33" spans="1:3" ht="12.75" customHeight="1">
      <c r="A33" s="2" t="s">
        <v>62</v>
      </c>
      <c r="B33" s="3" t="s">
        <v>63</v>
      </c>
      <c r="C33" s="4">
        <v>0</v>
      </c>
    </row>
    <row r="34" spans="1:3" ht="12.75" customHeight="1">
      <c r="A34" s="2" t="s">
        <v>64</v>
      </c>
      <c r="B34" s="3" t="s">
        <v>65</v>
      </c>
      <c r="C34" s="4">
        <v>0</v>
      </c>
    </row>
    <row r="35" spans="1:3" ht="12.75" customHeight="1">
      <c r="A35" s="2" t="s">
        <v>66</v>
      </c>
      <c r="B35" s="3" t="s">
        <v>67</v>
      </c>
      <c r="C35" s="4">
        <v>0</v>
      </c>
    </row>
    <row r="36" spans="1:3" ht="12.75" customHeight="1">
      <c r="A36" s="2" t="s">
        <v>68</v>
      </c>
      <c r="B36" s="3" t="s">
        <v>69</v>
      </c>
      <c r="C36" s="4">
        <v>0</v>
      </c>
    </row>
    <row r="37" spans="1:3" ht="12.75" customHeight="1">
      <c r="A37" s="2" t="s">
        <v>70</v>
      </c>
      <c r="B37" s="3" t="s">
        <v>71</v>
      </c>
      <c r="C37" s="4">
        <v>0</v>
      </c>
    </row>
    <row r="38" spans="1:3" ht="12.75" customHeight="1">
      <c r="A38" s="5" t="s">
        <v>72</v>
      </c>
      <c r="B38" s="6" t="s">
        <v>73</v>
      </c>
      <c r="C38" s="7">
        <v>0</v>
      </c>
    </row>
    <row r="39" spans="1:3" ht="12.75" customHeight="1">
      <c r="A39" s="2" t="s">
        <v>74</v>
      </c>
      <c r="B39" s="3" t="s">
        <v>75</v>
      </c>
      <c r="C39" s="4">
        <v>0</v>
      </c>
    </row>
    <row r="40" spans="1:3" ht="12.75" customHeight="1">
      <c r="A40" s="2" t="s">
        <v>76</v>
      </c>
      <c r="B40" s="3" t="s">
        <v>77</v>
      </c>
      <c r="C40" s="4">
        <v>0</v>
      </c>
    </row>
    <row r="41" spans="1:3" ht="12.75" customHeight="1">
      <c r="A41" s="5" t="s">
        <v>78</v>
      </c>
      <c r="B41" s="6" t="s">
        <v>79</v>
      </c>
      <c r="C41" s="7">
        <v>0</v>
      </c>
    </row>
    <row r="42" spans="1:3" ht="12.75" customHeight="1">
      <c r="A42" s="2" t="s">
        <v>80</v>
      </c>
      <c r="B42" s="3" t="s">
        <v>81</v>
      </c>
      <c r="C42" s="4">
        <v>0</v>
      </c>
    </row>
    <row r="43" spans="1:3" ht="12.75" customHeight="1">
      <c r="A43" s="2" t="s">
        <v>82</v>
      </c>
      <c r="B43" s="3" t="s">
        <v>83</v>
      </c>
      <c r="C43" s="4">
        <v>0</v>
      </c>
    </row>
    <row r="44" spans="1:3" ht="12.75" customHeight="1">
      <c r="A44" s="2" t="s">
        <v>84</v>
      </c>
      <c r="B44" s="3" t="s">
        <v>85</v>
      </c>
      <c r="C44" s="4">
        <v>0</v>
      </c>
    </row>
    <row r="45" spans="1:3" ht="12.75" customHeight="1">
      <c r="A45" s="2" t="s">
        <v>86</v>
      </c>
      <c r="B45" s="3" t="s">
        <v>87</v>
      </c>
      <c r="C45" s="4">
        <v>0</v>
      </c>
    </row>
    <row r="46" spans="1:3" ht="12.75" customHeight="1">
      <c r="A46" s="2" t="s">
        <v>88</v>
      </c>
      <c r="B46" s="3" t="s">
        <v>89</v>
      </c>
      <c r="C46" s="4">
        <v>0</v>
      </c>
    </row>
    <row r="47" spans="1:3" ht="12.75" customHeight="1">
      <c r="A47" s="5" t="s">
        <v>90</v>
      </c>
      <c r="B47" s="6" t="s">
        <v>91</v>
      </c>
      <c r="C47" s="7">
        <v>0</v>
      </c>
    </row>
    <row r="48" spans="1:3" ht="12.75" customHeight="1">
      <c r="A48" s="5" t="s">
        <v>92</v>
      </c>
      <c r="B48" s="6" t="s">
        <v>93</v>
      </c>
      <c r="C48" s="7">
        <v>0</v>
      </c>
    </row>
    <row r="49" spans="1:3" ht="12.75" customHeight="1">
      <c r="A49" s="2" t="s">
        <v>94</v>
      </c>
      <c r="B49" s="3" t="s">
        <v>95</v>
      </c>
      <c r="C49" s="4">
        <v>0</v>
      </c>
    </row>
    <row r="50" spans="1:3" ht="12.75" customHeight="1">
      <c r="A50" s="2" t="s">
        <v>96</v>
      </c>
      <c r="B50" s="3" t="s">
        <v>97</v>
      </c>
      <c r="C50" s="4">
        <v>0</v>
      </c>
    </row>
    <row r="51" spans="1:3" ht="12.75" customHeight="1">
      <c r="A51" s="2" t="s">
        <v>98</v>
      </c>
      <c r="B51" s="3" t="s">
        <v>99</v>
      </c>
      <c r="C51" s="4">
        <v>0</v>
      </c>
    </row>
    <row r="52" spans="1:3" ht="12.75" customHeight="1">
      <c r="A52" s="2" t="s">
        <v>100</v>
      </c>
      <c r="B52" s="3" t="s">
        <v>101</v>
      </c>
      <c r="C52" s="4">
        <v>0</v>
      </c>
    </row>
    <row r="53" spans="1:3" ht="12.75" customHeight="1">
      <c r="A53" s="2" t="s">
        <v>102</v>
      </c>
      <c r="B53" s="3" t="s">
        <v>103</v>
      </c>
      <c r="C53" s="4">
        <v>0</v>
      </c>
    </row>
    <row r="54" spans="1:3" ht="12.75" customHeight="1">
      <c r="A54" s="2" t="s">
        <v>104</v>
      </c>
      <c r="B54" s="3" t="s">
        <v>105</v>
      </c>
      <c r="C54" s="4">
        <v>0</v>
      </c>
    </row>
    <row r="55" spans="1:3" ht="12.75" customHeight="1">
      <c r="A55" s="2" t="s">
        <v>106</v>
      </c>
      <c r="B55" s="3" t="s">
        <v>107</v>
      </c>
      <c r="C55" s="4">
        <v>0</v>
      </c>
    </row>
    <row r="56" spans="1:3" ht="12.75" customHeight="1">
      <c r="A56" s="2" t="s">
        <v>108</v>
      </c>
      <c r="B56" s="3" t="s">
        <v>109</v>
      </c>
      <c r="C56" s="4">
        <v>0</v>
      </c>
    </row>
    <row r="57" spans="1:3" ht="12.75" customHeight="1">
      <c r="A57" s="5" t="s">
        <v>110</v>
      </c>
      <c r="B57" s="6" t="s">
        <v>111</v>
      </c>
      <c r="C57" s="7">
        <v>0</v>
      </c>
    </row>
    <row r="58" spans="1:3" ht="12.75" customHeight="1">
      <c r="A58" s="2" t="s">
        <v>112</v>
      </c>
      <c r="B58" s="3" t="s">
        <v>113</v>
      </c>
      <c r="C58" s="4">
        <v>0</v>
      </c>
    </row>
    <row r="59" spans="1:3" ht="12.75" customHeight="1">
      <c r="A59" s="2" t="s">
        <v>114</v>
      </c>
      <c r="B59" s="3" t="s">
        <v>115</v>
      </c>
      <c r="C59" s="4">
        <v>0</v>
      </c>
    </row>
    <row r="60" spans="1:3" ht="12.75" customHeight="1">
      <c r="A60" s="2" t="s">
        <v>116</v>
      </c>
      <c r="B60" s="3" t="s">
        <v>117</v>
      </c>
      <c r="C60" s="4">
        <v>0</v>
      </c>
    </row>
    <row r="61" spans="1:3" ht="12.75" customHeight="1">
      <c r="A61" s="2" t="s">
        <v>118</v>
      </c>
      <c r="B61" s="3" t="s">
        <v>119</v>
      </c>
      <c r="C61" s="4">
        <v>0</v>
      </c>
    </row>
    <row r="62" spans="1:3" ht="12.75" customHeight="1">
      <c r="A62" s="2" t="s">
        <v>120</v>
      </c>
      <c r="B62" s="3" t="s">
        <v>121</v>
      </c>
      <c r="C62" s="4">
        <v>0</v>
      </c>
    </row>
    <row r="63" spans="1:3" ht="12.75" customHeight="1">
      <c r="A63" s="2" t="s">
        <v>122</v>
      </c>
      <c r="B63" s="3" t="s">
        <v>123</v>
      </c>
      <c r="C63" s="4">
        <v>0</v>
      </c>
    </row>
    <row r="64" spans="1:3" ht="12.75" customHeight="1">
      <c r="A64" s="2" t="s">
        <v>124</v>
      </c>
      <c r="B64" s="3" t="s">
        <v>125</v>
      </c>
      <c r="C64" s="4">
        <v>0</v>
      </c>
    </row>
    <row r="65" spans="1:3" ht="12.75" customHeight="1">
      <c r="A65" s="2" t="s">
        <v>126</v>
      </c>
      <c r="B65" s="3" t="s">
        <v>127</v>
      </c>
      <c r="C65" s="4">
        <v>0</v>
      </c>
    </row>
    <row r="66" spans="1:3" ht="12.75" customHeight="1">
      <c r="A66" s="2" t="s">
        <v>128</v>
      </c>
      <c r="B66" s="3" t="s">
        <v>129</v>
      </c>
      <c r="C66" s="4">
        <v>0</v>
      </c>
    </row>
    <row r="67" spans="1:3" ht="12.75" customHeight="1">
      <c r="A67" s="2" t="s">
        <v>130</v>
      </c>
      <c r="B67" s="3" t="s">
        <v>131</v>
      </c>
      <c r="C67" s="4">
        <v>0</v>
      </c>
    </row>
    <row r="68" spans="1:3" ht="12.75" customHeight="1">
      <c r="A68" s="2" t="s">
        <v>132</v>
      </c>
      <c r="B68" s="3" t="s">
        <v>133</v>
      </c>
      <c r="C68" s="4">
        <v>0</v>
      </c>
    </row>
    <row r="69" spans="1:3" ht="12.75" customHeight="1">
      <c r="A69" s="2" t="s">
        <v>134</v>
      </c>
      <c r="B69" s="3" t="s">
        <v>135</v>
      </c>
      <c r="C69" s="4">
        <v>0</v>
      </c>
    </row>
    <row r="70" spans="1:3" ht="12.75" customHeight="1">
      <c r="A70" s="5" t="s">
        <v>136</v>
      </c>
      <c r="B70" s="6" t="s">
        <v>137</v>
      </c>
      <c r="C70" s="7">
        <v>0</v>
      </c>
    </row>
    <row r="71" spans="1:3" ht="12.75" customHeight="1">
      <c r="A71" s="2" t="s">
        <v>138</v>
      </c>
      <c r="B71" s="3" t="s">
        <v>139</v>
      </c>
      <c r="C71" s="4">
        <v>0</v>
      </c>
    </row>
    <row r="72" spans="1:3" ht="12.75" customHeight="1">
      <c r="A72" s="2" t="s">
        <v>140</v>
      </c>
      <c r="B72" s="3" t="s">
        <v>141</v>
      </c>
      <c r="C72" s="4">
        <v>0</v>
      </c>
    </row>
    <row r="73" spans="1:3" ht="12.75" customHeight="1">
      <c r="A73" s="2" t="s">
        <v>142</v>
      </c>
      <c r="B73" s="3" t="s">
        <v>143</v>
      </c>
      <c r="C73" s="4">
        <v>0</v>
      </c>
    </row>
    <row r="74" spans="1:3" ht="12.75" customHeight="1">
      <c r="A74" s="2" t="s">
        <v>144</v>
      </c>
      <c r="B74" s="3" t="s">
        <v>145</v>
      </c>
      <c r="C74" s="4">
        <v>0</v>
      </c>
    </row>
    <row r="75" spans="1:3" ht="12.75" customHeight="1">
      <c r="A75" s="2" t="s">
        <v>146</v>
      </c>
      <c r="B75" s="3" t="s">
        <v>147</v>
      </c>
      <c r="C75" s="4">
        <v>0</v>
      </c>
    </row>
    <row r="76" spans="1:3" ht="12.75" customHeight="1">
      <c r="A76" s="2" t="s">
        <v>148</v>
      </c>
      <c r="B76" s="3" t="s">
        <v>149</v>
      </c>
      <c r="C76" s="4">
        <v>0</v>
      </c>
    </row>
    <row r="77" spans="1:3" ht="12.75" customHeight="1">
      <c r="A77" s="2" t="s">
        <v>150</v>
      </c>
      <c r="B77" s="3" t="s">
        <v>151</v>
      </c>
      <c r="C77" s="4">
        <v>0</v>
      </c>
    </row>
    <row r="78" spans="1:3" ht="12.75" customHeight="1">
      <c r="A78" s="5" t="s">
        <v>152</v>
      </c>
      <c r="B78" s="6" t="s">
        <v>153</v>
      </c>
      <c r="C78" s="7">
        <v>0</v>
      </c>
    </row>
    <row r="79" spans="1:3" ht="12.75" customHeight="1">
      <c r="A79" s="2" t="s">
        <v>154</v>
      </c>
      <c r="B79" s="3" t="s">
        <v>155</v>
      </c>
      <c r="C79" s="4">
        <v>0</v>
      </c>
    </row>
    <row r="80" spans="1:3" ht="12.75" customHeight="1">
      <c r="A80" s="2" t="s">
        <v>156</v>
      </c>
      <c r="B80" s="3" t="s">
        <v>157</v>
      </c>
      <c r="C80" s="4">
        <v>0</v>
      </c>
    </row>
    <row r="81" spans="1:3" ht="12.75" customHeight="1">
      <c r="A81" s="2" t="s">
        <v>158</v>
      </c>
      <c r="B81" s="3" t="s">
        <v>159</v>
      </c>
      <c r="C81" s="4">
        <v>0</v>
      </c>
    </row>
    <row r="82" spans="1:3" ht="12.75" customHeight="1">
      <c r="A82" s="2" t="s">
        <v>160</v>
      </c>
      <c r="B82" s="3" t="s">
        <v>161</v>
      </c>
      <c r="C82" s="4">
        <v>0</v>
      </c>
    </row>
    <row r="83" spans="1:3" ht="12.75" customHeight="1">
      <c r="A83" s="5" t="s">
        <v>162</v>
      </c>
      <c r="B83" s="6" t="s">
        <v>163</v>
      </c>
      <c r="C83" s="7">
        <v>0</v>
      </c>
    </row>
    <row r="84" spans="1:3" ht="12.75" customHeight="1">
      <c r="A84" s="2" t="s">
        <v>164</v>
      </c>
      <c r="B84" s="3" t="s">
        <v>165</v>
      </c>
      <c r="C84" s="4">
        <v>0</v>
      </c>
    </row>
    <row r="85" spans="1:3" ht="12.75" customHeight="1">
      <c r="A85" s="2" t="s">
        <v>166</v>
      </c>
      <c r="B85" s="3" t="s">
        <v>167</v>
      </c>
      <c r="C85" s="4">
        <v>0</v>
      </c>
    </row>
    <row r="86" spans="1:3" ht="12.75" customHeight="1">
      <c r="A86" s="2" t="s">
        <v>168</v>
      </c>
      <c r="B86" s="3" t="s">
        <v>169</v>
      </c>
      <c r="C86" s="4">
        <v>0</v>
      </c>
    </row>
    <row r="87" spans="1:3" ht="12.75" customHeight="1">
      <c r="A87" s="2" t="s">
        <v>170</v>
      </c>
      <c r="B87" s="3" t="s">
        <v>171</v>
      </c>
      <c r="C87" s="4">
        <v>0</v>
      </c>
    </row>
    <row r="88" spans="1:3" ht="12.75" customHeight="1">
      <c r="A88" s="2" t="s">
        <v>172</v>
      </c>
      <c r="B88" s="3" t="s">
        <v>173</v>
      </c>
      <c r="C88" s="4">
        <v>0</v>
      </c>
    </row>
    <row r="89" spans="1:3" ht="12.75" customHeight="1">
      <c r="A89" s="2" t="s">
        <v>174</v>
      </c>
      <c r="B89" s="3" t="s">
        <v>175</v>
      </c>
      <c r="C89" s="4">
        <v>0</v>
      </c>
    </row>
    <row r="90" spans="1:3" ht="12.75" customHeight="1">
      <c r="A90" s="2" t="s">
        <v>176</v>
      </c>
      <c r="B90" s="3" t="s">
        <v>177</v>
      </c>
      <c r="C90" s="4">
        <v>0</v>
      </c>
    </row>
    <row r="91" spans="1:3" ht="12.75" customHeight="1">
      <c r="A91" s="2" t="s">
        <v>178</v>
      </c>
      <c r="B91" s="3" t="s">
        <v>179</v>
      </c>
      <c r="C91" s="4">
        <v>0</v>
      </c>
    </row>
    <row r="92" spans="1:3" ht="12.75" customHeight="1">
      <c r="A92" s="5" t="s">
        <v>180</v>
      </c>
      <c r="B92" s="6" t="s">
        <v>181</v>
      </c>
      <c r="C92" s="7">
        <v>0</v>
      </c>
    </row>
    <row r="93" spans="1:3" ht="12.75" customHeight="1">
      <c r="A93" s="5" t="s">
        <v>182</v>
      </c>
      <c r="B93" s="6" t="s">
        <v>183</v>
      </c>
      <c r="C93" s="7">
        <v>0</v>
      </c>
    </row>
  </sheetData>
  <sheetProtection selectLockedCells="1" selectUnlockedCells="1"/>
  <mergeCells count="1">
    <mergeCell ref="A1:C1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2"/>
  <sheetViews>
    <sheetView zoomScale="97" zoomScaleNormal="97" zoomScalePageLayoutView="0" workbookViewId="0" topLeftCell="A1">
      <selection activeCell="A1" sqref="A1:B16384"/>
    </sheetView>
  </sheetViews>
  <sheetFormatPr defaultColWidth="9.140625" defaultRowHeight="12.75" customHeight="1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 customHeight="1">
      <c r="A1" s="243" t="s">
        <v>184</v>
      </c>
      <c r="B1" s="243"/>
      <c r="C1" s="243"/>
    </row>
    <row r="2" spans="1:3" ht="12.75" customHeight="1">
      <c r="A2" s="1" t="s">
        <v>1</v>
      </c>
      <c r="B2" s="1" t="s">
        <v>2</v>
      </c>
      <c r="C2" s="1" t="s">
        <v>3</v>
      </c>
    </row>
    <row r="3" spans="1:3" ht="12.75" customHeight="1">
      <c r="A3" s="1">
        <v>2</v>
      </c>
      <c r="B3" s="1">
        <v>3</v>
      </c>
      <c r="C3" s="1">
        <v>4</v>
      </c>
    </row>
    <row r="4" spans="1:3" ht="12.75" customHeight="1">
      <c r="A4" s="2" t="s">
        <v>4</v>
      </c>
      <c r="B4" s="3" t="s">
        <v>185</v>
      </c>
      <c r="C4" s="4">
        <v>11584</v>
      </c>
    </row>
    <row r="5" spans="1:3" ht="12.75" customHeight="1">
      <c r="A5" s="2" t="s">
        <v>6</v>
      </c>
      <c r="B5" s="3" t="s">
        <v>186</v>
      </c>
      <c r="C5" s="4">
        <v>0</v>
      </c>
    </row>
    <row r="6" spans="1:3" ht="12.75" customHeight="1">
      <c r="A6" s="2" t="s">
        <v>8</v>
      </c>
      <c r="B6" s="3" t="s">
        <v>187</v>
      </c>
      <c r="C6" s="4">
        <v>1487</v>
      </c>
    </row>
    <row r="7" spans="1:3" ht="12.75" customHeight="1">
      <c r="A7" s="2" t="s">
        <v>10</v>
      </c>
      <c r="B7" s="3" t="s">
        <v>188</v>
      </c>
      <c r="C7" s="4">
        <v>795</v>
      </c>
    </row>
    <row r="8" spans="1:3" ht="12.75" customHeight="1">
      <c r="A8" s="2" t="s">
        <v>12</v>
      </c>
      <c r="B8" s="3" t="s">
        <v>189</v>
      </c>
      <c r="C8" s="4">
        <v>0</v>
      </c>
    </row>
    <row r="9" spans="1:3" ht="12.75" customHeight="1">
      <c r="A9" s="2" t="s">
        <v>14</v>
      </c>
      <c r="B9" s="3" t="s">
        <v>190</v>
      </c>
      <c r="C9" s="4">
        <v>0</v>
      </c>
    </row>
    <row r="10" spans="1:3" ht="12.75" customHeight="1">
      <c r="A10" s="5" t="s">
        <v>16</v>
      </c>
      <c r="B10" s="6" t="s">
        <v>191</v>
      </c>
      <c r="C10" s="7">
        <v>0</v>
      </c>
    </row>
    <row r="11" spans="1:3" ht="12.75" customHeight="1">
      <c r="A11" s="2" t="s">
        <v>18</v>
      </c>
      <c r="B11" s="3" t="s">
        <v>192</v>
      </c>
      <c r="C11" s="4">
        <v>0</v>
      </c>
    </row>
    <row r="12" spans="1:3" ht="12.75" customHeight="1">
      <c r="A12" s="2" t="s">
        <v>20</v>
      </c>
      <c r="B12" s="3" t="s">
        <v>193</v>
      </c>
      <c r="C12" s="4">
        <v>0</v>
      </c>
    </row>
    <row r="13" spans="1:3" ht="12.75" customHeight="1">
      <c r="A13" s="2" t="s">
        <v>22</v>
      </c>
      <c r="B13" s="3" t="s">
        <v>194</v>
      </c>
      <c r="C13" s="4">
        <v>0</v>
      </c>
    </row>
    <row r="14" spans="1:3" ht="12.75" customHeight="1">
      <c r="A14" s="2" t="s">
        <v>24</v>
      </c>
      <c r="B14" s="3" t="s">
        <v>195</v>
      </c>
      <c r="C14" s="4">
        <v>0</v>
      </c>
    </row>
    <row r="15" spans="1:3" ht="12.75" customHeight="1">
      <c r="A15" s="2" t="s">
        <v>26</v>
      </c>
      <c r="B15" s="3" t="s">
        <v>196</v>
      </c>
      <c r="C15" s="4">
        <v>0</v>
      </c>
    </row>
    <row r="16" spans="1:3" ht="12.75" customHeight="1">
      <c r="A16" s="5" t="s">
        <v>28</v>
      </c>
      <c r="B16" s="6" t="s">
        <v>197</v>
      </c>
      <c r="C16" s="7">
        <v>0</v>
      </c>
    </row>
    <row r="17" spans="1:3" ht="12.75" customHeight="1">
      <c r="A17" s="2" t="s">
        <v>30</v>
      </c>
      <c r="B17" s="3" t="s">
        <v>198</v>
      </c>
      <c r="C17" s="4">
        <v>0</v>
      </c>
    </row>
    <row r="18" spans="1:3" ht="12.75" customHeight="1">
      <c r="A18" s="2" t="s">
        <v>32</v>
      </c>
      <c r="B18" s="3" t="s">
        <v>199</v>
      </c>
      <c r="C18" s="4">
        <v>0</v>
      </c>
    </row>
    <row r="19" spans="1:3" ht="12.75" customHeight="1">
      <c r="A19" s="2" t="s">
        <v>34</v>
      </c>
      <c r="B19" s="3" t="s">
        <v>200</v>
      </c>
      <c r="C19" s="4">
        <v>0</v>
      </c>
    </row>
    <row r="20" spans="1:3" ht="12.75" customHeight="1">
      <c r="A20" s="2" t="s">
        <v>36</v>
      </c>
      <c r="B20" s="3" t="s">
        <v>201</v>
      </c>
      <c r="C20" s="4">
        <v>0</v>
      </c>
    </row>
    <row r="21" spans="1:3" ht="12.75" customHeight="1">
      <c r="A21" s="2" t="s">
        <v>38</v>
      </c>
      <c r="B21" s="3" t="s">
        <v>202</v>
      </c>
      <c r="C21" s="4">
        <v>0</v>
      </c>
    </row>
    <row r="22" spans="1:3" ht="12.75" customHeight="1">
      <c r="A22" s="5" t="s">
        <v>40</v>
      </c>
      <c r="B22" s="6" t="s">
        <v>203</v>
      </c>
      <c r="C22" s="7">
        <v>0</v>
      </c>
    </row>
    <row r="23" spans="1:3" ht="12.75" customHeight="1">
      <c r="A23" s="2" t="s">
        <v>42</v>
      </c>
      <c r="B23" s="3" t="s">
        <v>204</v>
      </c>
      <c r="C23" s="4">
        <v>0</v>
      </c>
    </row>
    <row r="24" spans="1:3" ht="12.75" customHeight="1">
      <c r="A24" s="2" t="s">
        <v>44</v>
      </c>
      <c r="B24" s="3" t="s">
        <v>205</v>
      </c>
      <c r="C24" s="4">
        <v>0</v>
      </c>
    </row>
    <row r="25" spans="1:3" ht="12.75" customHeight="1">
      <c r="A25" s="5" t="s">
        <v>46</v>
      </c>
      <c r="B25" s="6" t="s">
        <v>206</v>
      </c>
      <c r="C25" s="7">
        <v>0</v>
      </c>
    </row>
    <row r="26" spans="1:3" ht="12.75" customHeight="1">
      <c r="A26" s="2" t="s">
        <v>48</v>
      </c>
      <c r="B26" s="3" t="s">
        <v>207</v>
      </c>
      <c r="C26" s="4">
        <v>0</v>
      </c>
    </row>
    <row r="27" spans="1:3" ht="12.75" customHeight="1">
      <c r="A27" s="2" t="s">
        <v>50</v>
      </c>
      <c r="B27" s="3" t="s">
        <v>208</v>
      </c>
      <c r="C27" s="4">
        <v>0</v>
      </c>
    </row>
    <row r="28" spans="1:3" ht="12.75" customHeight="1">
      <c r="A28" s="2" t="s">
        <v>52</v>
      </c>
      <c r="B28" s="3" t="s">
        <v>209</v>
      </c>
      <c r="C28" s="4">
        <v>0</v>
      </c>
    </row>
    <row r="29" spans="1:3" ht="12.75" customHeight="1">
      <c r="A29" s="2" t="s">
        <v>54</v>
      </c>
      <c r="B29" s="3" t="s">
        <v>210</v>
      </c>
      <c r="C29" s="4">
        <v>0</v>
      </c>
    </row>
    <row r="30" spans="1:3" ht="12.75" customHeight="1">
      <c r="A30" s="2" t="s">
        <v>56</v>
      </c>
      <c r="B30" s="3" t="s">
        <v>211</v>
      </c>
      <c r="C30" s="4">
        <v>0</v>
      </c>
    </row>
    <row r="31" spans="1:3" ht="12.75" customHeight="1">
      <c r="A31" s="2" t="s">
        <v>58</v>
      </c>
      <c r="B31" s="3" t="s">
        <v>212</v>
      </c>
      <c r="C31" s="4">
        <v>0</v>
      </c>
    </row>
    <row r="32" spans="1:3" ht="12.75" customHeight="1">
      <c r="A32" s="2" t="s">
        <v>60</v>
      </c>
      <c r="B32" s="3" t="s">
        <v>213</v>
      </c>
      <c r="C32" s="4">
        <v>0</v>
      </c>
    </row>
    <row r="33" spans="1:3" ht="12.75" customHeight="1">
      <c r="A33" s="2" t="s">
        <v>62</v>
      </c>
      <c r="B33" s="3" t="s">
        <v>214</v>
      </c>
      <c r="C33" s="4">
        <v>0</v>
      </c>
    </row>
    <row r="34" spans="1:3" ht="12.75" customHeight="1">
      <c r="A34" s="5" t="s">
        <v>64</v>
      </c>
      <c r="B34" s="6" t="s">
        <v>215</v>
      </c>
      <c r="C34" s="7">
        <v>0</v>
      </c>
    </row>
    <row r="35" spans="1:3" ht="12.75" customHeight="1">
      <c r="A35" s="2" t="s">
        <v>66</v>
      </c>
      <c r="B35" s="3" t="s">
        <v>216</v>
      </c>
      <c r="C35" s="4">
        <v>0</v>
      </c>
    </row>
    <row r="36" spans="1:3" ht="12.75" customHeight="1">
      <c r="A36" s="5" t="s">
        <v>68</v>
      </c>
      <c r="B36" s="6" t="s">
        <v>217</v>
      </c>
      <c r="C36" s="7">
        <v>0</v>
      </c>
    </row>
    <row r="37" spans="1:3" ht="12.75" customHeight="1">
      <c r="A37" s="2" t="s">
        <v>70</v>
      </c>
      <c r="B37" s="3" t="s">
        <v>218</v>
      </c>
      <c r="C37" s="4">
        <v>0</v>
      </c>
    </row>
    <row r="38" spans="1:3" ht="12.75" customHeight="1">
      <c r="A38" s="2" t="s">
        <v>72</v>
      </c>
      <c r="B38" s="3" t="s">
        <v>219</v>
      </c>
      <c r="C38" s="4">
        <v>0</v>
      </c>
    </row>
    <row r="39" spans="1:3" ht="12.75" customHeight="1">
      <c r="A39" s="2" t="s">
        <v>74</v>
      </c>
      <c r="B39" s="3" t="s">
        <v>220</v>
      </c>
      <c r="C39" s="4">
        <v>0</v>
      </c>
    </row>
    <row r="40" spans="1:3" ht="12.75" customHeight="1">
      <c r="A40" s="2" t="s">
        <v>76</v>
      </c>
      <c r="B40" s="3" t="s">
        <v>221</v>
      </c>
      <c r="C40" s="4">
        <v>0</v>
      </c>
    </row>
    <row r="41" spans="1:3" ht="12.75" customHeight="1">
      <c r="A41" s="2" t="s">
        <v>78</v>
      </c>
      <c r="B41" s="3" t="s">
        <v>222</v>
      </c>
      <c r="C41" s="4">
        <v>0</v>
      </c>
    </row>
    <row r="42" spans="1:3" ht="12.75" customHeight="1">
      <c r="A42" s="2" t="s">
        <v>80</v>
      </c>
      <c r="B42" s="3" t="s">
        <v>223</v>
      </c>
      <c r="C42" s="4">
        <v>0</v>
      </c>
    </row>
    <row r="43" spans="1:3" ht="12.75" customHeight="1">
      <c r="A43" s="2" t="s">
        <v>82</v>
      </c>
      <c r="B43" s="3" t="s">
        <v>224</v>
      </c>
      <c r="C43" s="4">
        <v>0</v>
      </c>
    </row>
    <row r="44" spans="1:3" ht="12.75" customHeight="1">
      <c r="A44" s="2" t="s">
        <v>84</v>
      </c>
      <c r="B44" s="3" t="s">
        <v>225</v>
      </c>
      <c r="C44" s="4">
        <v>0</v>
      </c>
    </row>
    <row r="45" spans="1:3" ht="12.75" customHeight="1">
      <c r="A45" s="2" t="s">
        <v>86</v>
      </c>
      <c r="B45" s="3" t="s">
        <v>226</v>
      </c>
      <c r="C45" s="4">
        <v>0</v>
      </c>
    </row>
    <row r="46" spans="1:3" ht="12.75" customHeight="1">
      <c r="A46" s="2" t="s">
        <v>88</v>
      </c>
      <c r="B46" s="3" t="s">
        <v>227</v>
      </c>
      <c r="C46" s="4">
        <v>0</v>
      </c>
    </row>
    <row r="47" spans="1:3" ht="12.75" customHeight="1">
      <c r="A47" s="5" t="s">
        <v>90</v>
      </c>
      <c r="B47" s="6" t="s">
        <v>228</v>
      </c>
      <c r="C47" s="7">
        <v>0</v>
      </c>
    </row>
    <row r="48" spans="1:3" ht="12.75" customHeight="1">
      <c r="A48" s="2" t="s">
        <v>92</v>
      </c>
      <c r="B48" s="3" t="s">
        <v>229</v>
      </c>
      <c r="C48" s="4">
        <v>0</v>
      </c>
    </row>
    <row r="49" spans="1:3" ht="12.75" customHeight="1">
      <c r="A49" s="2" t="s">
        <v>94</v>
      </c>
      <c r="B49" s="3" t="s">
        <v>230</v>
      </c>
      <c r="C49" s="4">
        <v>0</v>
      </c>
    </row>
    <row r="50" spans="1:3" ht="12.75" customHeight="1">
      <c r="A50" s="2" t="s">
        <v>96</v>
      </c>
      <c r="B50" s="3" t="s">
        <v>231</v>
      </c>
      <c r="C50" s="4">
        <v>0</v>
      </c>
    </row>
    <row r="51" spans="1:3" ht="12.75" customHeight="1">
      <c r="A51" s="2" t="s">
        <v>98</v>
      </c>
      <c r="B51" s="3" t="s">
        <v>232</v>
      </c>
      <c r="C51" s="4">
        <v>0</v>
      </c>
    </row>
    <row r="52" spans="1:3" ht="12.75" customHeight="1">
      <c r="A52" s="2" t="s">
        <v>100</v>
      </c>
      <c r="B52" s="3" t="s">
        <v>233</v>
      </c>
      <c r="C52" s="4">
        <v>0</v>
      </c>
    </row>
    <row r="53" spans="1:3" ht="12.75" customHeight="1">
      <c r="A53" s="5" t="s">
        <v>102</v>
      </c>
      <c r="B53" s="6" t="s">
        <v>234</v>
      </c>
      <c r="C53" s="7">
        <v>0</v>
      </c>
    </row>
    <row r="54" spans="1:3" ht="12.75" customHeight="1">
      <c r="A54" s="2" t="s">
        <v>104</v>
      </c>
      <c r="B54" s="3" t="s">
        <v>235</v>
      </c>
      <c r="C54" s="4">
        <v>0</v>
      </c>
    </row>
    <row r="55" spans="1:3" ht="12.75" customHeight="1">
      <c r="A55" s="2" t="s">
        <v>106</v>
      </c>
      <c r="B55" s="3" t="s">
        <v>236</v>
      </c>
      <c r="C55" s="4">
        <v>0</v>
      </c>
    </row>
    <row r="56" spans="1:3" ht="12.75" customHeight="1">
      <c r="A56" s="2" t="s">
        <v>108</v>
      </c>
      <c r="B56" s="3" t="s">
        <v>237</v>
      </c>
      <c r="C56" s="4">
        <v>0</v>
      </c>
    </row>
    <row r="57" spans="1:3" ht="12.75" customHeight="1">
      <c r="A57" s="5" t="s">
        <v>110</v>
      </c>
      <c r="B57" s="6" t="s">
        <v>238</v>
      </c>
      <c r="C57" s="7">
        <v>0</v>
      </c>
    </row>
    <row r="58" spans="1:3" ht="12.75" customHeight="1">
      <c r="A58" s="2" t="s">
        <v>112</v>
      </c>
      <c r="B58" s="3" t="s">
        <v>239</v>
      </c>
      <c r="C58" s="4">
        <v>0</v>
      </c>
    </row>
    <row r="59" spans="1:3" ht="12.75" customHeight="1">
      <c r="A59" s="2" t="s">
        <v>114</v>
      </c>
      <c r="B59" s="3" t="s">
        <v>240</v>
      </c>
      <c r="C59" s="4">
        <v>0</v>
      </c>
    </row>
    <row r="60" spans="1:3" ht="12.75" customHeight="1">
      <c r="A60" s="2" t="s">
        <v>116</v>
      </c>
      <c r="B60" s="3" t="s">
        <v>241</v>
      </c>
      <c r="C60" s="4">
        <v>0</v>
      </c>
    </row>
    <row r="61" spans="1:3" ht="12.75" customHeight="1">
      <c r="A61" s="5" t="s">
        <v>118</v>
      </c>
      <c r="B61" s="6" t="s">
        <v>242</v>
      </c>
      <c r="C61" s="7">
        <v>0</v>
      </c>
    </row>
    <row r="62" spans="1:3" ht="12.75" customHeight="1">
      <c r="A62" s="5" t="s">
        <v>120</v>
      </c>
      <c r="B62" s="6" t="s">
        <v>243</v>
      </c>
      <c r="C62" s="7">
        <v>0</v>
      </c>
    </row>
  </sheetData>
  <sheetProtection selectLockedCells="1" selectUnlockedCells="1"/>
  <mergeCells count="1">
    <mergeCell ref="A1:C1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8"/>
  <sheetViews>
    <sheetView view="pageLayout" zoomScaleNormal="97" workbookViewId="0" topLeftCell="B1">
      <selection activeCell="E76" sqref="E76"/>
    </sheetView>
  </sheetViews>
  <sheetFormatPr defaultColWidth="9.140625" defaultRowHeight="12.75" customHeight="1"/>
  <cols>
    <col min="1" max="1" width="0" style="0" hidden="1" customWidth="1"/>
    <col min="2" max="2" width="46.8515625" style="8" customWidth="1"/>
    <col min="3" max="3" width="9.8515625" style="9" customWidth="1"/>
    <col min="4" max="4" width="9.57421875" style="9" customWidth="1"/>
    <col min="5" max="5" width="9.8515625" style="8" bestFit="1" customWidth="1"/>
    <col min="6" max="6" width="9.8515625" style="9" customWidth="1"/>
    <col min="7" max="7" width="9.7109375" style="9" customWidth="1"/>
    <col min="8" max="8" width="10.28125" style="8" customWidth="1"/>
    <col min="9" max="9" width="10.421875" style="0" bestFit="1" customWidth="1"/>
    <col min="10" max="10" width="10.57421875" style="0" customWidth="1"/>
    <col min="11" max="11" width="11.421875" style="0" customWidth="1"/>
    <col min="12" max="12" width="7.7109375" style="0" customWidth="1"/>
  </cols>
  <sheetData>
    <row r="1" spans="1:12" s="10" customFormat="1" ht="12.75" customHeight="1">
      <c r="A1" s="244" t="s">
        <v>244</v>
      </c>
      <c r="B1" s="244"/>
      <c r="C1" s="245" t="s">
        <v>245</v>
      </c>
      <c r="D1" s="245"/>
      <c r="E1" s="245"/>
      <c r="F1" s="246" t="s">
        <v>246</v>
      </c>
      <c r="G1" s="246"/>
      <c r="H1" s="246"/>
      <c r="I1" s="247" t="s">
        <v>247</v>
      </c>
      <c r="J1" s="247"/>
      <c r="K1" s="247"/>
      <c r="L1" s="143"/>
    </row>
    <row r="2" spans="1:12" s="10" customFormat="1" ht="13.5" customHeight="1">
      <c r="A2" s="248" t="s">
        <v>248</v>
      </c>
      <c r="B2" s="248"/>
      <c r="C2" s="144" t="s">
        <v>249</v>
      </c>
      <c r="D2" s="144" t="s">
        <v>250</v>
      </c>
      <c r="E2" s="145"/>
      <c r="F2" s="144" t="s">
        <v>249</v>
      </c>
      <c r="G2" s="144" t="s">
        <v>250</v>
      </c>
      <c r="H2" s="145"/>
      <c r="I2" s="144" t="s">
        <v>249</v>
      </c>
      <c r="J2" s="144" t="s">
        <v>250</v>
      </c>
      <c r="K2" s="146"/>
      <c r="L2" s="147" t="s">
        <v>251</v>
      </c>
    </row>
    <row r="3" spans="1:12" s="10" customFormat="1" ht="20.25" customHeight="1">
      <c r="A3" s="148"/>
      <c r="B3" s="149" t="s">
        <v>419</v>
      </c>
      <c r="C3" s="150" t="s">
        <v>252</v>
      </c>
      <c r="D3" s="150" t="s">
        <v>252</v>
      </c>
      <c r="E3" s="151" t="s">
        <v>251</v>
      </c>
      <c r="F3" s="150" t="s">
        <v>252</v>
      </c>
      <c r="G3" s="150" t="s">
        <v>252</v>
      </c>
      <c r="H3" s="151" t="s">
        <v>251</v>
      </c>
      <c r="I3" s="150" t="s">
        <v>252</v>
      </c>
      <c r="J3" s="150" t="s">
        <v>252</v>
      </c>
      <c r="K3" s="147" t="s">
        <v>251</v>
      </c>
      <c r="L3" s="147" t="s">
        <v>253</v>
      </c>
    </row>
    <row r="4" spans="1:12" ht="13.5" customHeight="1">
      <c r="A4" s="152" t="s">
        <v>4</v>
      </c>
      <c r="B4" s="153" t="s">
        <v>185</v>
      </c>
      <c r="C4" s="154">
        <v>12169154</v>
      </c>
      <c r="D4" s="154">
        <v>13169154</v>
      </c>
      <c r="E4" s="155">
        <v>13169154</v>
      </c>
      <c r="F4" s="154"/>
      <c r="G4" s="154"/>
      <c r="H4" s="155"/>
      <c r="I4" s="154">
        <f aca="true" t="shared" si="0" ref="I4:I88">C4+F4</f>
        <v>12169154</v>
      </c>
      <c r="J4" s="154">
        <f aca="true" t="shared" si="1" ref="J4:J88">D4+G4</f>
        <v>13169154</v>
      </c>
      <c r="K4" s="156">
        <f aca="true" t="shared" si="2" ref="K4:K88">E4+H4</f>
        <v>13169154</v>
      </c>
      <c r="L4" s="157">
        <f aca="true" t="shared" si="3" ref="L4:L10">K4/J4*100</f>
        <v>100</v>
      </c>
    </row>
    <row r="5" spans="1:12" ht="13.5" customHeight="1">
      <c r="A5" s="152" t="s">
        <v>6</v>
      </c>
      <c r="B5" s="153" t="s">
        <v>186</v>
      </c>
      <c r="C5" s="154">
        <v>27382510</v>
      </c>
      <c r="D5" s="154">
        <v>29359627</v>
      </c>
      <c r="E5" s="155">
        <v>29359627</v>
      </c>
      <c r="F5" s="154"/>
      <c r="G5" s="154"/>
      <c r="H5" s="155"/>
      <c r="I5" s="154">
        <f t="shared" si="0"/>
        <v>27382510</v>
      </c>
      <c r="J5" s="154">
        <f t="shared" si="1"/>
        <v>29359627</v>
      </c>
      <c r="K5" s="156">
        <f t="shared" si="2"/>
        <v>29359627</v>
      </c>
      <c r="L5" s="157">
        <f t="shared" si="3"/>
        <v>100</v>
      </c>
    </row>
    <row r="6" spans="1:12" ht="13.5" customHeight="1">
      <c r="A6" s="152" t="s">
        <v>8</v>
      </c>
      <c r="B6" s="153" t="s">
        <v>187</v>
      </c>
      <c r="C6" s="154">
        <v>15839922</v>
      </c>
      <c r="D6" s="154">
        <v>15998967</v>
      </c>
      <c r="E6" s="155">
        <v>15998967</v>
      </c>
      <c r="F6" s="154"/>
      <c r="G6" s="154"/>
      <c r="H6" s="155"/>
      <c r="I6" s="154">
        <f t="shared" si="0"/>
        <v>15839922</v>
      </c>
      <c r="J6" s="154">
        <f t="shared" si="1"/>
        <v>15998967</v>
      </c>
      <c r="K6" s="156">
        <f t="shared" si="2"/>
        <v>15998967</v>
      </c>
      <c r="L6" s="157">
        <f t="shared" si="3"/>
        <v>100</v>
      </c>
    </row>
    <row r="7" spans="1:12" ht="13.5" customHeight="1">
      <c r="A7" s="152" t="s">
        <v>10</v>
      </c>
      <c r="B7" s="153" t="s">
        <v>188</v>
      </c>
      <c r="C7" s="154">
        <v>1200000</v>
      </c>
      <c r="D7" s="154">
        <v>1200000</v>
      </c>
      <c r="E7" s="155">
        <v>1200000</v>
      </c>
      <c r="F7" s="154"/>
      <c r="G7" s="154"/>
      <c r="H7" s="155"/>
      <c r="I7" s="154">
        <f t="shared" si="0"/>
        <v>1200000</v>
      </c>
      <c r="J7" s="154">
        <f t="shared" si="1"/>
        <v>1200000</v>
      </c>
      <c r="K7" s="156">
        <f t="shared" si="2"/>
        <v>1200000</v>
      </c>
      <c r="L7" s="157">
        <f t="shared" si="3"/>
        <v>100</v>
      </c>
    </row>
    <row r="8" spans="1:12" ht="13.5" customHeight="1">
      <c r="A8" s="152" t="s">
        <v>12</v>
      </c>
      <c r="B8" s="153" t="s">
        <v>189</v>
      </c>
      <c r="C8" s="154"/>
      <c r="D8" s="154">
        <v>1908000</v>
      </c>
      <c r="E8" s="155">
        <v>1908000</v>
      </c>
      <c r="F8" s="154"/>
      <c r="G8" s="154"/>
      <c r="H8" s="155"/>
      <c r="I8" s="154">
        <f t="shared" si="0"/>
        <v>0</v>
      </c>
      <c r="J8" s="154">
        <f t="shared" si="1"/>
        <v>1908000</v>
      </c>
      <c r="K8" s="156">
        <f t="shared" si="2"/>
        <v>1908000</v>
      </c>
      <c r="L8" s="157">
        <f t="shared" si="3"/>
        <v>100</v>
      </c>
    </row>
    <row r="9" spans="1:12" ht="13.5" customHeight="1">
      <c r="A9" s="152" t="s">
        <v>14</v>
      </c>
      <c r="B9" s="153" t="s">
        <v>190</v>
      </c>
      <c r="C9" s="154"/>
      <c r="D9" s="154"/>
      <c r="E9" s="155"/>
      <c r="F9" s="154"/>
      <c r="G9" s="154"/>
      <c r="H9" s="155"/>
      <c r="I9" s="154">
        <f t="shared" si="0"/>
        <v>0</v>
      </c>
      <c r="J9" s="154">
        <f t="shared" si="1"/>
        <v>0</v>
      </c>
      <c r="K9" s="156">
        <f t="shared" si="2"/>
        <v>0</v>
      </c>
      <c r="L9" s="157" t="e">
        <f t="shared" si="3"/>
        <v>#DIV/0!</v>
      </c>
    </row>
    <row r="10" spans="1:12" ht="13.5" customHeight="1">
      <c r="A10" s="158" t="s">
        <v>16</v>
      </c>
      <c r="B10" s="159" t="s">
        <v>254</v>
      </c>
      <c r="C10" s="154">
        <f>SUM(C4:C9)</f>
        <v>56591586</v>
      </c>
      <c r="D10" s="154">
        <f>SUM(D4:D9)</f>
        <v>61635748</v>
      </c>
      <c r="E10" s="154">
        <f>SUM(E4:E9)</f>
        <v>61635748</v>
      </c>
      <c r="F10" s="154">
        <f>F4+F5+F6+F7+F8+F9</f>
        <v>0</v>
      </c>
      <c r="G10" s="154">
        <f>G4+G5+G6+G7+G8+G9</f>
        <v>0</v>
      </c>
      <c r="H10" s="155">
        <f>H4+H5+H6+H7+H8+H9</f>
        <v>0</v>
      </c>
      <c r="I10" s="154">
        <f t="shared" si="0"/>
        <v>56591586</v>
      </c>
      <c r="J10" s="154">
        <f t="shared" si="1"/>
        <v>61635748</v>
      </c>
      <c r="K10" s="156">
        <f t="shared" si="2"/>
        <v>61635748</v>
      </c>
      <c r="L10" s="157">
        <f t="shared" si="3"/>
        <v>100</v>
      </c>
    </row>
    <row r="11" spans="1:12" ht="13.5" customHeight="1">
      <c r="A11" s="152" t="s">
        <v>18</v>
      </c>
      <c r="B11" s="153" t="s">
        <v>192</v>
      </c>
      <c r="C11" s="154"/>
      <c r="D11" s="154"/>
      <c r="E11" s="155"/>
      <c r="F11" s="154"/>
      <c r="G11" s="154"/>
      <c r="H11" s="155"/>
      <c r="I11" s="154">
        <f t="shared" si="0"/>
        <v>0</v>
      </c>
      <c r="J11" s="154">
        <f t="shared" si="1"/>
        <v>0</v>
      </c>
      <c r="K11" s="156">
        <f t="shared" si="2"/>
        <v>0</v>
      </c>
      <c r="L11" s="157"/>
    </row>
    <row r="12" spans="1:12" ht="13.5" customHeight="1">
      <c r="A12" s="152" t="s">
        <v>20</v>
      </c>
      <c r="B12" s="153" t="s">
        <v>193</v>
      </c>
      <c r="C12" s="154"/>
      <c r="D12" s="154"/>
      <c r="E12" s="155"/>
      <c r="F12" s="154"/>
      <c r="G12" s="154"/>
      <c r="H12" s="155"/>
      <c r="I12" s="154">
        <f t="shared" si="0"/>
        <v>0</v>
      </c>
      <c r="J12" s="154">
        <f t="shared" si="1"/>
        <v>0</v>
      </c>
      <c r="K12" s="156">
        <f t="shared" si="2"/>
        <v>0</v>
      </c>
      <c r="L12" s="157"/>
    </row>
    <row r="13" spans="1:12" ht="13.5" customHeight="1">
      <c r="A13" s="152" t="s">
        <v>22</v>
      </c>
      <c r="B13" s="153" t="s">
        <v>194</v>
      </c>
      <c r="C13" s="154"/>
      <c r="D13" s="154"/>
      <c r="E13" s="155"/>
      <c r="F13" s="154"/>
      <c r="G13" s="154"/>
      <c r="H13" s="155"/>
      <c r="I13" s="154">
        <f t="shared" si="0"/>
        <v>0</v>
      </c>
      <c r="J13" s="154">
        <f t="shared" si="1"/>
        <v>0</v>
      </c>
      <c r="K13" s="156">
        <f t="shared" si="2"/>
        <v>0</v>
      </c>
      <c r="L13" s="157"/>
    </row>
    <row r="14" spans="1:12" ht="13.5" customHeight="1">
      <c r="A14" s="152" t="s">
        <v>24</v>
      </c>
      <c r="B14" s="153" t="s">
        <v>195</v>
      </c>
      <c r="C14" s="154"/>
      <c r="D14" s="154"/>
      <c r="E14" s="155"/>
      <c r="F14" s="154"/>
      <c r="G14" s="154"/>
      <c r="H14" s="155"/>
      <c r="I14" s="154">
        <f t="shared" si="0"/>
        <v>0</v>
      </c>
      <c r="J14" s="154">
        <f t="shared" si="1"/>
        <v>0</v>
      </c>
      <c r="K14" s="156">
        <f t="shared" si="2"/>
        <v>0</v>
      </c>
      <c r="L14" s="157"/>
    </row>
    <row r="15" spans="1:12" ht="13.5" customHeight="1">
      <c r="A15" s="152" t="s">
        <v>26</v>
      </c>
      <c r="B15" s="153" t="s">
        <v>196</v>
      </c>
      <c r="C15" s="154">
        <v>4716756</v>
      </c>
      <c r="D15" s="154">
        <v>4741756</v>
      </c>
      <c r="E15" s="155">
        <v>4674728</v>
      </c>
      <c r="F15" s="154"/>
      <c r="G15" s="154"/>
      <c r="H15" s="155"/>
      <c r="I15" s="154">
        <f t="shared" si="0"/>
        <v>4716756</v>
      </c>
      <c r="J15" s="154">
        <f t="shared" si="1"/>
        <v>4741756</v>
      </c>
      <c r="K15" s="156">
        <f t="shared" si="2"/>
        <v>4674728</v>
      </c>
      <c r="L15" s="157">
        <f>K15/J15*100</f>
        <v>98.58643084966835</v>
      </c>
    </row>
    <row r="16" spans="1:12" ht="13.5" customHeight="1">
      <c r="A16" s="158" t="s">
        <v>28</v>
      </c>
      <c r="B16" s="160" t="s">
        <v>255</v>
      </c>
      <c r="C16" s="161">
        <f aca="true" t="shared" si="4" ref="C16:H16">C10+C11+C12+C13+C14+C15</f>
        <v>61308342</v>
      </c>
      <c r="D16" s="161">
        <f t="shared" si="4"/>
        <v>66377504</v>
      </c>
      <c r="E16" s="162">
        <f t="shared" si="4"/>
        <v>66310476</v>
      </c>
      <c r="F16" s="161">
        <f t="shared" si="4"/>
        <v>0</v>
      </c>
      <c r="G16" s="161">
        <f t="shared" si="4"/>
        <v>0</v>
      </c>
      <c r="H16" s="162">
        <f t="shared" si="4"/>
        <v>0</v>
      </c>
      <c r="I16" s="161">
        <f t="shared" si="0"/>
        <v>61308342</v>
      </c>
      <c r="J16" s="161">
        <f t="shared" si="1"/>
        <v>66377504</v>
      </c>
      <c r="K16" s="163">
        <f t="shared" si="2"/>
        <v>66310476</v>
      </c>
      <c r="L16" s="157">
        <f>K16/J16*100</f>
        <v>99.89902000533193</v>
      </c>
    </row>
    <row r="17" spans="1:12" ht="13.5" customHeight="1">
      <c r="A17" s="152" t="s">
        <v>30</v>
      </c>
      <c r="B17" s="153" t="s">
        <v>198</v>
      </c>
      <c r="C17" s="154"/>
      <c r="D17" s="154">
        <v>1249914</v>
      </c>
      <c r="E17" s="155">
        <v>1249914</v>
      </c>
      <c r="F17" s="154"/>
      <c r="G17" s="154"/>
      <c r="H17" s="155"/>
      <c r="I17" s="154">
        <f t="shared" si="0"/>
        <v>0</v>
      </c>
      <c r="J17" s="154">
        <f t="shared" si="1"/>
        <v>1249914</v>
      </c>
      <c r="K17" s="156">
        <f t="shared" si="2"/>
        <v>1249914</v>
      </c>
      <c r="L17" s="157">
        <f>K17/J17*100</f>
        <v>100</v>
      </c>
    </row>
    <row r="18" spans="1:12" ht="13.5" customHeight="1">
      <c r="A18" s="152" t="s">
        <v>32</v>
      </c>
      <c r="B18" s="153" t="s">
        <v>199</v>
      </c>
      <c r="C18" s="154"/>
      <c r="D18" s="154"/>
      <c r="E18" s="155"/>
      <c r="F18" s="154"/>
      <c r="G18" s="154"/>
      <c r="H18" s="155"/>
      <c r="I18" s="154">
        <f t="shared" si="0"/>
        <v>0</v>
      </c>
      <c r="J18" s="154">
        <f t="shared" si="1"/>
        <v>0</v>
      </c>
      <c r="K18" s="156">
        <f t="shared" si="2"/>
        <v>0</v>
      </c>
      <c r="L18" s="157"/>
    </row>
    <row r="19" spans="1:12" ht="13.5" customHeight="1">
      <c r="A19" s="152" t="s">
        <v>34</v>
      </c>
      <c r="B19" s="153" t="s">
        <v>200</v>
      </c>
      <c r="C19" s="154"/>
      <c r="D19" s="154"/>
      <c r="E19" s="155"/>
      <c r="F19" s="154"/>
      <c r="G19" s="154"/>
      <c r="H19" s="155"/>
      <c r="I19" s="154">
        <f t="shared" si="0"/>
        <v>0</v>
      </c>
      <c r="J19" s="154">
        <f t="shared" si="1"/>
        <v>0</v>
      </c>
      <c r="K19" s="156">
        <f t="shared" si="2"/>
        <v>0</v>
      </c>
      <c r="L19" s="157"/>
    </row>
    <row r="20" spans="1:12" ht="13.5" customHeight="1">
      <c r="A20" s="152" t="s">
        <v>36</v>
      </c>
      <c r="B20" s="153" t="s">
        <v>201</v>
      </c>
      <c r="C20" s="154"/>
      <c r="D20" s="154"/>
      <c r="E20" s="155"/>
      <c r="F20" s="154"/>
      <c r="G20" s="154"/>
      <c r="H20" s="155"/>
      <c r="I20" s="154">
        <f t="shared" si="0"/>
        <v>0</v>
      </c>
      <c r="J20" s="154">
        <f t="shared" si="1"/>
        <v>0</v>
      </c>
      <c r="K20" s="156">
        <f t="shared" si="2"/>
        <v>0</v>
      </c>
      <c r="L20" s="157"/>
    </row>
    <row r="21" spans="1:12" ht="13.5" customHeight="1">
      <c r="A21" s="152" t="s">
        <v>38</v>
      </c>
      <c r="B21" s="153" t="s">
        <v>202</v>
      </c>
      <c r="C21" s="154">
        <v>0</v>
      </c>
      <c r="D21" s="154">
        <v>50000000</v>
      </c>
      <c r="E21" s="155">
        <v>50000000</v>
      </c>
      <c r="F21" s="154"/>
      <c r="G21" s="154"/>
      <c r="H21" s="155"/>
      <c r="I21" s="154">
        <f t="shared" si="0"/>
        <v>0</v>
      </c>
      <c r="J21" s="154">
        <f t="shared" si="1"/>
        <v>50000000</v>
      </c>
      <c r="K21" s="156">
        <f t="shared" si="2"/>
        <v>50000000</v>
      </c>
      <c r="L21" s="157"/>
    </row>
    <row r="22" spans="1:12" ht="13.5" customHeight="1">
      <c r="A22" s="158" t="s">
        <v>40</v>
      </c>
      <c r="B22" s="160" t="s">
        <v>256</v>
      </c>
      <c r="C22" s="161">
        <f aca="true" t="shared" si="5" ref="C22:H22">SUM(C17:C21)</f>
        <v>0</v>
      </c>
      <c r="D22" s="161">
        <f t="shared" si="5"/>
        <v>51249914</v>
      </c>
      <c r="E22" s="162">
        <f t="shared" si="5"/>
        <v>51249914</v>
      </c>
      <c r="F22" s="161">
        <f t="shared" si="5"/>
        <v>0</v>
      </c>
      <c r="G22" s="161">
        <f t="shared" si="5"/>
        <v>0</v>
      </c>
      <c r="H22" s="162">
        <f t="shared" si="5"/>
        <v>0</v>
      </c>
      <c r="I22" s="161">
        <f t="shared" si="0"/>
        <v>0</v>
      </c>
      <c r="J22" s="161">
        <f t="shared" si="1"/>
        <v>51249914</v>
      </c>
      <c r="K22" s="163">
        <f t="shared" si="2"/>
        <v>51249914</v>
      </c>
      <c r="L22" s="157">
        <f>K22/J22*100</f>
        <v>100</v>
      </c>
    </row>
    <row r="23" spans="1:12" ht="13.5" customHeight="1">
      <c r="A23" s="152" t="s">
        <v>42</v>
      </c>
      <c r="B23" s="153" t="s">
        <v>204</v>
      </c>
      <c r="C23" s="154"/>
      <c r="D23" s="154"/>
      <c r="E23" s="155"/>
      <c r="F23" s="154"/>
      <c r="G23" s="154"/>
      <c r="H23" s="155"/>
      <c r="I23" s="154">
        <f t="shared" si="0"/>
        <v>0</v>
      </c>
      <c r="J23" s="154">
        <f t="shared" si="1"/>
        <v>0</v>
      </c>
      <c r="K23" s="156">
        <f t="shared" si="2"/>
        <v>0</v>
      </c>
      <c r="L23" s="157"/>
    </row>
    <row r="24" spans="1:12" ht="13.5" customHeight="1">
      <c r="A24" s="152" t="s">
        <v>44</v>
      </c>
      <c r="B24" s="153" t="s">
        <v>205</v>
      </c>
      <c r="C24" s="154"/>
      <c r="D24" s="154"/>
      <c r="E24" s="155"/>
      <c r="F24" s="154"/>
      <c r="G24" s="154"/>
      <c r="H24" s="155"/>
      <c r="I24" s="154">
        <f t="shared" si="0"/>
        <v>0</v>
      </c>
      <c r="J24" s="154">
        <f t="shared" si="1"/>
        <v>0</v>
      </c>
      <c r="K24" s="156">
        <f t="shared" si="2"/>
        <v>0</v>
      </c>
      <c r="L24" s="157"/>
    </row>
    <row r="25" spans="1:12" ht="13.5" customHeight="1">
      <c r="A25" s="158" t="s">
        <v>46</v>
      </c>
      <c r="B25" s="159" t="s">
        <v>257</v>
      </c>
      <c r="C25" s="154">
        <f aca="true" t="shared" si="6" ref="C25:H25">C23+C24</f>
        <v>0</v>
      </c>
      <c r="D25" s="154">
        <f t="shared" si="6"/>
        <v>0</v>
      </c>
      <c r="E25" s="155">
        <f t="shared" si="6"/>
        <v>0</v>
      </c>
      <c r="F25" s="154">
        <f t="shared" si="6"/>
        <v>0</v>
      </c>
      <c r="G25" s="154">
        <f t="shared" si="6"/>
        <v>0</v>
      </c>
      <c r="H25" s="155">
        <f t="shared" si="6"/>
        <v>0</v>
      </c>
      <c r="I25" s="154">
        <f t="shared" si="0"/>
        <v>0</v>
      </c>
      <c r="J25" s="154">
        <f t="shared" si="1"/>
        <v>0</v>
      </c>
      <c r="K25" s="156">
        <f t="shared" si="2"/>
        <v>0</v>
      </c>
      <c r="L25" s="157"/>
    </row>
    <row r="26" spans="1:12" ht="13.5" customHeight="1">
      <c r="A26" s="152" t="s">
        <v>48</v>
      </c>
      <c r="B26" s="153" t="s">
        <v>207</v>
      </c>
      <c r="C26" s="154"/>
      <c r="D26" s="154"/>
      <c r="E26" s="155"/>
      <c r="F26" s="154"/>
      <c r="G26" s="154"/>
      <c r="H26" s="155"/>
      <c r="I26" s="154">
        <f t="shared" si="0"/>
        <v>0</v>
      </c>
      <c r="J26" s="154">
        <f t="shared" si="1"/>
        <v>0</v>
      </c>
      <c r="K26" s="156">
        <f t="shared" si="2"/>
        <v>0</v>
      </c>
      <c r="L26" s="157"/>
    </row>
    <row r="27" spans="1:12" ht="13.5" customHeight="1">
      <c r="A27" s="152" t="s">
        <v>50</v>
      </c>
      <c r="B27" s="153" t="s">
        <v>208</v>
      </c>
      <c r="C27" s="154"/>
      <c r="D27" s="154"/>
      <c r="E27" s="155"/>
      <c r="F27" s="154"/>
      <c r="G27" s="154"/>
      <c r="H27" s="155"/>
      <c r="I27" s="154">
        <f t="shared" si="0"/>
        <v>0</v>
      </c>
      <c r="J27" s="154">
        <f t="shared" si="1"/>
        <v>0</v>
      </c>
      <c r="K27" s="156">
        <f t="shared" si="2"/>
        <v>0</v>
      </c>
      <c r="L27" s="157"/>
    </row>
    <row r="28" spans="1:12" ht="13.5" customHeight="1">
      <c r="A28" s="152" t="s">
        <v>52</v>
      </c>
      <c r="B28" s="153" t="s">
        <v>209</v>
      </c>
      <c r="C28" s="154">
        <v>900000</v>
      </c>
      <c r="D28" s="154">
        <v>900000</v>
      </c>
      <c r="E28" s="155">
        <v>914715</v>
      </c>
      <c r="F28" s="154"/>
      <c r="G28" s="154"/>
      <c r="H28" s="155"/>
      <c r="I28" s="154">
        <f t="shared" si="0"/>
        <v>900000</v>
      </c>
      <c r="J28" s="154">
        <f t="shared" si="1"/>
        <v>900000</v>
      </c>
      <c r="K28" s="156">
        <f t="shared" si="2"/>
        <v>914715</v>
      </c>
      <c r="L28" s="157">
        <f>K28/J28*100</f>
        <v>101.635</v>
      </c>
    </row>
    <row r="29" spans="1:12" ht="13.5" customHeight="1">
      <c r="A29" s="152" t="s">
        <v>54</v>
      </c>
      <c r="B29" s="153" t="s">
        <v>210</v>
      </c>
      <c r="C29" s="154">
        <v>3500000</v>
      </c>
      <c r="D29" s="154">
        <v>3500000</v>
      </c>
      <c r="E29" s="155">
        <v>2646000</v>
      </c>
      <c r="F29" s="154"/>
      <c r="G29" s="154"/>
      <c r="H29" s="155"/>
      <c r="I29" s="154">
        <f t="shared" si="0"/>
        <v>3500000</v>
      </c>
      <c r="J29" s="154">
        <f t="shared" si="1"/>
        <v>3500000</v>
      </c>
      <c r="K29" s="156">
        <f t="shared" si="2"/>
        <v>2646000</v>
      </c>
      <c r="L29" s="157">
        <f>K29/J29*100</f>
        <v>75.6</v>
      </c>
    </row>
    <row r="30" spans="1:12" ht="13.5" customHeight="1">
      <c r="A30" s="152" t="s">
        <v>56</v>
      </c>
      <c r="B30" s="153" t="s">
        <v>211</v>
      </c>
      <c r="C30" s="154"/>
      <c r="D30" s="154"/>
      <c r="E30" s="155"/>
      <c r="F30" s="154"/>
      <c r="G30" s="154"/>
      <c r="H30" s="155"/>
      <c r="I30" s="154">
        <f t="shared" si="0"/>
        <v>0</v>
      </c>
      <c r="J30" s="154">
        <f t="shared" si="1"/>
        <v>0</v>
      </c>
      <c r="K30" s="156">
        <f t="shared" si="2"/>
        <v>0</v>
      </c>
      <c r="L30" s="157"/>
    </row>
    <row r="31" spans="1:12" ht="13.5" customHeight="1">
      <c r="A31" s="152" t="s">
        <v>58</v>
      </c>
      <c r="B31" s="153" t="s">
        <v>212</v>
      </c>
      <c r="C31" s="154"/>
      <c r="D31" s="154"/>
      <c r="E31" s="155"/>
      <c r="F31" s="154"/>
      <c r="G31" s="154"/>
      <c r="H31" s="155"/>
      <c r="I31" s="154">
        <f t="shared" si="0"/>
        <v>0</v>
      </c>
      <c r="J31" s="154">
        <f t="shared" si="1"/>
        <v>0</v>
      </c>
      <c r="K31" s="156">
        <f t="shared" si="2"/>
        <v>0</v>
      </c>
      <c r="L31" s="157"/>
    </row>
    <row r="32" spans="1:12" ht="13.5" customHeight="1">
      <c r="A32" s="152" t="s">
        <v>60</v>
      </c>
      <c r="B32" s="153" t="s">
        <v>213</v>
      </c>
      <c r="C32" s="154">
        <v>1700000</v>
      </c>
      <c r="D32" s="154">
        <v>1700000</v>
      </c>
      <c r="E32" s="155">
        <v>1786324</v>
      </c>
      <c r="F32" s="154"/>
      <c r="G32" s="154"/>
      <c r="H32" s="155"/>
      <c r="I32" s="154">
        <f t="shared" si="0"/>
        <v>1700000</v>
      </c>
      <c r="J32" s="154">
        <f t="shared" si="1"/>
        <v>1700000</v>
      </c>
      <c r="K32" s="156">
        <f t="shared" si="2"/>
        <v>1786324</v>
      </c>
      <c r="L32" s="157">
        <f>K32/J32*100</f>
        <v>105.07788235294117</v>
      </c>
    </row>
    <row r="33" spans="1:12" ht="13.5" customHeight="1">
      <c r="A33" s="152" t="s">
        <v>62</v>
      </c>
      <c r="B33" s="153" t="s">
        <v>214</v>
      </c>
      <c r="C33" s="154">
        <v>0</v>
      </c>
      <c r="D33" s="154">
        <v>0</v>
      </c>
      <c r="E33" s="155">
        <v>10174</v>
      </c>
      <c r="F33" s="154"/>
      <c r="G33" s="154"/>
      <c r="H33" s="155"/>
      <c r="I33" s="154">
        <f t="shared" si="0"/>
        <v>0</v>
      </c>
      <c r="J33" s="154">
        <f t="shared" si="1"/>
        <v>0</v>
      </c>
      <c r="K33" s="156">
        <f t="shared" si="2"/>
        <v>10174</v>
      </c>
      <c r="L33" s="157"/>
    </row>
    <row r="34" spans="1:12" ht="13.5" customHeight="1">
      <c r="A34" s="158" t="s">
        <v>64</v>
      </c>
      <c r="B34" s="159" t="s">
        <v>258</v>
      </c>
      <c r="C34" s="154">
        <f aca="true" t="shared" si="7" ref="C34:H34">SUM(C29:C33)</f>
        <v>5200000</v>
      </c>
      <c r="D34" s="154">
        <f t="shared" si="7"/>
        <v>5200000</v>
      </c>
      <c r="E34" s="154">
        <f t="shared" si="7"/>
        <v>4442498</v>
      </c>
      <c r="F34" s="154">
        <f t="shared" si="7"/>
        <v>0</v>
      </c>
      <c r="G34" s="154">
        <f t="shared" si="7"/>
        <v>0</v>
      </c>
      <c r="H34" s="155">
        <f t="shared" si="7"/>
        <v>0</v>
      </c>
      <c r="I34" s="154">
        <f t="shared" si="0"/>
        <v>5200000</v>
      </c>
      <c r="J34" s="154">
        <f t="shared" si="1"/>
        <v>5200000</v>
      </c>
      <c r="K34" s="156">
        <f t="shared" si="2"/>
        <v>4442498</v>
      </c>
      <c r="L34" s="157">
        <f>K34/J34*100</f>
        <v>85.43265384615385</v>
      </c>
    </row>
    <row r="35" spans="1:12" ht="13.5" customHeight="1">
      <c r="A35" s="152" t="s">
        <v>66</v>
      </c>
      <c r="B35" s="153" t="s">
        <v>216</v>
      </c>
      <c r="C35" s="154">
        <v>50000</v>
      </c>
      <c r="D35" s="154">
        <v>50000</v>
      </c>
      <c r="E35" s="155">
        <v>38621</v>
      </c>
      <c r="F35" s="154"/>
      <c r="G35" s="154"/>
      <c r="H35" s="155"/>
      <c r="I35" s="154">
        <f t="shared" si="0"/>
        <v>50000</v>
      </c>
      <c r="J35" s="154">
        <f t="shared" si="1"/>
        <v>50000</v>
      </c>
      <c r="K35" s="156">
        <f t="shared" si="2"/>
        <v>38621</v>
      </c>
      <c r="L35" s="157">
        <f>K35/J35*100</f>
        <v>77.242</v>
      </c>
    </row>
    <row r="36" spans="1:12" ht="13.5" customHeight="1">
      <c r="A36" s="158" t="s">
        <v>68</v>
      </c>
      <c r="B36" s="160" t="s">
        <v>259</v>
      </c>
      <c r="C36" s="161">
        <f>C34+C35+C28</f>
        <v>6150000</v>
      </c>
      <c r="D36" s="161">
        <f>D34+D35+D28</f>
        <v>6150000</v>
      </c>
      <c r="E36" s="161">
        <f>E34+E35+E28</f>
        <v>5395834</v>
      </c>
      <c r="F36" s="161">
        <f>F25+F26+F27+F28+F34+F35</f>
        <v>0</v>
      </c>
      <c r="G36" s="161">
        <f>G25+G26+G27+G28+G34+G35</f>
        <v>0</v>
      </c>
      <c r="H36" s="162">
        <f>H25+H26+H27+H28+H34+H35</f>
        <v>0</v>
      </c>
      <c r="I36" s="161">
        <f t="shared" si="0"/>
        <v>6150000</v>
      </c>
      <c r="J36" s="161">
        <f t="shared" si="1"/>
        <v>6150000</v>
      </c>
      <c r="K36" s="163">
        <f t="shared" si="2"/>
        <v>5395834</v>
      </c>
      <c r="L36" s="157">
        <f>K36/J36*100</f>
        <v>87.73713821138212</v>
      </c>
    </row>
    <row r="37" spans="1:12" ht="13.5" customHeight="1">
      <c r="A37" s="152" t="s">
        <v>70</v>
      </c>
      <c r="B37" s="153" t="s">
        <v>218</v>
      </c>
      <c r="C37" s="154"/>
      <c r="D37" s="154"/>
      <c r="E37" s="155"/>
      <c r="F37" s="154"/>
      <c r="G37" s="154"/>
      <c r="H37" s="155"/>
      <c r="I37" s="154">
        <f t="shared" si="0"/>
        <v>0</v>
      </c>
      <c r="J37" s="154">
        <f t="shared" si="1"/>
        <v>0</v>
      </c>
      <c r="K37" s="156">
        <f t="shared" si="2"/>
        <v>0</v>
      </c>
      <c r="L37" s="157"/>
    </row>
    <row r="38" spans="1:12" ht="13.5" customHeight="1">
      <c r="A38" s="152" t="s">
        <v>72</v>
      </c>
      <c r="B38" s="153" t="s">
        <v>219</v>
      </c>
      <c r="C38" s="154">
        <v>0</v>
      </c>
      <c r="D38" s="154">
        <v>0</v>
      </c>
      <c r="E38" s="155">
        <v>0</v>
      </c>
      <c r="F38" s="154">
        <v>369600</v>
      </c>
      <c r="G38" s="154">
        <v>1266325</v>
      </c>
      <c r="H38" s="155">
        <v>1266325</v>
      </c>
      <c r="I38" s="154">
        <f t="shared" si="0"/>
        <v>369600</v>
      </c>
      <c r="J38" s="154">
        <f t="shared" si="1"/>
        <v>1266325</v>
      </c>
      <c r="K38" s="156">
        <f t="shared" si="2"/>
        <v>1266325</v>
      </c>
      <c r="L38" s="157">
        <f>K38/J38*100</f>
        <v>100</v>
      </c>
    </row>
    <row r="39" spans="1:12" ht="13.5" customHeight="1">
      <c r="A39" s="152" t="s">
        <v>74</v>
      </c>
      <c r="B39" s="153" t="s">
        <v>220</v>
      </c>
      <c r="C39" s="154"/>
      <c r="D39" s="154">
        <v>0</v>
      </c>
      <c r="E39" s="155">
        <v>0</v>
      </c>
      <c r="F39" s="154"/>
      <c r="G39" s="154">
        <v>641329</v>
      </c>
      <c r="H39" s="155">
        <v>303701</v>
      </c>
      <c r="I39" s="154">
        <f t="shared" si="0"/>
        <v>0</v>
      </c>
      <c r="J39" s="154">
        <f t="shared" si="1"/>
        <v>641329</v>
      </c>
      <c r="K39" s="156">
        <f t="shared" si="2"/>
        <v>303701</v>
      </c>
      <c r="L39" s="157">
        <f>K39/J39*100</f>
        <v>47.35494574547541</v>
      </c>
    </row>
    <row r="40" spans="1:12" ht="13.5" customHeight="1">
      <c r="A40" s="152" t="s">
        <v>76</v>
      </c>
      <c r="B40" s="153" t="s">
        <v>221</v>
      </c>
      <c r="C40" s="154">
        <v>1776717</v>
      </c>
      <c r="D40" s="154">
        <v>1776717</v>
      </c>
      <c r="E40" s="155">
        <v>357737</v>
      </c>
      <c r="F40" s="154"/>
      <c r="G40" s="154"/>
      <c r="H40" s="155"/>
      <c r="I40" s="154">
        <f t="shared" si="0"/>
        <v>1776717</v>
      </c>
      <c r="J40" s="154">
        <f t="shared" si="1"/>
        <v>1776717</v>
      </c>
      <c r="K40" s="156">
        <f t="shared" si="2"/>
        <v>357737</v>
      </c>
      <c r="L40" s="157">
        <f>K40/J40*100</f>
        <v>20.134720385970304</v>
      </c>
    </row>
    <row r="41" spans="1:12" ht="13.5" customHeight="1">
      <c r="A41" s="152" t="s">
        <v>78</v>
      </c>
      <c r="B41" s="153" t="s">
        <v>222</v>
      </c>
      <c r="C41" s="154">
        <v>1548800</v>
      </c>
      <c r="D41" s="154">
        <v>2147875</v>
      </c>
      <c r="E41" s="155">
        <v>2147875</v>
      </c>
      <c r="F41" s="154"/>
      <c r="G41" s="154"/>
      <c r="H41" s="155"/>
      <c r="I41" s="154">
        <f t="shared" si="0"/>
        <v>1548800</v>
      </c>
      <c r="J41" s="154">
        <f t="shared" si="1"/>
        <v>2147875</v>
      </c>
      <c r="K41" s="156">
        <f t="shared" si="2"/>
        <v>2147875</v>
      </c>
      <c r="L41" s="157">
        <f>K41/J41*100</f>
        <v>100</v>
      </c>
    </row>
    <row r="42" spans="1:12" ht="13.5" customHeight="1">
      <c r="A42" s="152" t="s">
        <v>80</v>
      </c>
      <c r="B42" s="153" t="s">
        <v>223</v>
      </c>
      <c r="C42" s="154"/>
      <c r="D42" s="154"/>
      <c r="E42" s="155"/>
      <c r="F42" s="154"/>
      <c r="G42" s="154"/>
      <c r="H42" s="155"/>
      <c r="I42" s="154">
        <f t="shared" si="0"/>
        <v>0</v>
      </c>
      <c r="J42" s="154">
        <f t="shared" si="1"/>
        <v>0</v>
      </c>
      <c r="K42" s="156">
        <f t="shared" si="2"/>
        <v>0</v>
      </c>
      <c r="L42" s="157"/>
    </row>
    <row r="43" spans="1:12" ht="13.5" customHeight="1">
      <c r="A43" s="152" t="s">
        <v>82</v>
      </c>
      <c r="B43" s="153" t="s">
        <v>224</v>
      </c>
      <c r="C43" s="154"/>
      <c r="D43" s="154"/>
      <c r="E43" s="155"/>
      <c r="F43" s="154"/>
      <c r="G43" s="154"/>
      <c r="H43" s="155"/>
      <c r="I43" s="154">
        <f t="shared" si="0"/>
        <v>0</v>
      </c>
      <c r="J43" s="154">
        <f t="shared" si="1"/>
        <v>0</v>
      </c>
      <c r="K43" s="156">
        <f t="shared" si="2"/>
        <v>0</v>
      </c>
      <c r="L43" s="157"/>
    </row>
    <row r="44" spans="1:12" ht="13.5" customHeight="1">
      <c r="A44" s="152" t="s">
        <v>84</v>
      </c>
      <c r="B44" s="153" t="s">
        <v>225</v>
      </c>
      <c r="C44" s="154">
        <v>10000</v>
      </c>
      <c r="D44" s="154">
        <v>10000</v>
      </c>
      <c r="E44" s="155">
        <v>764</v>
      </c>
      <c r="F44" s="154"/>
      <c r="G44" s="154"/>
      <c r="H44" s="155"/>
      <c r="I44" s="154">
        <f t="shared" si="0"/>
        <v>10000</v>
      </c>
      <c r="J44" s="154">
        <f t="shared" si="1"/>
        <v>10000</v>
      </c>
      <c r="K44" s="156">
        <f t="shared" si="2"/>
        <v>764</v>
      </c>
      <c r="L44" s="157">
        <f>K44/J44*100</f>
        <v>7.64</v>
      </c>
    </row>
    <row r="45" spans="1:12" ht="13.5" customHeight="1">
      <c r="A45" s="152" t="s">
        <v>86</v>
      </c>
      <c r="B45" s="153" t="s">
        <v>390</v>
      </c>
      <c r="C45" s="154"/>
      <c r="D45" s="154">
        <v>50000</v>
      </c>
      <c r="E45" s="155">
        <v>50000</v>
      </c>
      <c r="F45" s="154"/>
      <c r="G45" s="154"/>
      <c r="H45" s="155"/>
      <c r="I45" s="154">
        <f t="shared" si="0"/>
        <v>0</v>
      </c>
      <c r="J45" s="154">
        <f t="shared" si="1"/>
        <v>50000</v>
      </c>
      <c r="K45" s="156">
        <f t="shared" si="2"/>
        <v>50000</v>
      </c>
      <c r="L45" s="157"/>
    </row>
    <row r="46" spans="1:12" ht="13.5" customHeight="1">
      <c r="A46" s="152" t="s">
        <v>88</v>
      </c>
      <c r="B46" s="153" t="s">
        <v>391</v>
      </c>
      <c r="C46" s="154"/>
      <c r="D46" s="154">
        <v>31602</v>
      </c>
      <c r="E46" s="155">
        <v>6603</v>
      </c>
      <c r="F46" s="154"/>
      <c r="G46" s="154"/>
      <c r="H46" s="155"/>
      <c r="I46" s="154">
        <f t="shared" si="0"/>
        <v>0</v>
      </c>
      <c r="J46" s="154">
        <f t="shared" si="1"/>
        <v>31602</v>
      </c>
      <c r="K46" s="156">
        <f t="shared" si="2"/>
        <v>6603</v>
      </c>
      <c r="L46" s="157"/>
    </row>
    <row r="47" spans="1:12" ht="13.5" customHeight="1">
      <c r="A47" s="158" t="s">
        <v>90</v>
      </c>
      <c r="B47" s="160" t="s">
        <v>260</v>
      </c>
      <c r="C47" s="161">
        <f aca="true" t="shared" si="8" ref="C47:H47">SUM(C37:C46)</f>
        <v>3335517</v>
      </c>
      <c r="D47" s="161">
        <f t="shared" si="8"/>
        <v>4016194</v>
      </c>
      <c r="E47" s="162">
        <f t="shared" si="8"/>
        <v>2562979</v>
      </c>
      <c r="F47" s="161">
        <f t="shared" si="8"/>
        <v>369600</v>
      </c>
      <c r="G47" s="161">
        <f t="shared" si="8"/>
        <v>1907654</v>
      </c>
      <c r="H47" s="162">
        <f t="shared" si="8"/>
        <v>1570026</v>
      </c>
      <c r="I47" s="161">
        <f t="shared" si="0"/>
        <v>3705117</v>
      </c>
      <c r="J47" s="161">
        <f t="shared" si="1"/>
        <v>5923848</v>
      </c>
      <c r="K47" s="163">
        <f t="shared" si="2"/>
        <v>4133005</v>
      </c>
      <c r="L47" s="157">
        <f>K47/J47*100</f>
        <v>69.76892384814735</v>
      </c>
    </row>
    <row r="48" spans="1:12" ht="13.5" customHeight="1">
      <c r="A48" s="152" t="s">
        <v>92</v>
      </c>
      <c r="B48" s="153" t="s">
        <v>229</v>
      </c>
      <c r="C48" s="154"/>
      <c r="D48" s="154"/>
      <c r="E48" s="155"/>
      <c r="F48" s="154"/>
      <c r="G48" s="154"/>
      <c r="H48" s="155"/>
      <c r="I48" s="154">
        <f t="shared" si="0"/>
        <v>0</v>
      </c>
      <c r="J48" s="154">
        <f t="shared" si="1"/>
        <v>0</v>
      </c>
      <c r="K48" s="156">
        <f t="shared" si="2"/>
        <v>0</v>
      </c>
      <c r="L48" s="157"/>
    </row>
    <row r="49" spans="1:12" ht="13.5" customHeight="1">
      <c r="A49" s="152" t="s">
        <v>94</v>
      </c>
      <c r="B49" s="153" t="s">
        <v>230</v>
      </c>
      <c r="C49" s="154"/>
      <c r="D49" s="154"/>
      <c r="E49" s="155"/>
      <c r="F49" s="154"/>
      <c r="G49" s="154"/>
      <c r="H49" s="155"/>
      <c r="I49" s="154">
        <f t="shared" si="0"/>
        <v>0</v>
      </c>
      <c r="J49" s="154">
        <f t="shared" si="1"/>
        <v>0</v>
      </c>
      <c r="K49" s="156">
        <f t="shared" si="2"/>
        <v>0</v>
      </c>
      <c r="L49" s="157"/>
    </row>
    <row r="50" spans="1:12" ht="13.5" customHeight="1">
      <c r="A50" s="152" t="s">
        <v>96</v>
      </c>
      <c r="B50" s="153" t="s">
        <v>231</v>
      </c>
      <c r="C50" s="154"/>
      <c r="D50" s="154"/>
      <c r="E50" s="155"/>
      <c r="F50" s="154"/>
      <c r="G50" s="154"/>
      <c r="H50" s="155"/>
      <c r="I50" s="154"/>
      <c r="J50" s="154"/>
      <c r="K50" s="156">
        <f t="shared" si="2"/>
        <v>0</v>
      </c>
      <c r="L50" s="157"/>
    </row>
    <row r="51" spans="1:12" ht="13.5" customHeight="1">
      <c r="A51" s="152" t="s">
        <v>98</v>
      </c>
      <c r="B51" s="153" t="s">
        <v>232</v>
      </c>
      <c r="C51" s="154"/>
      <c r="D51" s="154"/>
      <c r="E51" s="155"/>
      <c r="F51" s="154"/>
      <c r="G51" s="154"/>
      <c r="H51" s="155"/>
      <c r="I51" s="154">
        <f t="shared" si="0"/>
        <v>0</v>
      </c>
      <c r="J51" s="154">
        <f t="shared" si="1"/>
        <v>0</v>
      </c>
      <c r="K51" s="156">
        <f t="shared" si="2"/>
        <v>0</v>
      </c>
      <c r="L51" s="157"/>
    </row>
    <row r="52" spans="1:12" ht="13.5" customHeight="1">
      <c r="A52" s="152" t="s">
        <v>100</v>
      </c>
      <c r="B52" s="153" t="s">
        <v>233</v>
      </c>
      <c r="C52" s="154"/>
      <c r="D52" s="154"/>
      <c r="E52" s="155"/>
      <c r="F52" s="154"/>
      <c r="G52" s="154"/>
      <c r="H52" s="155"/>
      <c r="I52" s="154">
        <f t="shared" si="0"/>
        <v>0</v>
      </c>
      <c r="J52" s="154">
        <f t="shared" si="1"/>
        <v>0</v>
      </c>
      <c r="K52" s="156">
        <f t="shared" si="2"/>
        <v>0</v>
      </c>
      <c r="L52" s="157"/>
    </row>
    <row r="53" spans="1:12" ht="13.5" customHeight="1">
      <c r="A53" s="158" t="s">
        <v>102</v>
      </c>
      <c r="B53" s="160" t="s">
        <v>261</v>
      </c>
      <c r="C53" s="161">
        <f aca="true" t="shared" si="9" ref="C53:H53">SUM(C48:C52)</f>
        <v>0</v>
      </c>
      <c r="D53" s="161">
        <f t="shared" si="9"/>
        <v>0</v>
      </c>
      <c r="E53" s="162">
        <f t="shared" si="9"/>
        <v>0</v>
      </c>
      <c r="F53" s="161">
        <f t="shared" si="9"/>
        <v>0</v>
      </c>
      <c r="G53" s="161">
        <f t="shared" si="9"/>
        <v>0</v>
      </c>
      <c r="H53" s="162">
        <f t="shared" si="9"/>
        <v>0</v>
      </c>
      <c r="I53" s="161">
        <f t="shared" si="0"/>
        <v>0</v>
      </c>
      <c r="J53" s="161">
        <f t="shared" si="1"/>
        <v>0</v>
      </c>
      <c r="K53" s="163">
        <f t="shared" si="2"/>
        <v>0</v>
      </c>
      <c r="L53" s="157"/>
    </row>
    <row r="54" spans="1:12" ht="13.5" customHeight="1">
      <c r="A54" s="152" t="s">
        <v>104</v>
      </c>
      <c r="B54" s="153" t="s">
        <v>235</v>
      </c>
      <c r="C54" s="154"/>
      <c r="D54" s="154"/>
      <c r="E54" s="155"/>
      <c r="F54" s="154"/>
      <c r="G54" s="154"/>
      <c r="H54" s="155"/>
      <c r="I54" s="154">
        <f t="shared" si="0"/>
        <v>0</v>
      </c>
      <c r="J54" s="154">
        <f t="shared" si="1"/>
        <v>0</v>
      </c>
      <c r="K54" s="156">
        <f t="shared" si="2"/>
        <v>0</v>
      </c>
      <c r="L54" s="157"/>
    </row>
    <row r="55" spans="1:12" ht="13.5" customHeight="1">
      <c r="A55" s="152" t="s">
        <v>106</v>
      </c>
      <c r="B55" s="153" t="s">
        <v>236</v>
      </c>
      <c r="C55" s="154"/>
      <c r="D55" s="154"/>
      <c r="E55" s="155"/>
      <c r="F55" s="154"/>
      <c r="G55" s="154"/>
      <c r="H55" s="155"/>
      <c r="I55" s="154">
        <f t="shared" si="0"/>
        <v>0</v>
      </c>
      <c r="J55" s="154">
        <f t="shared" si="1"/>
        <v>0</v>
      </c>
      <c r="K55" s="156">
        <f t="shared" si="2"/>
        <v>0</v>
      </c>
      <c r="L55" s="157"/>
    </row>
    <row r="56" spans="1:12" ht="13.5" customHeight="1">
      <c r="A56" s="152" t="s">
        <v>108</v>
      </c>
      <c r="B56" s="153" t="s">
        <v>402</v>
      </c>
      <c r="C56" s="154">
        <v>486000</v>
      </c>
      <c r="D56" s="154">
        <v>486000</v>
      </c>
      <c r="E56" s="155">
        <v>120000</v>
      </c>
      <c r="F56" s="154"/>
      <c r="G56" s="154"/>
      <c r="H56" s="155"/>
      <c r="I56" s="154">
        <f t="shared" si="0"/>
        <v>486000</v>
      </c>
      <c r="J56" s="154">
        <f t="shared" si="1"/>
        <v>486000</v>
      </c>
      <c r="K56" s="156">
        <f t="shared" si="2"/>
        <v>120000</v>
      </c>
      <c r="L56" s="157"/>
    </row>
    <row r="57" spans="1:12" ht="13.5" customHeight="1">
      <c r="A57" s="158" t="s">
        <v>110</v>
      </c>
      <c r="B57" s="160" t="s">
        <v>262</v>
      </c>
      <c r="C57" s="161">
        <f aca="true" t="shared" si="10" ref="C57:H57">C54+C55+C56</f>
        <v>486000</v>
      </c>
      <c r="D57" s="161">
        <f t="shared" si="10"/>
        <v>486000</v>
      </c>
      <c r="E57" s="162">
        <f t="shared" si="10"/>
        <v>120000</v>
      </c>
      <c r="F57" s="161">
        <f t="shared" si="10"/>
        <v>0</v>
      </c>
      <c r="G57" s="161">
        <f t="shared" si="10"/>
        <v>0</v>
      </c>
      <c r="H57" s="162">
        <f t="shared" si="10"/>
        <v>0</v>
      </c>
      <c r="I57" s="161">
        <f t="shared" si="0"/>
        <v>486000</v>
      </c>
      <c r="J57" s="161">
        <f t="shared" si="1"/>
        <v>486000</v>
      </c>
      <c r="K57" s="163">
        <f t="shared" si="2"/>
        <v>120000</v>
      </c>
      <c r="L57" s="157"/>
    </row>
    <row r="58" spans="1:12" ht="13.5" customHeight="1">
      <c r="A58" s="152" t="s">
        <v>112</v>
      </c>
      <c r="B58" s="153" t="s">
        <v>239</v>
      </c>
      <c r="C58" s="154"/>
      <c r="D58" s="154"/>
      <c r="E58" s="155"/>
      <c r="F58" s="154"/>
      <c r="G58" s="154"/>
      <c r="H58" s="155"/>
      <c r="I58" s="154">
        <f t="shared" si="0"/>
        <v>0</v>
      </c>
      <c r="J58" s="154">
        <f t="shared" si="1"/>
        <v>0</v>
      </c>
      <c r="K58" s="156">
        <f t="shared" si="2"/>
        <v>0</v>
      </c>
      <c r="L58" s="157"/>
    </row>
    <row r="59" spans="1:12" ht="13.5" customHeight="1">
      <c r="A59" s="152" t="s">
        <v>114</v>
      </c>
      <c r="B59" s="153" t="s">
        <v>240</v>
      </c>
      <c r="C59" s="154"/>
      <c r="D59" s="154"/>
      <c r="E59" s="155"/>
      <c r="F59" s="154"/>
      <c r="G59" s="154"/>
      <c r="H59" s="155"/>
      <c r="I59" s="154">
        <f t="shared" si="0"/>
        <v>0</v>
      </c>
      <c r="J59" s="154">
        <f t="shared" si="1"/>
        <v>0</v>
      </c>
      <c r="K59" s="156">
        <f t="shared" si="2"/>
        <v>0</v>
      </c>
      <c r="L59" s="157"/>
    </row>
    <row r="60" spans="1:12" ht="13.5" customHeight="1">
      <c r="A60" s="152" t="s">
        <v>116</v>
      </c>
      <c r="B60" s="153" t="s">
        <v>403</v>
      </c>
      <c r="C60" s="154"/>
      <c r="D60" s="154"/>
      <c r="E60" s="155"/>
      <c r="F60" s="154"/>
      <c r="G60" s="154"/>
      <c r="H60" s="155"/>
      <c r="I60" s="154">
        <f t="shared" si="0"/>
        <v>0</v>
      </c>
      <c r="J60" s="154">
        <f t="shared" si="1"/>
        <v>0</v>
      </c>
      <c r="K60" s="156">
        <f t="shared" si="2"/>
        <v>0</v>
      </c>
      <c r="L60" s="157"/>
    </row>
    <row r="61" spans="1:12" ht="13.5" customHeight="1">
      <c r="A61" s="158" t="s">
        <v>118</v>
      </c>
      <c r="B61" s="164" t="s">
        <v>263</v>
      </c>
      <c r="C61" s="165">
        <f aca="true" t="shared" si="11" ref="C61:H61">C58+C59+C60</f>
        <v>0</v>
      </c>
      <c r="D61" s="165">
        <f t="shared" si="11"/>
        <v>0</v>
      </c>
      <c r="E61" s="166">
        <f t="shared" si="11"/>
        <v>0</v>
      </c>
      <c r="F61" s="165">
        <f t="shared" si="11"/>
        <v>0</v>
      </c>
      <c r="G61" s="165">
        <f t="shared" si="11"/>
        <v>0</v>
      </c>
      <c r="H61" s="166">
        <f t="shared" si="11"/>
        <v>0</v>
      </c>
      <c r="I61" s="165">
        <f t="shared" si="0"/>
        <v>0</v>
      </c>
      <c r="J61" s="165">
        <f t="shared" si="1"/>
        <v>0</v>
      </c>
      <c r="K61" s="167">
        <f t="shared" si="2"/>
        <v>0</v>
      </c>
      <c r="L61" s="157"/>
    </row>
    <row r="62" spans="1:12" ht="13.5" customHeight="1">
      <c r="A62" s="158" t="s">
        <v>120</v>
      </c>
      <c r="B62" s="168" t="s">
        <v>264</v>
      </c>
      <c r="C62" s="169">
        <f aca="true" t="shared" si="12" ref="C62:H62">C16+C22+C36+C47+C53+C57+C61</f>
        <v>71279859</v>
      </c>
      <c r="D62" s="169">
        <f t="shared" si="12"/>
        <v>128279612</v>
      </c>
      <c r="E62" s="170">
        <f t="shared" si="12"/>
        <v>125639203</v>
      </c>
      <c r="F62" s="169">
        <f t="shared" si="12"/>
        <v>369600</v>
      </c>
      <c r="G62" s="169">
        <f t="shared" si="12"/>
        <v>1907654</v>
      </c>
      <c r="H62" s="170">
        <f t="shared" si="12"/>
        <v>1570026</v>
      </c>
      <c r="I62" s="169">
        <f t="shared" si="0"/>
        <v>71649459</v>
      </c>
      <c r="J62" s="169">
        <f t="shared" si="1"/>
        <v>130187266</v>
      </c>
      <c r="K62" s="171">
        <f t="shared" si="2"/>
        <v>127209229</v>
      </c>
      <c r="L62" s="157">
        <f>K62/J62*100</f>
        <v>97.71249747267909</v>
      </c>
    </row>
    <row r="63" spans="1:12" ht="13.5" customHeight="1">
      <c r="A63" s="152" t="s">
        <v>4</v>
      </c>
      <c r="B63" s="153" t="s">
        <v>265</v>
      </c>
      <c r="C63" s="154"/>
      <c r="D63" s="154"/>
      <c r="E63" s="155"/>
      <c r="F63" s="154"/>
      <c r="G63" s="154"/>
      <c r="H63" s="155"/>
      <c r="I63" s="154">
        <f t="shared" si="0"/>
        <v>0</v>
      </c>
      <c r="J63" s="154">
        <f t="shared" si="1"/>
        <v>0</v>
      </c>
      <c r="K63" s="156">
        <f t="shared" si="2"/>
        <v>0</v>
      </c>
      <c r="L63" s="157"/>
    </row>
    <row r="64" spans="1:12" ht="13.5" customHeight="1">
      <c r="A64" s="152" t="s">
        <v>6</v>
      </c>
      <c r="B64" s="153" t="s">
        <v>266</v>
      </c>
      <c r="C64" s="154"/>
      <c r="D64" s="154"/>
      <c r="E64" s="155"/>
      <c r="F64" s="154"/>
      <c r="G64" s="154"/>
      <c r="H64" s="155"/>
      <c r="I64" s="154">
        <f t="shared" si="0"/>
        <v>0</v>
      </c>
      <c r="J64" s="154">
        <f t="shared" si="1"/>
        <v>0</v>
      </c>
      <c r="K64" s="156">
        <f t="shared" si="2"/>
        <v>0</v>
      </c>
      <c r="L64" s="157"/>
    </row>
    <row r="65" spans="1:12" ht="13.5" customHeight="1">
      <c r="A65" s="152" t="s">
        <v>8</v>
      </c>
      <c r="B65" s="153" t="s">
        <v>267</v>
      </c>
      <c r="C65" s="154"/>
      <c r="D65" s="154"/>
      <c r="E65" s="155"/>
      <c r="F65" s="154"/>
      <c r="G65" s="154"/>
      <c r="H65" s="155"/>
      <c r="I65" s="154">
        <f t="shared" si="0"/>
        <v>0</v>
      </c>
      <c r="J65" s="154">
        <f t="shared" si="1"/>
        <v>0</v>
      </c>
      <c r="K65" s="156">
        <f t="shared" si="2"/>
        <v>0</v>
      </c>
      <c r="L65" s="157"/>
    </row>
    <row r="66" spans="1:12" ht="13.5" customHeight="1">
      <c r="A66" s="158" t="s">
        <v>10</v>
      </c>
      <c r="B66" s="159" t="s">
        <v>268</v>
      </c>
      <c r="C66" s="154">
        <f aca="true" t="shared" si="13" ref="C66:H66">C63+C64+C65</f>
        <v>0</v>
      </c>
      <c r="D66" s="154">
        <f t="shared" si="13"/>
        <v>0</v>
      </c>
      <c r="E66" s="155">
        <f t="shared" si="13"/>
        <v>0</v>
      </c>
      <c r="F66" s="154">
        <f t="shared" si="13"/>
        <v>0</v>
      </c>
      <c r="G66" s="154">
        <f t="shared" si="13"/>
        <v>0</v>
      </c>
      <c r="H66" s="155">
        <f t="shared" si="13"/>
        <v>0</v>
      </c>
      <c r="I66" s="154">
        <f t="shared" si="0"/>
        <v>0</v>
      </c>
      <c r="J66" s="154">
        <f t="shared" si="1"/>
        <v>0</v>
      </c>
      <c r="K66" s="156">
        <f t="shared" si="2"/>
        <v>0</v>
      </c>
      <c r="L66" s="157"/>
    </row>
    <row r="67" spans="1:12" ht="13.5" customHeight="1">
      <c r="A67" s="152" t="s">
        <v>12</v>
      </c>
      <c r="B67" s="153" t="s">
        <v>269</v>
      </c>
      <c r="C67" s="154"/>
      <c r="D67" s="154"/>
      <c r="E67" s="155"/>
      <c r="F67" s="154"/>
      <c r="G67" s="154">
        <v>0</v>
      </c>
      <c r="H67" s="155">
        <v>0</v>
      </c>
      <c r="I67" s="154">
        <f t="shared" si="0"/>
        <v>0</v>
      </c>
      <c r="J67" s="154">
        <f t="shared" si="1"/>
        <v>0</v>
      </c>
      <c r="K67" s="156">
        <f t="shared" si="2"/>
        <v>0</v>
      </c>
      <c r="L67" s="157"/>
    </row>
    <row r="68" spans="1:12" ht="13.5" customHeight="1">
      <c r="A68" s="152" t="s">
        <v>14</v>
      </c>
      <c r="B68" s="153" t="s">
        <v>270</v>
      </c>
      <c r="C68" s="154"/>
      <c r="D68" s="154"/>
      <c r="E68" s="155"/>
      <c r="F68" s="154"/>
      <c r="G68" s="154"/>
      <c r="H68" s="155"/>
      <c r="I68" s="154">
        <f t="shared" si="0"/>
        <v>0</v>
      </c>
      <c r="J68" s="154">
        <f t="shared" si="1"/>
        <v>0</v>
      </c>
      <c r="K68" s="156">
        <f t="shared" si="2"/>
        <v>0</v>
      </c>
      <c r="L68" s="157"/>
    </row>
    <row r="69" spans="1:12" ht="13.5" customHeight="1">
      <c r="A69" s="152" t="s">
        <v>16</v>
      </c>
      <c r="B69" s="153" t="s">
        <v>271</v>
      </c>
      <c r="C69" s="154"/>
      <c r="D69" s="154"/>
      <c r="E69" s="155"/>
      <c r="F69" s="154"/>
      <c r="G69" s="154"/>
      <c r="H69" s="155"/>
      <c r="I69" s="154">
        <f t="shared" si="0"/>
        <v>0</v>
      </c>
      <c r="J69" s="154">
        <f t="shared" si="1"/>
        <v>0</v>
      </c>
      <c r="K69" s="156">
        <f t="shared" si="2"/>
        <v>0</v>
      </c>
      <c r="L69" s="157"/>
    </row>
    <row r="70" spans="1:12" ht="13.5" customHeight="1">
      <c r="A70" s="152" t="s">
        <v>18</v>
      </c>
      <c r="B70" s="153" t="s">
        <v>272</v>
      </c>
      <c r="C70" s="154"/>
      <c r="D70" s="154"/>
      <c r="E70" s="155"/>
      <c r="F70" s="154"/>
      <c r="G70" s="154"/>
      <c r="H70" s="155"/>
      <c r="I70" s="154">
        <f t="shared" si="0"/>
        <v>0</v>
      </c>
      <c r="J70" s="154">
        <f t="shared" si="1"/>
        <v>0</v>
      </c>
      <c r="K70" s="156">
        <f t="shared" si="2"/>
        <v>0</v>
      </c>
      <c r="L70" s="157"/>
    </row>
    <row r="71" spans="1:12" ht="13.5" customHeight="1">
      <c r="A71" s="158" t="s">
        <v>20</v>
      </c>
      <c r="B71" s="159" t="s">
        <v>273</v>
      </c>
      <c r="C71" s="154">
        <f aca="true" t="shared" si="14" ref="C71:H71">C67+C68+C69+C70</f>
        <v>0</v>
      </c>
      <c r="D71" s="154">
        <f t="shared" si="14"/>
        <v>0</v>
      </c>
      <c r="E71" s="155">
        <f t="shared" si="14"/>
        <v>0</v>
      </c>
      <c r="F71" s="154">
        <f t="shared" si="14"/>
        <v>0</v>
      </c>
      <c r="G71" s="154">
        <f t="shared" si="14"/>
        <v>0</v>
      </c>
      <c r="H71" s="155">
        <f t="shared" si="14"/>
        <v>0</v>
      </c>
      <c r="I71" s="154">
        <f t="shared" si="0"/>
        <v>0</v>
      </c>
      <c r="J71" s="154">
        <f t="shared" si="1"/>
        <v>0</v>
      </c>
      <c r="K71" s="156">
        <f t="shared" si="2"/>
        <v>0</v>
      </c>
      <c r="L71" s="157"/>
    </row>
    <row r="72" spans="1:12" ht="13.5" customHeight="1">
      <c r="A72" s="152" t="s">
        <v>22</v>
      </c>
      <c r="B72" s="153" t="s">
        <v>274</v>
      </c>
      <c r="C72" s="154"/>
      <c r="D72" s="154"/>
      <c r="E72" s="155"/>
      <c r="F72" s="154">
        <v>25671104</v>
      </c>
      <c r="G72" s="154">
        <v>25671104</v>
      </c>
      <c r="H72" s="155">
        <v>25671104</v>
      </c>
      <c r="I72" s="154">
        <f t="shared" si="0"/>
        <v>25671104</v>
      </c>
      <c r="J72" s="154">
        <f t="shared" si="1"/>
        <v>25671104</v>
      </c>
      <c r="K72" s="156">
        <f t="shared" si="2"/>
        <v>25671104</v>
      </c>
      <c r="L72" s="157">
        <f>K72/J72*100</f>
        <v>100</v>
      </c>
    </row>
    <row r="73" spans="1:12" ht="13.5" customHeight="1">
      <c r="A73" s="152" t="s">
        <v>24</v>
      </c>
      <c r="B73" s="153" t="s">
        <v>275</v>
      </c>
      <c r="C73" s="154"/>
      <c r="D73" s="154"/>
      <c r="E73" s="155"/>
      <c r="F73" s="154"/>
      <c r="G73" s="154"/>
      <c r="H73" s="155"/>
      <c r="I73" s="154">
        <f t="shared" si="0"/>
        <v>0</v>
      </c>
      <c r="J73" s="154">
        <f t="shared" si="1"/>
        <v>0</v>
      </c>
      <c r="K73" s="156">
        <f t="shared" si="2"/>
        <v>0</v>
      </c>
      <c r="L73" s="157"/>
    </row>
    <row r="74" spans="1:12" ht="13.5" customHeight="1">
      <c r="A74" s="158" t="s">
        <v>26</v>
      </c>
      <c r="B74" s="159" t="s">
        <v>276</v>
      </c>
      <c r="C74" s="154">
        <f aca="true" t="shared" si="15" ref="C74:H74">C72+C73</f>
        <v>0</v>
      </c>
      <c r="D74" s="154">
        <f t="shared" si="15"/>
        <v>0</v>
      </c>
      <c r="E74" s="155">
        <f t="shared" si="15"/>
        <v>0</v>
      </c>
      <c r="F74" s="154">
        <f t="shared" si="15"/>
        <v>25671104</v>
      </c>
      <c r="G74" s="154">
        <f t="shared" si="15"/>
        <v>25671104</v>
      </c>
      <c r="H74" s="155">
        <f t="shared" si="15"/>
        <v>25671104</v>
      </c>
      <c r="I74" s="154">
        <f t="shared" si="0"/>
        <v>25671104</v>
      </c>
      <c r="J74" s="154">
        <f t="shared" si="1"/>
        <v>25671104</v>
      </c>
      <c r="K74" s="156">
        <f t="shared" si="2"/>
        <v>25671104</v>
      </c>
      <c r="L74" s="157">
        <f>K74/J74*100</f>
        <v>100</v>
      </c>
    </row>
    <row r="75" spans="1:12" ht="13.5" customHeight="1">
      <c r="A75" s="152" t="s">
        <v>28</v>
      </c>
      <c r="B75" s="153" t="s">
        <v>277</v>
      </c>
      <c r="C75" s="154"/>
      <c r="D75" s="154"/>
      <c r="E75" s="155">
        <v>1984689</v>
      </c>
      <c r="F75" s="154"/>
      <c r="G75" s="154"/>
      <c r="H75" s="155"/>
      <c r="I75" s="154">
        <f t="shared" si="0"/>
        <v>0</v>
      </c>
      <c r="J75" s="154">
        <f t="shared" si="1"/>
        <v>0</v>
      </c>
      <c r="K75" s="156">
        <f t="shared" si="2"/>
        <v>1984689</v>
      </c>
      <c r="L75" s="157" t="e">
        <f>K75/J75*100</f>
        <v>#DIV/0!</v>
      </c>
    </row>
    <row r="76" spans="1:12" ht="13.5" customHeight="1">
      <c r="A76" s="152" t="s">
        <v>30</v>
      </c>
      <c r="B76" s="153" t="s">
        <v>278</v>
      </c>
      <c r="C76" s="154"/>
      <c r="D76" s="154"/>
      <c r="E76" s="155"/>
      <c r="F76" s="154"/>
      <c r="G76" s="154"/>
      <c r="H76" s="155"/>
      <c r="I76" s="154">
        <f t="shared" si="0"/>
        <v>0</v>
      </c>
      <c r="J76" s="154">
        <f t="shared" si="1"/>
        <v>0</v>
      </c>
      <c r="K76" s="156">
        <f t="shared" si="2"/>
        <v>0</v>
      </c>
      <c r="L76" s="157"/>
    </row>
    <row r="77" spans="1:12" ht="13.5" customHeight="1">
      <c r="A77" s="152" t="s">
        <v>32</v>
      </c>
      <c r="B77" s="153" t="s">
        <v>279</v>
      </c>
      <c r="C77" s="154"/>
      <c r="D77" s="154"/>
      <c r="E77" s="155"/>
      <c r="F77" s="154"/>
      <c r="G77" s="154"/>
      <c r="H77" s="155"/>
      <c r="I77" s="154">
        <f t="shared" si="0"/>
        <v>0</v>
      </c>
      <c r="J77" s="154">
        <f t="shared" si="1"/>
        <v>0</v>
      </c>
      <c r="K77" s="156">
        <f t="shared" si="2"/>
        <v>0</v>
      </c>
      <c r="L77" s="157"/>
    </row>
    <row r="78" spans="1:12" ht="13.5" customHeight="1">
      <c r="A78" s="152" t="s">
        <v>34</v>
      </c>
      <c r="B78" s="153" t="s">
        <v>280</v>
      </c>
      <c r="C78" s="154"/>
      <c r="D78" s="154"/>
      <c r="E78" s="155"/>
      <c r="F78" s="154"/>
      <c r="G78" s="154"/>
      <c r="H78" s="155"/>
      <c r="I78" s="154">
        <f t="shared" si="0"/>
        <v>0</v>
      </c>
      <c r="J78" s="154">
        <f t="shared" si="1"/>
        <v>0</v>
      </c>
      <c r="K78" s="156">
        <f t="shared" si="2"/>
        <v>0</v>
      </c>
      <c r="L78" s="157"/>
    </row>
    <row r="79" spans="1:12" ht="13.5" customHeight="1">
      <c r="A79" s="152" t="s">
        <v>36</v>
      </c>
      <c r="B79" s="153" t="s">
        <v>281</v>
      </c>
      <c r="C79" s="154"/>
      <c r="D79" s="154"/>
      <c r="E79" s="155"/>
      <c r="F79" s="154"/>
      <c r="G79" s="154"/>
      <c r="H79" s="155"/>
      <c r="I79" s="154">
        <f t="shared" si="0"/>
        <v>0</v>
      </c>
      <c r="J79" s="154">
        <f t="shared" si="1"/>
        <v>0</v>
      </c>
      <c r="K79" s="156">
        <f t="shared" si="2"/>
        <v>0</v>
      </c>
      <c r="L79" s="157"/>
    </row>
    <row r="80" spans="1:12" ht="13.5" customHeight="1">
      <c r="A80" s="158" t="s">
        <v>38</v>
      </c>
      <c r="B80" s="159" t="s">
        <v>282</v>
      </c>
      <c r="C80" s="154">
        <f aca="true" t="shared" si="16" ref="C80:H80">C66+C71+C74+C75+C76+C77+C78+C79</f>
        <v>0</v>
      </c>
      <c r="D80" s="154">
        <f t="shared" si="16"/>
        <v>0</v>
      </c>
      <c r="E80" s="155">
        <f t="shared" si="16"/>
        <v>1984689</v>
      </c>
      <c r="F80" s="154">
        <f t="shared" si="16"/>
        <v>25671104</v>
      </c>
      <c r="G80" s="154">
        <f t="shared" si="16"/>
        <v>25671104</v>
      </c>
      <c r="H80" s="155">
        <f t="shared" si="16"/>
        <v>25671104</v>
      </c>
      <c r="I80" s="154">
        <f t="shared" si="0"/>
        <v>25671104</v>
      </c>
      <c r="J80" s="154">
        <f t="shared" si="1"/>
        <v>25671104</v>
      </c>
      <c r="K80" s="156">
        <f t="shared" si="2"/>
        <v>27655793</v>
      </c>
      <c r="L80" s="157">
        <f>K80/J80*100</f>
        <v>107.73121794839832</v>
      </c>
    </row>
    <row r="81" spans="1:12" ht="13.5" customHeight="1">
      <c r="A81" s="152" t="s">
        <v>40</v>
      </c>
      <c r="B81" s="153" t="s">
        <v>283</v>
      </c>
      <c r="C81" s="154"/>
      <c r="D81" s="154"/>
      <c r="E81" s="155"/>
      <c r="F81" s="154"/>
      <c r="G81" s="154"/>
      <c r="H81" s="155"/>
      <c r="I81" s="154">
        <f t="shared" si="0"/>
        <v>0</v>
      </c>
      <c r="J81" s="154">
        <f t="shared" si="1"/>
        <v>0</v>
      </c>
      <c r="K81" s="156">
        <f t="shared" si="2"/>
        <v>0</v>
      </c>
      <c r="L81" s="157"/>
    </row>
    <row r="82" spans="1:12" ht="13.5" customHeight="1">
      <c r="A82" s="152" t="s">
        <v>42</v>
      </c>
      <c r="B82" s="153" t="s">
        <v>284</v>
      </c>
      <c r="C82" s="154"/>
      <c r="D82" s="154"/>
      <c r="E82" s="155"/>
      <c r="F82" s="154"/>
      <c r="G82" s="154"/>
      <c r="H82" s="155"/>
      <c r="I82" s="154">
        <f t="shared" si="0"/>
        <v>0</v>
      </c>
      <c r="J82" s="154">
        <f t="shared" si="1"/>
        <v>0</v>
      </c>
      <c r="K82" s="156">
        <f t="shared" si="2"/>
        <v>0</v>
      </c>
      <c r="L82" s="157"/>
    </row>
    <row r="83" spans="1:12" ht="13.5" customHeight="1">
      <c r="A83" s="152" t="s">
        <v>44</v>
      </c>
      <c r="B83" s="153" t="s">
        <v>285</v>
      </c>
      <c r="C83" s="154"/>
      <c r="D83" s="154"/>
      <c r="E83" s="155"/>
      <c r="F83" s="154"/>
      <c r="G83" s="154"/>
      <c r="H83" s="155"/>
      <c r="I83" s="154">
        <f t="shared" si="0"/>
        <v>0</v>
      </c>
      <c r="J83" s="154">
        <f t="shared" si="1"/>
        <v>0</v>
      </c>
      <c r="K83" s="156">
        <f t="shared" si="2"/>
        <v>0</v>
      </c>
      <c r="L83" s="157"/>
    </row>
    <row r="84" spans="1:12" ht="13.5" customHeight="1">
      <c r="A84" s="152" t="s">
        <v>46</v>
      </c>
      <c r="B84" s="153" t="s">
        <v>286</v>
      </c>
      <c r="C84" s="154"/>
      <c r="D84" s="154"/>
      <c r="E84" s="155"/>
      <c r="F84" s="154"/>
      <c r="G84" s="154"/>
      <c r="H84" s="155"/>
      <c r="I84" s="154">
        <f t="shared" si="0"/>
        <v>0</v>
      </c>
      <c r="J84" s="154">
        <f t="shared" si="1"/>
        <v>0</v>
      </c>
      <c r="K84" s="156">
        <f t="shared" si="2"/>
        <v>0</v>
      </c>
      <c r="L84" s="157"/>
    </row>
    <row r="85" spans="1:12" ht="13.5" customHeight="1">
      <c r="A85" s="158" t="s">
        <v>48</v>
      </c>
      <c r="B85" s="159" t="s">
        <v>287</v>
      </c>
      <c r="C85" s="154">
        <f aca="true" t="shared" si="17" ref="C85:H85">C81+C82+C83+C84</f>
        <v>0</v>
      </c>
      <c r="D85" s="154">
        <f t="shared" si="17"/>
        <v>0</v>
      </c>
      <c r="E85" s="155">
        <f t="shared" si="17"/>
        <v>0</v>
      </c>
      <c r="F85" s="154">
        <f t="shared" si="17"/>
        <v>0</v>
      </c>
      <c r="G85" s="154">
        <f t="shared" si="17"/>
        <v>0</v>
      </c>
      <c r="H85" s="155">
        <f t="shared" si="17"/>
        <v>0</v>
      </c>
      <c r="I85" s="154">
        <f t="shared" si="0"/>
        <v>0</v>
      </c>
      <c r="J85" s="154">
        <f t="shared" si="1"/>
        <v>0</v>
      </c>
      <c r="K85" s="156">
        <f t="shared" si="2"/>
        <v>0</v>
      </c>
      <c r="L85" s="157"/>
    </row>
    <row r="86" spans="1:12" ht="13.5" customHeight="1">
      <c r="A86" s="152" t="s">
        <v>50</v>
      </c>
      <c r="B86" s="153" t="s">
        <v>288</v>
      </c>
      <c r="C86" s="154"/>
      <c r="D86" s="154"/>
      <c r="E86" s="155"/>
      <c r="F86" s="154"/>
      <c r="G86" s="154"/>
      <c r="H86" s="155"/>
      <c r="I86" s="154">
        <f t="shared" si="0"/>
        <v>0</v>
      </c>
      <c r="J86" s="154">
        <f t="shared" si="1"/>
        <v>0</v>
      </c>
      <c r="K86" s="156">
        <f t="shared" si="2"/>
        <v>0</v>
      </c>
      <c r="L86" s="157"/>
    </row>
    <row r="87" spans="1:12" ht="13.5" customHeight="1">
      <c r="A87" s="158" t="s">
        <v>52</v>
      </c>
      <c r="B87" s="164" t="s">
        <v>289</v>
      </c>
      <c r="C87" s="165">
        <f aca="true" t="shared" si="18" ref="C87:H87">C80+C85+C86</f>
        <v>0</v>
      </c>
      <c r="D87" s="165">
        <f t="shared" si="18"/>
        <v>0</v>
      </c>
      <c r="E87" s="166">
        <f t="shared" si="18"/>
        <v>1984689</v>
      </c>
      <c r="F87" s="165">
        <f t="shared" si="18"/>
        <v>25671104</v>
      </c>
      <c r="G87" s="165">
        <f t="shared" si="18"/>
        <v>25671104</v>
      </c>
      <c r="H87" s="166">
        <f t="shared" si="18"/>
        <v>25671104</v>
      </c>
      <c r="I87" s="165">
        <f t="shared" si="0"/>
        <v>25671104</v>
      </c>
      <c r="J87" s="165">
        <f t="shared" si="1"/>
        <v>25671104</v>
      </c>
      <c r="K87" s="167">
        <f t="shared" si="2"/>
        <v>27655793</v>
      </c>
      <c r="L87" s="157">
        <f>K87/J87*100</f>
        <v>107.73121794839832</v>
      </c>
    </row>
    <row r="88" spans="1:12" ht="13.5" customHeight="1">
      <c r="A88" s="172"/>
      <c r="B88" s="168" t="s">
        <v>290</v>
      </c>
      <c r="C88" s="169">
        <f aca="true" t="shared" si="19" ref="C88:H88">C62+C87</f>
        <v>71279859</v>
      </c>
      <c r="D88" s="169">
        <f t="shared" si="19"/>
        <v>128279612</v>
      </c>
      <c r="E88" s="170">
        <f t="shared" si="19"/>
        <v>127623892</v>
      </c>
      <c r="F88" s="169">
        <f t="shared" si="19"/>
        <v>26040704</v>
      </c>
      <c r="G88" s="169">
        <f t="shared" si="19"/>
        <v>27578758</v>
      </c>
      <c r="H88" s="170">
        <f t="shared" si="19"/>
        <v>27241130</v>
      </c>
      <c r="I88" s="169">
        <f t="shared" si="0"/>
        <v>97320563</v>
      </c>
      <c r="J88" s="169">
        <f t="shared" si="1"/>
        <v>155858370</v>
      </c>
      <c r="K88" s="171">
        <f t="shared" si="2"/>
        <v>154865022</v>
      </c>
      <c r="L88" s="157">
        <f>K88/J88*100</f>
        <v>99.36265983020354</v>
      </c>
    </row>
  </sheetData>
  <sheetProtection selectLockedCells="1" selectUnlockedCells="1"/>
  <mergeCells count="5">
    <mergeCell ref="A1:B1"/>
    <mergeCell ref="C1:E1"/>
    <mergeCell ref="F1:H1"/>
    <mergeCell ref="I1:K1"/>
    <mergeCell ref="A2:B2"/>
  </mergeCells>
  <printOptions gridLines="1"/>
  <pageMargins left="0.2361111111111111" right="0.19652777777777777" top="1.1020833333333333" bottom="0.6694444444444444" header="0.5513888888888889" footer="0.5118055555555555"/>
  <pageSetup horizontalDpi="300" verticalDpi="300" orientation="landscape" pageOrder="overThenDown" paperSize="9" r:id="rId1"/>
  <headerFooter alignWithMargins="0">
    <oddHeader>&amp;C1.sz.melléklet
Pecöl Község Önkormányzata 2017. évi  költségvetési beszámolója
BEVÉTELEK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90"/>
  <sheetViews>
    <sheetView view="pageLayout" zoomScaleNormal="97" workbookViewId="0" topLeftCell="B1">
      <selection activeCell="H45" sqref="H45"/>
    </sheetView>
  </sheetViews>
  <sheetFormatPr defaultColWidth="9.140625" defaultRowHeight="12.75" customHeight="1"/>
  <cols>
    <col min="1" max="1" width="0" style="76" hidden="1" customWidth="1"/>
    <col min="2" max="2" width="43.00390625" style="91" customWidth="1"/>
    <col min="3" max="3" width="8.7109375" style="92" customWidth="1"/>
    <col min="4" max="4" width="9.8515625" style="92" customWidth="1"/>
    <col min="5" max="5" width="9.57421875" style="91" customWidth="1"/>
    <col min="6" max="6" width="9.28125" style="93" customWidth="1"/>
    <col min="7" max="7" width="9.00390625" style="92" customWidth="1"/>
    <col min="8" max="8" width="9.140625" style="91" customWidth="1"/>
    <col min="9" max="9" width="7.7109375" style="93" customWidth="1"/>
    <col min="10" max="10" width="5.57421875" style="92" customWidth="1"/>
    <col min="11" max="11" width="5.00390625" style="91" customWidth="1"/>
    <col min="12" max="12" width="9.140625" style="76" customWidth="1"/>
    <col min="13" max="13" width="9.7109375" style="76" customWidth="1"/>
    <col min="14" max="14" width="9.57421875" style="76" customWidth="1"/>
    <col min="15" max="16384" width="9.140625" style="76" customWidth="1"/>
  </cols>
  <sheetData>
    <row r="1" spans="1:14" s="60" customFormat="1" ht="12.75" customHeight="1">
      <c r="A1" s="249" t="s">
        <v>244</v>
      </c>
      <c r="B1" s="249"/>
      <c r="C1" s="250" t="s">
        <v>291</v>
      </c>
      <c r="D1" s="250"/>
      <c r="E1" s="250"/>
      <c r="F1" s="251" t="s">
        <v>292</v>
      </c>
      <c r="G1" s="251"/>
      <c r="H1" s="251"/>
      <c r="I1" s="251" t="s">
        <v>293</v>
      </c>
      <c r="J1" s="251"/>
      <c r="K1" s="251"/>
      <c r="L1" s="252" t="s">
        <v>247</v>
      </c>
      <c r="M1" s="252"/>
      <c r="N1" s="252"/>
    </row>
    <row r="2" spans="1:14" s="60" customFormat="1" ht="12.75" customHeight="1">
      <c r="A2" s="253" t="s">
        <v>404</v>
      </c>
      <c r="B2" s="253"/>
      <c r="C2" s="61" t="s">
        <v>249</v>
      </c>
      <c r="D2" s="13" t="s">
        <v>250</v>
      </c>
      <c r="E2" s="62"/>
      <c r="F2" s="63" t="s">
        <v>249</v>
      </c>
      <c r="G2" s="13" t="s">
        <v>250</v>
      </c>
      <c r="H2" s="64"/>
      <c r="I2" s="96" t="s">
        <v>249</v>
      </c>
      <c r="J2" s="13" t="s">
        <v>400</v>
      </c>
      <c r="K2" s="64"/>
      <c r="L2" s="13" t="s">
        <v>249</v>
      </c>
      <c r="M2" s="13" t="s">
        <v>250</v>
      </c>
      <c r="N2" s="14"/>
    </row>
    <row r="3" spans="1:14" s="60" customFormat="1" ht="30.75" customHeight="1" thickBot="1">
      <c r="A3" s="65"/>
      <c r="B3" s="66" t="s">
        <v>419</v>
      </c>
      <c r="C3" s="67" t="s">
        <v>252</v>
      </c>
      <c r="D3" s="68" t="s">
        <v>252</v>
      </c>
      <c r="E3" s="69" t="s">
        <v>251</v>
      </c>
      <c r="F3" s="70" t="s">
        <v>252</v>
      </c>
      <c r="G3" s="68" t="s">
        <v>252</v>
      </c>
      <c r="H3" s="71" t="s">
        <v>251</v>
      </c>
      <c r="I3" s="97" t="s">
        <v>399</v>
      </c>
      <c r="J3" s="94" t="s">
        <v>399</v>
      </c>
      <c r="K3" s="95" t="s">
        <v>401</v>
      </c>
      <c r="L3" s="68" t="s">
        <v>252</v>
      </c>
      <c r="M3" s="68" t="s">
        <v>252</v>
      </c>
      <c r="N3" s="72" t="s">
        <v>251</v>
      </c>
    </row>
    <row r="4" spans="1:14" ht="12.75" customHeight="1">
      <c r="A4" s="73" t="s">
        <v>4</v>
      </c>
      <c r="B4" s="74" t="s">
        <v>185</v>
      </c>
      <c r="C4" s="75">
        <v>12169154</v>
      </c>
      <c r="D4" s="75">
        <v>13169154</v>
      </c>
      <c r="E4" s="75">
        <v>13169154</v>
      </c>
      <c r="F4" s="75"/>
      <c r="G4" s="75"/>
      <c r="H4" s="75"/>
      <c r="I4" s="75"/>
      <c r="J4" s="75"/>
      <c r="K4" s="75"/>
      <c r="L4" s="75">
        <f aca="true" t="shared" si="0" ref="L4:L71">C4+F4+I4</f>
        <v>12169154</v>
      </c>
      <c r="M4" s="75">
        <f aca="true" t="shared" si="1" ref="M4:M71">D4+G4+J4</f>
        <v>13169154</v>
      </c>
      <c r="N4" s="75">
        <f aca="true" t="shared" si="2" ref="N4:N90">E4+H4+K4</f>
        <v>13169154</v>
      </c>
    </row>
    <row r="5" spans="1:14" ht="12.75" customHeight="1">
      <c r="A5" s="73" t="s">
        <v>6</v>
      </c>
      <c r="B5" s="74" t="s">
        <v>186</v>
      </c>
      <c r="C5" s="75">
        <v>27382510</v>
      </c>
      <c r="D5" s="75">
        <v>29359627</v>
      </c>
      <c r="E5" s="75">
        <v>29359627</v>
      </c>
      <c r="F5" s="75"/>
      <c r="G5" s="75"/>
      <c r="H5" s="75"/>
      <c r="I5" s="75"/>
      <c r="J5" s="75"/>
      <c r="K5" s="75"/>
      <c r="L5" s="75">
        <f t="shared" si="0"/>
        <v>27382510</v>
      </c>
      <c r="M5" s="75">
        <f t="shared" si="1"/>
        <v>29359627</v>
      </c>
      <c r="N5" s="75">
        <f t="shared" si="2"/>
        <v>29359627</v>
      </c>
    </row>
    <row r="6" spans="1:14" ht="12.75" customHeight="1">
      <c r="A6" s="73" t="s">
        <v>8</v>
      </c>
      <c r="B6" s="74" t="s">
        <v>187</v>
      </c>
      <c r="C6" s="75">
        <v>15839922</v>
      </c>
      <c r="D6" s="75">
        <v>15998967</v>
      </c>
      <c r="E6" s="75">
        <v>15998967</v>
      </c>
      <c r="F6" s="75"/>
      <c r="G6" s="75"/>
      <c r="H6" s="75"/>
      <c r="I6" s="75"/>
      <c r="J6" s="75"/>
      <c r="K6" s="75"/>
      <c r="L6" s="75">
        <f t="shared" si="0"/>
        <v>15839922</v>
      </c>
      <c r="M6" s="75">
        <f t="shared" si="1"/>
        <v>15998967</v>
      </c>
      <c r="N6" s="75">
        <f t="shared" si="2"/>
        <v>15998967</v>
      </c>
    </row>
    <row r="7" spans="1:14" ht="12.75" customHeight="1">
      <c r="A7" s="73" t="s">
        <v>10</v>
      </c>
      <c r="B7" s="74" t="s">
        <v>188</v>
      </c>
      <c r="C7" s="75">
        <v>1200000</v>
      </c>
      <c r="D7" s="75">
        <v>1200000</v>
      </c>
      <c r="E7" s="75">
        <v>1200000</v>
      </c>
      <c r="F7" s="75"/>
      <c r="G7" s="75"/>
      <c r="H7" s="75"/>
      <c r="I7" s="75"/>
      <c r="J7" s="75"/>
      <c r="K7" s="75"/>
      <c r="L7" s="75">
        <f t="shared" si="0"/>
        <v>1200000</v>
      </c>
      <c r="M7" s="75">
        <f t="shared" si="1"/>
        <v>1200000</v>
      </c>
      <c r="N7" s="75">
        <f t="shared" si="2"/>
        <v>1200000</v>
      </c>
    </row>
    <row r="8" spans="1:14" ht="12.75" customHeight="1">
      <c r="A8" s="73" t="s">
        <v>12</v>
      </c>
      <c r="B8" s="74" t="s">
        <v>189</v>
      </c>
      <c r="C8" s="75"/>
      <c r="D8" s="75">
        <v>1908000</v>
      </c>
      <c r="E8" s="75">
        <v>1908000</v>
      </c>
      <c r="F8" s="75"/>
      <c r="G8" s="75"/>
      <c r="H8" s="75"/>
      <c r="I8" s="75"/>
      <c r="J8" s="75"/>
      <c r="K8" s="75"/>
      <c r="L8" s="75">
        <f t="shared" si="0"/>
        <v>0</v>
      </c>
      <c r="M8" s="75">
        <f t="shared" si="1"/>
        <v>1908000</v>
      </c>
      <c r="N8" s="75">
        <f t="shared" si="2"/>
        <v>1908000</v>
      </c>
    </row>
    <row r="9" spans="1:14" ht="12.75" customHeight="1">
      <c r="A9" s="73" t="s">
        <v>14</v>
      </c>
      <c r="B9" s="74" t="s">
        <v>190</v>
      </c>
      <c r="C9" s="75"/>
      <c r="D9" s="75"/>
      <c r="E9" s="75"/>
      <c r="F9" s="75"/>
      <c r="G9" s="75"/>
      <c r="H9" s="75"/>
      <c r="I9" s="75"/>
      <c r="J9" s="75"/>
      <c r="K9" s="75"/>
      <c r="L9" s="75">
        <f t="shared" si="0"/>
        <v>0</v>
      </c>
      <c r="M9" s="75">
        <f t="shared" si="1"/>
        <v>0</v>
      </c>
      <c r="N9" s="75">
        <f t="shared" si="2"/>
        <v>0</v>
      </c>
    </row>
    <row r="10" spans="1:14" ht="12.75" customHeight="1">
      <c r="A10" s="77" t="s">
        <v>16</v>
      </c>
      <c r="B10" s="78" t="s">
        <v>254</v>
      </c>
      <c r="C10" s="75">
        <f>SUM(C4:C9)</f>
        <v>56591586</v>
      </c>
      <c r="D10" s="75">
        <f>SUM(D4:D9)</f>
        <v>61635748</v>
      </c>
      <c r="E10" s="75">
        <f aca="true" t="shared" si="3" ref="E10:K10">E4+E5+E6+E7+E8+E9</f>
        <v>61635748</v>
      </c>
      <c r="F10" s="75">
        <f t="shared" si="3"/>
        <v>0</v>
      </c>
      <c r="G10" s="75">
        <f t="shared" si="3"/>
        <v>0</v>
      </c>
      <c r="H10" s="75">
        <f t="shared" si="3"/>
        <v>0</v>
      </c>
      <c r="I10" s="75">
        <f t="shared" si="3"/>
        <v>0</v>
      </c>
      <c r="J10" s="75">
        <f t="shared" si="3"/>
        <v>0</v>
      </c>
      <c r="K10" s="75">
        <f t="shared" si="3"/>
        <v>0</v>
      </c>
      <c r="L10" s="75">
        <f t="shared" si="0"/>
        <v>56591586</v>
      </c>
      <c r="M10" s="75">
        <f t="shared" si="1"/>
        <v>61635748</v>
      </c>
      <c r="N10" s="75">
        <f t="shared" si="2"/>
        <v>61635748</v>
      </c>
    </row>
    <row r="11" spans="1:14" ht="12.75" customHeight="1" hidden="1">
      <c r="A11" s="73" t="s">
        <v>18</v>
      </c>
      <c r="B11" s="74" t="s">
        <v>192</v>
      </c>
      <c r="C11" s="75"/>
      <c r="D11" s="75"/>
      <c r="E11" s="75"/>
      <c r="F11" s="75"/>
      <c r="G11" s="75"/>
      <c r="H11" s="75"/>
      <c r="I11" s="75"/>
      <c r="J11" s="75"/>
      <c r="K11" s="75"/>
      <c r="L11" s="75">
        <f t="shared" si="0"/>
        <v>0</v>
      </c>
      <c r="M11" s="75">
        <f t="shared" si="1"/>
        <v>0</v>
      </c>
      <c r="N11" s="75">
        <f t="shared" si="2"/>
        <v>0</v>
      </c>
    </row>
    <row r="12" spans="1:14" ht="12.75" customHeight="1" hidden="1">
      <c r="A12" s="73" t="s">
        <v>20</v>
      </c>
      <c r="B12" s="74" t="s">
        <v>193</v>
      </c>
      <c r="C12" s="75"/>
      <c r="D12" s="75"/>
      <c r="E12" s="75"/>
      <c r="F12" s="75"/>
      <c r="G12" s="75"/>
      <c r="H12" s="75"/>
      <c r="I12" s="75"/>
      <c r="J12" s="75"/>
      <c r="K12" s="75"/>
      <c r="L12" s="75">
        <f t="shared" si="0"/>
        <v>0</v>
      </c>
      <c r="M12" s="75">
        <f t="shared" si="1"/>
        <v>0</v>
      </c>
      <c r="N12" s="75">
        <f t="shared" si="2"/>
        <v>0</v>
      </c>
    </row>
    <row r="13" spans="1:14" ht="12.75" customHeight="1" hidden="1">
      <c r="A13" s="73" t="s">
        <v>22</v>
      </c>
      <c r="B13" s="74" t="s">
        <v>194</v>
      </c>
      <c r="C13" s="75"/>
      <c r="D13" s="75"/>
      <c r="E13" s="75"/>
      <c r="F13" s="75"/>
      <c r="G13" s="75"/>
      <c r="H13" s="75"/>
      <c r="I13" s="75"/>
      <c r="J13" s="75"/>
      <c r="K13" s="75"/>
      <c r="L13" s="75">
        <f t="shared" si="0"/>
        <v>0</v>
      </c>
      <c r="M13" s="75">
        <f t="shared" si="1"/>
        <v>0</v>
      </c>
      <c r="N13" s="75">
        <f t="shared" si="2"/>
        <v>0</v>
      </c>
    </row>
    <row r="14" spans="1:14" ht="12.75" customHeight="1" hidden="1">
      <c r="A14" s="73" t="s">
        <v>24</v>
      </c>
      <c r="B14" s="74" t="s">
        <v>195</v>
      </c>
      <c r="C14" s="75"/>
      <c r="D14" s="75"/>
      <c r="E14" s="75"/>
      <c r="F14" s="75"/>
      <c r="G14" s="75"/>
      <c r="H14" s="75"/>
      <c r="I14" s="75"/>
      <c r="J14" s="75"/>
      <c r="K14" s="75"/>
      <c r="L14" s="75">
        <f t="shared" si="0"/>
        <v>0</v>
      </c>
      <c r="M14" s="75">
        <f t="shared" si="1"/>
        <v>0</v>
      </c>
      <c r="N14" s="75">
        <f t="shared" si="2"/>
        <v>0</v>
      </c>
    </row>
    <row r="15" spans="1:14" ht="12.75" customHeight="1">
      <c r="A15" s="73" t="s">
        <v>26</v>
      </c>
      <c r="B15" s="74" t="s">
        <v>196</v>
      </c>
      <c r="C15" s="75"/>
      <c r="D15" s="75"/>
      <c r="E15" s="75"/>
      <c r="F15" s="75">
        <v>4716756</v>
      </c>
      <c r="G15" s="75">
        <v>4741756</v>
      </c>
      <c r="H15" s="75">
        <v>4674728</v>
      </c>
      <c r="I15" s="75"/>
      <c r="J15" s="75"/>
      <c r="K15" s="75"/>
      <c r="L15" s="75">
        <f t="shared" si="0"/>
        <v>4716756</v>
      </c>
      <c r="M15" s="75">
        <f t="shared" si="1"/>
        <v>4741756</v>
      </c>
      <c r="N15" s="75">
        <f t="shared" si="2"/>
        <v>4674728</v>
      </c>
    </row>
    <row r="16" spans="1:14" ht="12.75" customHeight="1">
      <c r="A16" s="77" t="s">
        <v>28</v>
      </c>
      <c r="B16" s="79" t="s">
        <v>255</v>
      </c>
      <c r="C16" s="75">
        <f aca="true" t="shared" si="4" ref="C16:K16">C10+C11+C12+C13+C14+C15</f>
        <v>56591586</v>
      </c>
      <c r="D16" s="75">
        <f t="shared" si="4"/>
        <v>61635748</v>
      </c>
      <c r="E16" s="75">
        <f t="shared" si="4"/>
        <v>61635748</v>
      </c>
      <c r="F16" s="75">
        <f t="shared" si="4"/>
        <v>4716756</v>
      </c>
      <c r="G16" s="75">
        <f t="shared" si="4"/>
        <v>4741756</v>
      </c>
      <c r="H16" s="75">
        <f t="shared" si="4"/>
        <v>4674728</v>
      </c>
      <c r="I16" s="75">
        <f t="shared" si="4"/>
        <v>0</v>
      </c>
      <c r="J16" s="75">
        <f t="shared" si="4"/>
        <v>0</v>
      </c>
      <c r="K16" s="75">
        <f t="shared" si="4"/>
        <v>0</v>
      </c>
      <c r="L16" s="75">
        <f t="shared" si="0"/>
        <v>61308342</v>
      </c>
      <c r="M16" s="75">
        <f t="shared" si="1"/>
        <v>66377504</v>
      </c>
      <c r="N16" s="75">
        <f t="shared" si="2"/>
        <v>66310476</v>
      </c>
    </row>
    <row r="17" spans="1:14" ht="12.75" customHeight="1">
      <c r="A17" s="73" t="s">
        <v>30</v>
      </c>
      <c r="B17" s="74" t="s">
        <v>198</v>
      </c>
      <c r="C17" s="75"/>
      <c r="D17" s="75">
        <v>1249914</v>
      </c>
      <c r="E17" s="75">
        <v>1249914</v>
      </c>
      <c r="F17" s="75"/>
      <c r="G17" s="75"/>
      <c r="H17" s="75"/>
      <c r="I17" s="75"/>
      <c r="J17" s="75"/>
      <c r="K17" s="75"/>
      <c r="L17" s="75">
        <f t="shared" si="0"/>
        <v>0</v>
      </c>
      <c r="M17" s="75">
        <f t="shared" si="1"/>
        <v>1249914</v>
      </c>
      <c r="N17" s="75">
        <f t="shared" si="2"/>
        <v>1249914</v>
      </c>
    </row>
    <row r="18" spans="1:14" ht="12.75" customHeight="1" hidden="1">
      <c r="A18" s="73" t="s">
        <v>32</v>
      </c>
      <c r="B18" s="74" t="s">
        <v>199</v>
      </c>
      <c r="C18" s="75"/>
      <c r="D18" s="75"/>
      <c r="E18" s="75"/>
      <c r="F18" s="75"/>
      <c r="G18" s="75"/>
      <c r="H18" s="75"/>
      <c r="I18" s="75"/>
      <c r="J18" s="75"/>
      <c r="K18" s="75"/>
      <c r="L18" s="75">
        <f t="shared" si="0"/>
        <v>0</v>
      </c>
      <c r="M18" s="75">
        <f t="shared" si="1"/>
        <v>0</v>
      </c>
      <c r="N18" s="75">
        <f t="shared" si="2"/>
        <v>0</v>
      </c>
    </row>
    <row r="19" spans="1:14" ht="12.75" customHeight="1" hidden="1">
      <c r="A19" s="73" t="s">
        <v>34</v>
      </c>
      <c r="B19" s="74" t="s">
        <v>200</v>
      </c>
      <c r="C19" s="75"/>
      <c r="D19" s="75"/>
      <c r="E19" s="75"/>
      <c r="F19" s="75"/>
      <c r="G19" s="75"/>
      <c r="H19" s="75"/>
      <c r="I19" s="75"/>
      <c r="J19" s="75"/>
      <c r="K19" s="75"/>
      <c r="L19" s="75">
        <f t="shared" si="0"/>
        <v>0</v>
      </c>
      <c r="M19" s="75">
        <f t="shared" si="1"/>
        <v>0</v>
      </c>
      <c r="N19" s="75">
        <f t="shared" si="2"/>
        <v>0</v>
      </c>
    </row>
    <row r="20" spans="1:14" ht="12.75" customHeight="1" hidden="1">
      <c r="A20" s="73" t="s">
        <v>36</v>
      </c>
      <c r="B20" s="74" t="s">
        <v>201</v>
      </c>
      <c r="C20" s="75"/>
      <c r="D20" s="75"/>
      <c r="E20" s="75"/>
      <c r="F20" s="75"/>
      <c r="G20" s="75"/>
      <c r="H20" s="75"/>
      <c r="I20" s="75"/>
      <c r="J20" s="75"/>
      <c r="K20" s="75"/>
      <c r="L20" s="75">
        <f t="shared" si="0"/>
        <v>0</v>
      </c>
      <c r="M20" s="75">
        <f t="shared" si="1"/>
        <v>0</v>
      </c>
      <c r="N20" s="75">
        <f t="shared" si="2"/>
        <v>0</v>
      </c>
    </row>
    <row r="21" spans="1:14" ht="12.75" customHeight="1">
      <c r="A21" s="73" t="s">
        <v>38</v>
      </c>
      <c r="B21" s="74" t="s">
        <v>202</v>
      </c>
      <c r="C21" s="75">
        <v>0</v>
      </c>
      <c r="D21" s="75">
        <v>50000000</v>
      </c>
      <c r="E21" s="75">
        <v>50000000</v>
      </c>
      <c r="F21" s="75"/>
      <c r="G21" s="75"/>
      <c r="H21" s="75"/>
      <c r="I21" s="75"/>
      <c r="J21" s="75"/>
      <c r="K21" s="75"/>
      <c r="L21" s="75">
        <f t="shared" si="0"/>
        <v>0</v>
      </c>
      <c r="M21" s="75">
        <f t="shared" si="1"/>
        <v>50000000</v>
      </c>
      <c r="N21" s="75">
        <f t="shared" si="2"/>
        <v>50000000</v>
      </c>
    </row>
    <row r="22" spans="1:14" ht="12.75" customHeight="1">
      <c r="A22" s="77" t="s">
        <v>40</v>
      </c>
      <c r="B22" s="79" t="s">
        <v>256</v>
      </c>
      <c r="C22" s="75">
        <f aca="true" t="shared" si="5" ref="C22:K22">SUM(C17:C21)</f>
        <v>0</v>
      </c>
      <c r="D22" s="75">
        <f t="shared" si="5"/>
        <v>51249914</v>
      </c>
      <c r="E22" s="75">
        <f t="shared" si="5"/>
        <v>51249914</v>
      </c>
      <c r="F22" s="75">
        <f t="shared" si="5"/>
        <v>0</v>
      </c>
      <c r="G22" s="75">
        <f t="shared" si="5"/>
        <v>0</v>
      </c>
      <c r="H22" s="75">
        <f t="shared" si="5"/>
        <v>0</v>
      </c>
      <c r="I22" s="75">
        <f t="shared" si="5"/>
        <v>0</v>
      </c>
      <c r="J22" s="75">
        <f t="shared" si="5"/>
        <v>0</v>
      </c>
      <c r="K22" s="75">
        <f t="shared" si="5"/>
        <v>0</v>
      </c>
      <c r="L22" s="75">
        <f t="shared" si="0"/>
        <v>0</v>
      </c>
      <c r="M22" s="75">
        <f t="shared" si="1"/>
        <v>51249914</v>
      </c>
      <c r="N22" s="75">
        <f t="shared" si="2"/>
        <v>51249914</v>
      </c>
    </row>
    <row r="23" spans="1:14" ht="12.75" customHeight="1" hidden="1">
      <c r="A23" s="73" t="s">
        <v>42</v>
      </c>
      <c r="B23" s="74" t="s">
        <v>204</v>
      </c>
      <c r="C23" s="75"/>
      <c r="D23" s="75"/>
      <c r="E23" s="75"/>
      <c r="F23" s="75"/>
      <c r="G23" s="75"/>
      <c r="H23" s="75"/>
      <c r="I23" s="75"/>
      <c r="J23" s="75"/>
      <c r="K23" s="75"/>
      <c r="L23" s="75">
        <f t="shared" si="0"/>
        <v>0</v>
      </c>
      <c r="M23" s="75">
        <f t="shared" si="1"/>
        <v>0</v>
      </c>
      <c r="N23" s="75">
        <f t="shared" si="2"/>
        <v>0</v>
      </c>
    </row>
    <row r="24" spans="1:14" ht="12.75" customHeight="1" hidden="1">
      <c r="A24" s="73" t="s">
        <v>44</v>
      </c>
      <c r="B24" s="74" t="s">
        <v>205</v>
      </c>
      <c r="C24" s="75"/>
      <c r="D24" s="75"/>
      <c r="E24" s="75"/>
      <c r="F24" s="75"/>
      <c r="G24" s="75"/>
      <c r="H24" s="75"/>
      <c r="I24" s="75"/>
      <c r="J24" s="75"/>
      <c r="K24" s="75"/>
      <c r="L24" s="75">
        <f t="shared" si="0"/>
        <v>0</v>
      </c>
      <c r="M24" s="75">
        <f t="shared" si="1"/>
        <v>0</v>
      </c>
      <c r="N24" s="75">
        <f t="shared" si="2"/>
        <v>0</v>
      </c>
    </row>
    <row r="25" spans="1:14" ht="12.75" customHeight="1" hidden="1">
      <c r="A25" s="77" t="s">
        <v>46</v>
      </c>
      <c r="B25" s="78" t="s">
        <v>257</v>
      </c>
      <c r="C25" s="75">
        <f aca="true" t="shared" si="6" ref="C25:K25">C23+C24</f>
        <v>0</v>
      </c>
      <c r="D25" s="75">
        <f t="shared" si="6"/>
        <v>0</v>
      </c>
      <c r="E25" s="75">
        <f t="shared" si="6"/>
        <v>0</v>
      </c>
      <c r="F25" s="75">
        <f t="shared" si="6"/>
        <v>0</v>
      </c>
      <c r="G25" s="75">
        <f t="shared" si="6"/>
        <v>0</v>
      </c>
      <c r="H25" s="75">
        <f t="shared" si="6"/>
        <v>0</v>
      </c>
      <c r="I25" s="75">
        <f t="shared" si="6"/>
        <v>0</v>
      </c>
      <c r="J25" s="75">
        <f t="shared" si="6"/>
        <v>0</v>
      </c>
      <c r="K25" s="75">
        <f t="shared" si="6"/>
        <v>0</v>
      </c>
      <c r="L25" s="75">
        <f t="shared" si="0"/>
        <v>0</v>
      </c>
      <c r="M25" s="75">
        <f t="shared" si="1"/>
        <v>0</v>
      </c>
      <c r="N25" s="75">
        <f t="shared" si="2"/>
        <v>0</v>
      </c>
    </row>
    <row r="26" spans="1:14" ht="12.75" customHeight="1" hidden="1">
      <c r="A26" s="73" t="s">
        <v>48</v>
      </c>
      <c r="B26" s="74" t="s">
        <v>207</v>
      </c>
      <c r="C26" s="75"/>
      <c r="D26" s="75"/>
      <c r="E26" s="75"/>
      <c r="F26" s="75"/>
      <c r="G26" s="75"/>
      <c r="H26" s="75"/>
      <c r="I26" s="75"/>
      <c r="J26" s="75"/>
      <c r="K26" s="75"/>
      <c r="L26" s="75">
        <f t="shared" si="0"/>
        <v>0</v>
      </c>
      <c r="M26" s="75">
        <f t="shared" si="1"/>
        <v>0</v>
      </c>
      <c r="N26" s="75">
        <f t="shared" si="2"/>
        <v>0</v>
      </c>
    </row>
    <row r="27" spans="1:14" ht="12.75" customHeight="1" hidden="1">
      <c r="A27" s="73" t="s">
        <v>50</v>
      </c>
      <c r="B27" s="74" t="s">
        <v>208</v>
      </c>
      <c r="C27" s="75"/>
      <c r="D27" s="75"/>
      <c r="E27" s="75"/>
      <c r="F27" s="75"/>
      <c r="G27" s="75"/>
      <c r="H27" s="75"/>
      <c r="I27" s="75"/>
      <c r="J27" s="75"/>
      <c r="K27" s="75"/>
      <c r="L27" s="75">
        <f t="shared" si="0"/>
        <v>0</v>
      </c>
      <c r="M27" s="75">
        <f t="shared" si="1"/>
        <v>0</v>
      </c>
      <c r="N27" s="75">
        <f t="shared" si="2"/>
        <v>0</v>
      </c>
    </row>
    <row r="28" spans="1:14" ht="12.75" customHeight="1">
      <c r="A28" s="73" t="s">
        <v>52</v>
      </c>
      <c r="B28" s="74" t="s">
        <v>209</v>
      </c>
      <c r="C28" s="75"/>
      <c r="D28" s="75"/>
      <c r="E28" s="75"/>
      <c r="F28" s="75">
        <v>900000</v>
      </c>
      <c r="G28" s="75">
        <v>900000</v>
      </c>
      <c r="H28" s="75">
        <v>914715</v>
      </c>
      <c r="I28" s="75"/>
      <c r="J28" s="75"/>
      <c r="K28" s="75"/>
      <c r="L28" s="75">
        <f t="shared" si="0"/>
        <v>900000</v>
      </c>
      <c r="M28" s="75">
        <f t="shared" si="1"/>
        <v>900000</v>
      </c>
      <c r="N28" s="75">
        <f t="shared" si="2"/>
        <v>914715</v>
      </c>
    </row>
    <row r="29" spans="1:14" ht="12.75" customHeight="1">
      <c r="A29" s="73" t="s">
        <v>54</v>
      </c>
      <c r="B29" s="74" t="s">
        <v>210</v>
      </c>
      <c r="C29" s="75"/>
      <c r="D29" s="75"/>
      <c r="E29" s="75"/>
      <c r="F29" s="75">
        <v>3500000</v>
      </c>
      <c r="G29" s="75">
        <v>3500000</v>
      </c>
      <c r="H29" s="75">
        <v>2646000</v>
      </c>
      <c r="I29" s="75"/>
      <c r="J29" s="75"/>
      <c r="K29" s="75"/>
      <c r="L29" s="75">
        <f t="shared" si="0"/>
        <v>3500000</v>
      </c>
      <c r="M29" s="75">
        <f t="shared" si="1"/>
        <v>3500000</v>
      </c>
      <c r="N29" s="75">
        <f t="shared" si="2"/>
        <v>2646000</v>
      </c>
    </row>
    <row r="30" spans="1:14" ht="12.75" customHeight="1" hidden="1">
      <c r="A30" s="73" t="s">
        <v>56</v>
      </c>
      <c r="B30" s="74" t="s">
        <v>211</v>
      </c>
      <c r="C30" s="75"/>
      <c r="D30" s="75"/>
      <c r="E30" s="75"/>
      <c r="F30" s="75"/>
      <c r="G30" s="75"/>
      <c r="H30" s="75"/>
      <c r="I30" s="75"/>
      <c r="J30" s="75"/>
      <c r="K30" s="75"/>
      <c r="L30" s="75">
        <f t="shared" si="0"/>
        <v>0</v>
      </c>
      <c r="M30" s="75">
        <f t="shared" si="1"/>
        <v>0</v>
      </c>
      <c r="N30" s="75">
        <f t="shared" si="2"/>
        <v>0</v>
      </c>
    </row>
    <row r="31" spans="1:14" ht="12.75" customHeight="1" hidden="1">
      <c r="A31" s="73" t="s">
        <v>58</v>
      </c>
      <c r="B31" s="74" t="s">
        <v>212</v>
      </c>
      <c r="C31" s="75"/>
      <c r="D31" s="75"/>
      <c r="E31" s="75"/>
      <c r="F31" s="75"/>
      <c r="G31" s="75"/>
      <c r="H31" s="75"/>
      <c r="I31" s="75"/>
      <c r="J31" s="75"/>
      <c r="K31" s="75"/>
      <c r="L31" s="75">
        <f t="shared" si="0"/>
        <v>0</v>
      </c>
      <c r="M31" s="75">
        <f t="shared" si="1"/>
        <v>0</v>
      </c>
      <c r="N31" s="75">
        <f t="shared" si="2"/>
        <v>0</v>
      </c>
    </row>
    <row r="32" spans="1:14" ht="12.75" customHeight="1">
      <c r="A32" s="73" t="s">
        <v>60</v>
      </c>
      <c r="B32" s="74" t="s">
        <v>213</v>
      </c>
      <c r="C32" s="75">
        <v>1700000</v>
      </c>
      <c r="D32" s="75">
        <v>1700000</v>
      </c>
      <c r="E32" s="75">
        <v>1786324</v>
      </c>
      <c r="F32" s="75"/>
      <c r="G32" s="75"/>
      <c r="H32" s="75"/>
      <c r="I32" s="75"/>
      <c r="J32" s="75"/>
      <c r="K32" s="75"/>
      <c r="L32" s="75">
        <f t="shared" si="0"/>
        <v>1700000</v>
      </c>
      <c r="M32" s="75">
        <f t="shared" si="1"/>
        <v>1700000</v>
      </c>
      <c r="N32" s="75">
        <f t="shared" si="2"/>
        <v>1786324</v>
      </c>
    </row>
    <row r="33" spans="1:14" ht="11.25" customHeight="1">
      <c r="A33" s="73" t="s">
        <v>62</v>
      </c>
      <c r="B33" s="74" t="s">
        <v>214</v>
      </c>
      <c r="C33" s="75"/>
      <c r="D33" s="75"/>
      <c r="E33" s="75"/>
      <c r="F33" s="75"/>
      <c r="G33" s="75"/>
      <c r="H33" s="75">
        <v>10174</v>
      </c>
      <c r="I33" s="75"/>
      <c r="J33" s="75"/>
      <c r="K33" s="75"/>
      <c r="L33" s="75">
        <f t="shared" si="0"/>
        <v>0</v>
      </c>
      <c r="M33" s="75">
        <f t="shared" si="1"/>
        <v>0</v>
      </c>
      <c r="N33" s="75">
        <f t="shared" si="2"/>
        <v>10174</v>
      </c>
    </row>
    <row r="34" spans="1:14" ht="12.75" customHeight="1">
      <c r="A34" s="77" t="s">
        <v>64</v>
      </c>
      <c r="B34" s="78" t="s">
        <v>258</v>
      </c>
      <c r="C34" s="75">
        <f aca="true" t="shared" si="7" ref="C34:K34">SUM(C29:C33)</f>
        <v>1700000</v>
      </c>
      <c r="D34" s="75">
        <f t="shared" si="7"/>
        <v>1700000</v>
      </c>
      <c r="E34" s="75">
        <f t="shared" si="7"/>
        <v>1786324</v>
      </c>
      <c r="F34" s="75">
        <f t="shared" si="7"/>
        <v>3500000</v>
      </c>
      <c r="G34" s="75">
        <f t="shared" si="7"/>
        <v>3500000</v>
      </c>
      <c r="H34" s="75">
        <f t="shared" si="7"/>
        <v>2656174</v>
      </c>
      <c r="I34" s="75">
        <f t="shared" si="7"/>
        <v>0</v>
      </c>
      <c r="J34" s="75">
        <f t="shared" si="7"/>
        <v>0</v>
      </c>
      <c r="K34" s="75">
        <f t="shared" si="7"/>
        <v>0</v>
      </c>
      <c r="L34" s="75">
        <f t="shared" si="0"/>
        <v>5200000</v>
      </c>
      <c r="M34" s="75">
        <f t="shared" si="1"/>
        <v>5200000</v>
      </c>
      <c r="N34" s="75">
        <f t="shared" si="2"/>
        <v>4442498</v>
      </c>
    </row>
    <row r="35" spans="1:14" ht="16.5" customHeight="1">
      <c r="A35" s="73" t="s">
        <v>66</v>
      </c>
      <c r="B35" s="74" t="s">
        <v>216</v>
      </c>
      <c r="C35" s="75"/>
      <c r="D35" s="75"/>
      <c r="E35" s="75"/>
      <c r="F35" s="75">
        <v>50000</v>
      </c>
      <c r="G35" s="75">
        <v>50000</v>
      </c>
      <c r="H35" s="75">
        <v>38621</v>
      </c>
      <c r="I35" s="75"/>
      <c r="J35" s="75"/>
      <c r="K35" s="75"/>
      <c r="L35" s="75">
        <f t="shared" si="0"/>
        <v>50000</v>
      </c>
      <c r="M35" s="75">
        <f t="shared" si="1"/>
        <v>50000</v>
      </c>
      <c r="N35" s="75">
        <f t="shared" si="2"/>
        <v>38621</v>
      </c>
    </row>
    <row r="36" spans="1:14" ht="17.25" customHeight="1">
      <c r="A36" s="77" t="s">
        <v>68</v>
      </c>
      <c r="B36" s="79" t="s">
        <v>259</v>
      </c>
      <c r="C36" s="75">
        <f aca="true" t="shared" si="8" ref="C36:K36">C25+C26+C27+C28+C34+C35</f>
        <v>1700000</v>
      </c>
      <c r="D36" s="75">
        <f t="shared" si="8"/>
        <v>1700000</v>
      </c>
      <c r="E36" s="75">
        <f t="shared" si="8"/>
        <v>1786324</v>
      </c>
      <c r="F36" s="75">
        <f t="shared" si="8"/>
        <v>4450000</v>
      </c>
      <c r="G36" s="75">
        <f t="shared" si="8"/>
        <v>4450000</v>
      </c>
      <c r="H36" s="75">
        <f t="shared" si="8"/>
        <v>3609510</v>
      </c>
      <c r="I36" s="75">
        <f t="shared" si="8"/>
        <v>0</v>
      </c>
      <c r="J36" s="75">
        <f t="shared" si="8"/>
        <v>0</v>
      </c>
      <c r="K36" s="75">
        <f t="shared" si="8"/>
        <v>0</v>
      </c>
      <c r="L36" s="75">
        <f t="shared" si="0"/>
        <v>6150000</v>
      </c>
      <c r="M36" s="75">
        <f t="shared" si="1"/>
        <v>6150000</v>
      </c>
      <c r="N36" s="75">
        <f t="shared" si="2"/>
        <v>5395834</v>
      </c>
    </row>
    <row r="37" spans="1:14" ht="12.75" customHeight="1">
      <c r="A37" s="73" t="s">
        <v>70</v>
      </c>
      <c r="B37" s="74" t="s">
        <v>218</v>
      </c>
      <c r="C37" s="75"/>
      <c r="D37" s="75"/>
      <c r="E37" s="75"/>
      <c r="F37" s="75"/>
      <c r="G37" s="75"/>
      <c r="H37" s="75"/>
      <c r="I37" s="75"/>
      <c r="J37" s="75"/>
      <c r="K37" s="75"/>
      <c r="L37" s="75">
        <f t="shared" si="0"/>
        <v>0</v>
      </c>
      <c r="M37" s="75">
        <f t="shared" si="1"/>
        <v>0</v>
      </c>
      <c r="N37" s="75">
        <f t="shared" si="2"/>
        <v>0</v>
      </c>
    </row>
    <row r="38" spans="1:14" ht="12.75" customHeight="1">
      <c r="A38" s="73" t="s">
        <v>72</v>
      </c>
      <c r="B38" s="74" t="s">
        <v>219</v>
      </c>
      <c r="C38" s="75"/>
      <c r="D38" s="75"/>
      <c r="E38" s="75"/>
      <c r="F38" s="75">
        <v>369600</v>
      </c>
      <c r="G38" s="75">
        <v>1266325</v>
      </c>
      <c r="H38" s="75">
        <v>1266325</v>
      </c>
      <c r="I38" s="75"/>
      <c r="J38" s="75"/>
      <c r="K38" s="75"/>
      <c r="L38" s="75">
        <f t="shared" si="0"/>
        <v>369600</v>
      </c>
      <c r="M38" s="75">
        <f t="shared" si="1"/>
        <v>1266325</v>
      </c>
      <c r="N38" s="75">
        <f t="shared" si="2"/>
        <v>1266325</v>
      </c>
    </row>
    <row r="39" spans="1:14" ht="12.75" customHeight="1">
      <c r="A39" s="73" t="s">
        <v>74</v>
      </c>
      <c r="B39" s="74" t="s">
        <v>220</v>
      </c>
      <c r="C39" s="75"/>
      <c r="D39" s="75"/>
      <c r="E39" s="75"/>
      <c r="F39" s="75"/>
      <c r="G39" s="75">
        <v>641329</v>
      </c>
      <c r="H39" s="75">
        <v>303701</v>
      </c>
      <c r="I39" s="75"/>
      <c r="J39" s="75"/>
      <c r="K39" s="75"/>
      <c r="L39" s="75">
        <f t="shared" si="0"/>
        <v>0</v>
      </c>
      <c r="M39" s="75">
        <f t="shared" si="1"/>
        <v>641329</v>
      </c>
      <c r="N39" s="75">
        <f t="shared" si="2"/>
        <v>303701</v>
      </c>
    </row>
    <row r="40" spans="1:14" ht="12.75" customHeight="1">
      <c r="A40" s="73" t="s">
        <v>76</v>
      </c>
      <c r="B40" s="74" t="s">
        <v>221</v>
      </c>
      <c r="C40" s="75"/>
      <c r="D40" s="75"/>
      <c r="E40" s="75"/>
      <c r="F40" s="75">
        <v>1776717</v>
      </c>
      <c r="G40" s="75">
        <v>1776717</v>
      </c>
      <c r="H40" s="75">
        <v>357737</v>
      </c>
      <c r="I40" s="75"/>
      <c r="J40" s="75"/>
      <c r="K40" s="75"/>
      <c r="L40" s="75">
        <f t="shared" si="0"/>
        <v>1776717</v>
      </c>
      <c r="M40" s="75">
        <f t="shared" si="1"/>
        <v>1776717</v>
      </c>
      <c r="N40" s="75">
        <f t="shared" si="2"/>
        <v>357737</v>
      </c>
    </row>
    <row r="41" spans="1:14" ht="12.75" customHeight="1">
      <c r="A41" s="73" t="s">
        <v>78</v>
      </c>
      <c r="B41" s="74" t="s">
        <v>222</v>
      </c>
      <c r="C41" s="75"/>
      <c r="D41" s="75"/>
      <c r="E41" s="75"/>
      <c r="F41" s="75">
        <v>1548800</v>
      </c>
      <c r="G41" s="75">
        <v>2147875</v>
      </c>
      <c r="H41" s="75">
        <v>2147875</v>
      </c>
      <c r="I41" s="75"/>
      <c r="J41" s="75"/>
      <c r="K41" s="75"/>
      <c r="L41" s="75">
        <f t="shared" si="0"/>
        <v>1548800</v>
      </c>
      <c r="M41" s="75">
        <f t="shared" si="1"/>
        <v>2147875</v>
      </c>
      <c r="N41" s="75">
        <f t="shared" si="2"/>
        <v>2147875</v>
      </c>
    </row>
    <row r="42" spans="1:14" ht="12.75" customHeight="1">
      <c r="A42" s="73" t="s">
        <v>80</v>
      </c>
      <c r="B42" s="74" t="s">
        <v>223</v>
      </c>
      <c r="C42" s="75"/>
      <c r="D42" s="75"/>
      <c r="E42" s="75"/>
      <c r="F42" s="75"/>
      <c r="G42" s="75"/>
      <c r="H42" s="75"/>
      <c r="I42" s="75"/>
      <c r="J42" s="75"/>
      <c r="K42" s="75"/>
      <c r="L42" s="75">
        <f t="shared" si="0"/>
        <v>0</v>
      </c>
      <c r="M42" s="75">
        <f t="shared" si="1"/>
        <v>0</v>
      </c>
      <c r="N42" s="75">
        <f t="shared" si="2"/>
        <v>0</v>
      </c>
    </row>
    <row r="43" spans="1:14" ht="12.75" customHeight="1">
      <c r="A43" s="73" t="s">
        <v>82</v>
      </c>
      <c r="B43" s="74" t="s">
        <v>224</v>
      </c>
      <c r="C43" s="75"/>
      <c r="D43" s="75"/>
      <c r="E43" s="75"/>
      <c r="F43" s="75"/>
      <c r="G43" s="75"/>
      <c r="H43" s="75"/>
      <c r="I43" s="75"/>
      <c r="J43" s="75"/>
      <c r="K43" s="75"/>
      <c r="L43" s="75">
        <f t="shared" si="0"/>
        <v>0</v>
      </c>
      <c r="M43" s="75">
        <f t="shared" si="1"/>
        <v>0</v>
      </c>
      <c r="N43" s="75">
        <f t="shared" si="2"/>
        <v>0</v>
      </c>
    </row>
    <row r="44" spans="1:14" ht="12.75" customHeight="1">
      <c r="A44" s="73" t="s">
        <v>84</v>
      </c>
      <c r="B44" s="74" t="s">
        <v>225</v>
      </c>
      <c r="C44" s="75"/>
      <c r="D44" s="75"/>
      <c r="E44" s="75"/>
      <c r="F44" s="75"/>
      <c r="G44" s="75"/>
      <c r="H44" s="75"/>
      <c r="I44" s="75">
        <v>10000</v>
      </c>
      <c r="J44" s="75">
        <v>10000</v>
      </c>
      <c r="K44" s="75">
        <v>764</v>
      </c>
      <c r="L44" s="75">
        <f t="shared" si="0"/>
        <v>10000</v>
      </c>
      <c r="M44" s="75">
        <f t="shared" si="1"/>
        <v>10000</v>
      </c>
      <c r="N44" s="75">
        <f t="shared" si="2"/>
        <v>764</v>
      </c>
    </row>
    <row r="45" spans="1:14" ht="12.75" customHeight="1">
      <c r="A45" s="73" t="s">
        <v>86</v>
      </c>
      <c r="B45" s="74" t="s">
        <v>390</v>
      </c>
      <c r="C45" s="75"/>
      <c r="D45" s="75"/>
      <c r="E45" s="75"/>
      <c r="F45" s="75"/>
      <c r="G45" s="75">
        <v>50000</v>
      </c>
      <c r="H45" s="75">
        <v>50000</v>
      </c>
      <c r="I45" s="75"/>
      <c r="J45" s="75"/>
      <c r="K45" s="75"/>
      <c r="L45" s="75">
        <f t="shared" si="0"/>
        <v>0</v>
      </c>
      <c r="M45" s="75">
        <f t="shared" si="1"/>
        <v>50000</v>
      </c>
      <c r="N45" s="75">
        <f t="shared" si="2"/>
        <v>50000</v>
      </c>
    </row>
    <row r="46" spans="1:14" ht="12.75" customHeight="1">
      <c r="A46" s="73" t="s">
        <v>88</v>
      </c>
      <c r="B46" s="74" t="s">
        <v>391</v>
      </c>
      <c r="C46" s="75"/>
      <c r="D46" s="75"/>
      <c r="E46" s="75"/>
      <c r="F46" s="75"/>
      <c r="G46" s="75">
        <v>31602</v>
      </c>
      <c r="H46" s="75">
        <v>6603</v>
      </c>
      <c r="I46" s="75"/>
      <c r="J46" s="75"/>
      <c r="K46" s="75"/>
      <c r="L46" s="75">
        <f t="shared" si="0"/>
        <v>0</v>
      </c>
      <c r="M46" s="75">
        <f t="shared" si="1"/>
        <v>31602</v>
      </c>
      <c r="N46" s="75">
        <f t="shared" si="2"/>
        <v>6603</v>
      </c>
    </row>
    <row r="47" spans="1:14" ht="12.75" customHeight="1">
      <c r="A47" s="77" t="s">
        <v>90</v>
      </c>
      <c r="B47" s="79" t="s">
        <v>260</v>
      </c>
      <c r="C47" s="75">
        <f aca="true" t="shared" si="9" ref="C47:K47">SUM(C37:C46)</f>
        <v>0</v>
      </c>
      <c r="D47" s="75">
        <f t="shared" si="9"/>
        <v>0</v>
      </c>
      <c r="E47" s="75">
        <f t="shared" si="9"/>
        <v>0</v>
      </c>
      <c r="F47" s="75">
        <f t="shared" si="9"/>
        <v>3695117</v>
      </c>
      <c r="G47" s="75">
        <f t="shared" si="9"/>
        <v>5913848</v>
      </c>
      <c r="H47" s="75">
        <f t="shared" si="9"/>
        <v>4132241</v>
      </c>
      <c r="I47" s="75">
        <f t="shared" si="9"/>
        <v>10000</v>
      </c>
      <c r="J47" s="75">
        <f t="shared" si="9"/>
        <v>10000</v>
      </c>
      <c r="K47" s="75">
        <f t="shared" si="9"/>
        <v>764</v>
      </c>
      <c r="L47" s="75">
        <f t="shared" si="0"/>
        <v>3705117</v>
      </c>
      <c r="M47" s="75">
        <f t="shared" si="1"/>
        <v>5923848</v>
      </c>
      <c r="N47" s="75">
        <f t="shared" si="2"/>
        <v>4133005</v>
      </c>
    </row>
    <row r="48" spans="1:14" ht="12.75" customHeight="1">
      <c r="A48" s="73" t="s">
        <v>92</v>
      </c>
      <c r="B48" s="74" t="s">
        <v>229</v>
      </c>
      <c r="C48" s="75"/>
      <c r="D48" s="75"/>
      <c r="E48" s="75"/>
      <c r="F48" s="75"/>
      <c r="G48" s="75"/>
      <c r="H48" s="75"/>
      <c r="I48" s="75"/>
      <c r="J48" s="75"/>
      <c r="K48" s="75"/>
      <c r="L48" s="75">
        <f t="shared" si="0"/>
        <v>0</v>
      </c>
      <c r="M48" s="75">
        <f t="shared" si="1"/>
        <v>0</v>
      </c>
      <c r="N48" s="75">
        <f t="shared" si="2"/>
        <v>0</v>
      </c>
    </row>
    <row r="49" spans="1:14" ht="12.75" customHeight="1">
      <c r="A49" s="73" t="s">
        <v>94</v>
      </c>
      <c r="B49" s="74" t="s">
        <v>230</v>
      </c>
      <c r="C49" s="75"/>
      <c r="D49" s="75"/>
      <c r="E49" s="75"/>
      <c r="F49" s="75"/>
      <c r="G49" s="75"/>
      <c r="H49" s="75"/>
      <c r="I49" s="75"/>
      <c r="J49" s="75"/>
      <c r="K49" s="75"/>
      <c r="L49" s="75">
        <f t="shared" si="0"/>
        <v>0</v>
      </c>
      <c r="M49" s="75">
        <f t="shared" si="1"/>
        <v>0</v>
      </c>
      <c r="N49" s="75">
        <f t="shared" si="2"/>
        <v>0</v>
      </c>
    </row>
    <row r="50" spans="1:14" ht="12.75" customHeight="1">
      <c r="A50" s="73" t="s">
        <v>96</v>
      </c>
      <c r="B50" s="74" t="s">
        <v>231</v>
      </c>
      <c r="C50" s="75"/>
      <c r="D50" s="75"/>
      <c r="E50" s="75"/>
      <c r="F50" s="75"/>
      <c r="G50" s="75"/>
      <c r="H50" s="75"/>
      <c r="I50" s="75"/>
      <c r="J50" s="75"/>
      <c r="K50" s="75"/>
      <c r="L50" s="75">
        <f t="shared" si="0"/>
        <v>0</v>
      </c>
      <c r="M50" s="75">
        <f t="shared" si="1"/>
        <v>0</v>
      </c>
      <c r="N50" s="75">
        <f t="shared" si="2"/>
        <v>0</v>
      </c>
    </row>
    <row r="51" spans="1:14" ht="12.75" customHeight="1">
      <c r="A51" s="73" t="s">
        <v>98</v>
      </c>
      <c r="B51" s="74" t="s">
        <v>232</v>
      </c>
      <c r="C51" s="75"/>
      <c r="D51" s="75"/>
      <c r="E51" s="75"/>
      <c r="F51" s="75"/>
      <c r="G51" s="75"/>
      <c r="H51" s="75"/>
      <c r="I51" s="75"/>
      <c r="J51" s="75"/>
      <c r="K51" s="75"/>
      <c r="L51" s="75">
        <f t="shared" si="0"/>
        <v>0</v>
      </c>
      <c r="M51" s="75">
        <f t="shared" si="1"/>
        <v>0</v>
      </c>
      <c r="N51" s="75">
        <f t="shared" si="2"/>
        <v>0</v>
      </c>
    </row>
    <row r="52" spans="1:14" ht="12.75" customHeight="1">
      <c r="A52" s="73" t="s">
        <v>100</v>
      </c>
      <c r="B52" s="74" t="s">
        <v>233</v>
      </c>
      <c r="C52" s="75"/>
      <c r="D52" s="75"/>
      <c r="E52" s="75"/>
      <c r="F52" s="75"/>
      <c r="G52" s="75"/>
      <c r="H52" s="75"/>
      <c r="I52" s="75"/>
      <c r="J52" s="75"/>
      <c r="K52" s="75"/>
      <c r="L52" s="75">
        <f t="shared" si="0"/>
        <v>0</v>
      </c>
      <c r="M52" s="75">
        <f t="shared" si="1"/>
        <v>0</v>
      </c>
      <c r="N52" s="75">
        <f t="shared" si="2"/>
        <v>0</v>
      </c>
    </row>
    <row r="53" spans="1:14" ht="15" customHeight="1">
      <c r="A53" s="77" t="s">
        <v>102</v>
      </c>
      <c r="B53" s="79" t="s">
        <v>261</v>
      </c>
      <c r="C53" s="75">
        <f aca="true" t="shared" si="10" ref="C53:K53">SUM(C48:C52)</f>
        <v>0</v>
      </c>
      <c r="D53" s="75">
        <f t="shared" si="10"/>
        <v>0</v>
      </c>
      <c r="E53" s="75">
        <f t="shared" si="10"/>
        <v>0</v>
      </c>
      <c r="F53" s="75">
        <f t="shared" si="10"/>
        <v>0</v>
      </c>
      <c r="G53" s="75">
        <f t="shared" si="10"/>
        <v>0</v>
      </c>
      <c r="H53" s="75">
        <f t="shared" si="10"/>
        <v>0</v>
      </c>
      <c r="I53" s="75">
        <f t="shared" si="10"/>
        <v>0</v>
      </c>
      <c r="J53" s="75">
        <f t="shared" si="10"/>
        <v>0</v>
      </c>
      <c r="K53" s="75">
        <f t="shared" si="10"/>
        <v>0</v>
      </c>
      <c r="L53" s="75">
        <f t="shared" si="0"/>
        <v>0</v>
      </c>
      <c r="M53" s="75">
        <f t="shared" si="1"/>
        <v>0</v>
      </c>
      <c r="N53" s="75">
        <f t="shared" si="2"/>
        <v>0</v>
      </c>
    </row>
    <row r="54" spans="1:14" ht="12.75" customHeight="1">
      <c r="A54" s="73" t="s">
        <v>104</v>
      </c>
      <c r="B54" s="74" t="s">
        <v>235</v>
      </c>
      <c r="C54" s="75"/>
      <c r="D54" s="75"/>
      <c r="E54" s="75"/>
      <c r="F54" s="75"/>
      <c r="G54" s="75"/>
      <c r="H54" s="75"/>
      <c r="I54" s="75"/>
      <c r="J54" s="75"/>
      <c r="K54" s="75"/>
      <c r="L54" s="75">
        <f t="shared" si="0"/>
        <v>0</v>
      </c>
      <c r="M54" s="75">
        <f t="shared" si="1"/>
        <v>0</v>
      </c>
      <c r="N54" s="75">
        <f t="shared" si="2"/>
        <v>0</v>
      </c>
    </row>
    <row r="55" spans="1:14" ht="12.75" customHeight="1">
      <c r="A55" s="73" t="s">
        <v>106</v>
      </c>
      <c r="B55" s="74" t="s">
        <v>236</v>
      </c>
      <c r="C55" s="75"/>
      <c r="D55" s="75"/>
      <c r="E55" s="75"/>
      <c r="F55" s="75"/>
      <c r="G55" s="75"/>
      <c r="H55" s="75"/>
      <c r="I55" s="75"/>
      <c r="J55" s="75"/>
      <c r="K55" s="75"/>
      <c r="L55" s="75">
        <f t="shared" si="0"/>
        <v>0</v>
      </c>
      <c r="M55" s="75">
        <f t="shared" si="1"/>
        <v>0</v>
      </c>
      <c r="N55" s="75">
        <f t="shared" si="2"/>
        <v>0</v>
      </c>
    </row>
    <row r="56" spans="1:14" ht="12.75" customHeight="1">
      <c r="A56" s="73" t="s">
        <v>108</v>
      </c>
      <c r="B56" s="74" t="s">
        <v>402</v>
      </c>
      <c r="C56" s="75"/>
      <c r="D56" s="75"/>
      <c r="E56" s="75"/>
      <c r="F56" s="75">
        <v>486000</v>
      </c>
      <c r="G56" s="75">
        <v>486000</v>
      </c>
      <c r="H56" s="75">
        <v>120000</v>
      </c>
      <c r="I56" s="75"/>
      <c r="J56" s="75"/>
      <c r="K56" s="75"/>
      <c r="L56" s="75">
        <f t="shared" si="0"/>
        <v>486000</v>
      </c>
      <c r="M56" s="75">
        <f t="shared" si="1"/>
        <v>486000</v>
      </c>
      <c r="N56" s="75">
        <f t="shared" si="2"/>
        <v>120000</v>
      </c>
    </row>
    <row r="57" spans="1:14" ht="12.75" customHeight="1">
      <c r="A57" s="77" t="s">
        <v>110</v>
      </c>
      <c r="B57" s="79" t="s">
        <v>262</v>
      </c>
      <c r="C57" s="75">
        <f>C54+C55+C56</f>
        <v>0</v>
      </c>
      <c r="D57" s="75">
        <f aca="true" t="shared" si="11" ref="D57:N57">D54+D55+D56</f>
        <v>0</v>
      </c>
      <c r="E57" s="75">
        <f t="shared" si="11"/>
        <v>0</v>
      </c>
      <c r="F57" s="75">
        <v>486000</v>
      </c>
      <c r="G57" s="75">
        <f t="shared" si="11"/>
        <v>486000</v>
      </c>
      <c r="H57" s="75">
        <f t="shared" si="11"/>
        <v>120000</v>
      </c>
      <c r="I57" s="75">
        <f t="shared" si="11"/>
        <v>0</v>
      </c>
      <c r="J57" s="75">
        <f t="shared" si="11"/>
        <v>0</v>
      </c>
      <c r="K57" s="75">
        <f t="shared" si="11"/>
        <v>0</v>
      </c>
      <c r="L57" s="75">
        <f t="shared" si="11"/>
        <v>486000</v>
      </c>
      <c r="M57" s="75">
        <f t="shared" si="11"/>
        <v>486000</v>
      </c>
      <c r="N57" s="75">
        <f t="shared" si="11"/>
        <v>120000</v>
      </c>
    </row>
    <row r="58" spans="1:14" ht="7.5" customHeight="1" hidden="1">
      <c r="A58" s="73" t="s">
        <v>112</v>
      </c>
      <c r="B58" s="74" t="s">
        <v>239</v>
      </c>
      <c r="C58" s="75"/>
      <c r="D58" s="75"/>
      <c r="E58" s="75"/>
      <c r="F58" s="75"/>
      <c r="G58" s="75"/>
      <c r="H58" s="75"/>
      <c r="I58" s="75"/>
      <c r="J58" s="75"/>
      <c r="K58" s="75"/>
      <c r="L58" s="75">
        <f t="shared" si="0"/>
        <v>0</v>
      </c>
      <c r="M58" s="75">
        <f t="shared" si="1"/>
        <v>0</v>
      </c>
      <c r="N58" s="75">
        <f t="shared" si="2"/>
        <v>0</v>
      </c>
    </row>
    <row r="59" spans="1:14" ht="12.75" customHeight="1">
      <c r="A59" s="73" t="s">
        <v>114</v>
      </c>
      <c r="B59" s="74" t="s">
        <v>405</v>
      </c>
      <c r="C59" s="75"/>
      <c r="D59" s="75"/>
      <c r="E59" s="75"/>
      <c r="F59" s="75"/>
      <c r="G59" s="75"/>
      <c r="H59" s="75"/>
      <c r="I59" s="75"/>
      <c r="J59" s="75"/>
      <c r="K59" s="75"/>
      <c r="L59" s="75">
        <f t="shared" si="0"/>
        <v>0</v>
      </c>
      <c r="M59" s="75">
        <f t="shared" si="1"/>
        <v>0</v>
      </c>
      <c r="N59" s="75">
        <f t="shared" si="2"/>
        <v>0</v>
      </c>
    </row>
    <row r="60" spans="1:14" ht="12.75" customHeight="1" hidden="1">
      <c r="A60" s="73" t="s">
        <v>116</v>
      </c>
      <c r="B60" s="74" t="s">
        <v>241</v>
      </c>
      <c r="C60" s="75"/>
      <c r="D60" s="75"/>
      <c r="E60" s="75"/>
      <c r="F60" s="75"/>
      <c r="G60" s="75"/>
      <c r="H60" s="75"/>
      <c r="I60" s="75"/>
      <c r="J60" s="75"/>
      <c r="K60" s="75"/>
      <c r="L60" s="75">
        <f t="shared" si="0"/>
        <v>0</v>
      </c>
      <c r="M60" s="75">
        <f t="shared" si="1"/>
        <v>0</v>
      </c>
      <c r="N60" s="75">
        <f t="shared" si="2"/>
        <v>0</v>
      </c>
    </row>
    <row r="61" spans="1:14" ht="12.75" customHeight="1" thickBot="1">
      <c r="A61" s="77" t="s">
        <v>118</v>
      </c>
      <c r="B61" s="80" t="s">
        <v>263</v>
      </c>
      <c r="C61" s="75">
        <f aca="true" t="shared" si="12" ref="C61:K61">C58+C59+C60</f>
        <v>0</v>
      </c>
      <c r="D61" s="75">
        <f t="shared" si="12"/>
        <v>0</v>
      </c>
      <c r="E61" s="75">
        <f t="shared" si="12"/>
        <v>0</v>
      </c>
      <c r="F61" s="75">
        <f t="shared" si="12"/>
        <v>0</v>
      </c>
      <c r="G61" s="75">
        <f t="shared" si="12"/>
        <v>0</v>
      </c>
      <c r="H61" s="75">
        <f t="shared" si="12"/>
        <v>0</v>
      </c>
      <c r="I61" s="75">
        <f t="shared" si="12"/>
        <v>0</v>
      </c>
      <c r="J61" s="75">
        <f t="shared" si="12"/>
        <v>0</v>
      </c>
      <c r="K61" s="75">
        <f t="shared" si="12"/>
        <v>0</v>
      </c>
      <c r="L61" s="75">
        <f t="shared" si="0"/>
        <v>0</v>
      </c>
      <c r="M61" s="75">
        <f t="shared" si="1"/>
        <v>0</v>
      </c>
      <c r="N61" s="75">
        <f t="shared" si="2"/>
        <v>0</v>
      </c>
    </row>
    <row r="62" spans="1:14" ht="15.75" customHeight="1" thickBot="1">
      <c r="A62" s="77" t="s">
        <v>120</v>
      </c>
      <c r="B62" s="81" t="s">
        <v>264</v>
      </c>
      <c r="C62" s="75">
        <f aca="true" t="shared" si="13" ref="C62:K62">C16+C22+C36+C47+C53+C57+C61</f>
        <v>58291586</v>
      </c>
      <c r="D62" s="75">
        <f t="shared" si="13"/>
        <v>114585662</v>
      </c>
      <c r="E62" s="75">
        <f t="shared" si="13"/>
        <v>114671986</v>
      </c>
      <c r="F62" s="75">
        <f t="shared" si="13"/>
        <v>13347873</v>
      </c>
      <c r="G62" s="75">
        <f t="shared" si="13"/>
        <v>15591604</v>
      </c>
      <c r="H62" s="75">
        <f t="shared" si="13"/>
        <v>12536479</v>
      </c>
      <c r="I62" s="75">
        <f t="shared" si="13"/>
        <v>10000</v>
      </c>
      <c r="J62" s="75">
        <f t="shared" si="13"/>
        <v>10000</v>
      </c>
      <c r="K62" s="75">
        <f t="shared" si="13"/>
        <v>764</v>
      </c>
      <c r="L62" s="75">
        <f t="shared" si="0"/>
        <v>71649459</v>
      </c>
      <c r="M62" s="75">
        <f t="shared" si="1"/>
        <v>130187266</v>
      </c>
      <c r="N62" s="75">
        <f t="shared" si="2"/>
        <v>127209229</v>
      </c>
    </row>
    <row r="63" spans="1:14" ht="12.75" customHeight="1" hidden="1">
      <c r="A63" s="73" t="s">
        <v>4</v>
      </c>
      <c r="B63" s="74" t="s">
        <v>265</v>
      </c>
      <c r="C63" s="75"/>
      <c r="D63" s="75"/>
      <c r="E63" s="75"/>
      <c r="F63" s="75"/>
      <c r="G63" s="75"/>
      <c r="H63" s="75"/>
      <c r="I63" s="75"/>
      <c r="J63" s="75"/>
      <c r="K63" s="75"/>
      <c r="L63" s="75">
        <f t="shared" si="0"/>
        <v>0</v>
      </c>
      <c r="M63" s="75">
        <f t="shared" si="1"/>
        <v>0</v>
      </c>
      <c r="N63" s="75">
        <f t="shared" si="2"/>
        <v>0</v>
      </c>
    </row>
    <row r="64" spans="1:14" ht="12.75" customHeight="1" hidden="1">
      <c r="A64" s="73" t="s">
        <v>6</v>
      </c>
      <c r="B64" s="74" t="s">
        <v>266</v>
      </c>
      <c r="C64" s="75"/>
      <c r="D64" s="75"/>
      <c r="E64" s="75"/>
      <c r="F64" s="75"/>
      <c r="G64" s="75"/>
      <c r="H64" s="75"/>
      <c r="I64" s="75"/>
      <c r="J64" s="75"/>
      <c r="K64" s="75"/>
      <c r="L64" s="75">
        <f t="shared" si="0"/>
        <v>0</v>
      </c>
      <c r="M64" s="75">
        <f t="shared" si="1"/>
        <v>0</v>
      </c>
      <c r="N64" s="75">
        <f t="shared" si="2"/>
        <v>0</v>
      </c>
    </row>
    <row r="65" spans="1:14" ht="12.75" customHeight="1" hidden="1">
      <c r="A65" s="73" t="s">
        <v>8</v>
      </c>
      <c r="B65" s="74" t="s">
        <v>267</v>
      </c>
      <c r="C65" s="75"/>
      <c r="D65" s="75"/>
      <c r="E65" s="75"/>
      <c r="F65" s="75"/>
      <c r="G65" s="75"/>
      <c r="H65" s="75"/>
      <c r="I65" s="75"/>
      <c r="J65" s="75"/>
      <c r="K65" s="75"/>
      <c r="L65" s="75">
        <f t="shared" si="0"/>
        <v>0</v>
      </c>
      <c r="M65" s="75">
        <f t="shared" si="1"/>
        <v>0</v>
      </c>
      <c r="N65" s="75">
        <f t="shared" si="2"/>
        <v>0</v>
      </c>
    </row>
    <row r="66" spans="1:14" ht="12.75" customHeight="1" hidden="1">
      <c r="A66" s="77" t="s">
        <v>10</v>
      </c>
      <c r="B66" s="78" t="s">
        <v>268</v>
      </c>
      <c r="C66" s="75">
        <f aca="true" t="shared" si="14" ref="C66:K66">C63+C64+C65</f>
        <v>0</v>
      </c>
      <c r="D66" s="75">
        <f t="shared" si="14"/>
        <v>0</v>
      </c>
      <c r="E66" s="75">
        <f t="shared" si="14"/>
        <v>0</v>
      </c>
      <c r="F66" s="75">
        <f t="shared" si="14"/>
        <v>0</v>
      </c>
      <c r="G66" s="75">
        <f t="shared" si="14"/>
        <v>0</v>
      </c>
      <c r="H66" s="75">
        <f t="shared" si="14"/>
        <v>0</v>
      </c>
      <c r="I66" s="75">
        <f t="shared" si="14"/>
        <v>0</v>
      </c>
      <c r="J66" s="75">
        <f t="shared" si="14"/>
        <v>0</v>
      </c>
      <c r="K66" s="75">
        <f t="shared" si="14"/>
        <v>0</v>
      </c>
      <c r="L66" s="75">
        <f t="shared" si="0"/>
        <v>0</v>
      </c>
      <c r="M66" s="75">
        <f t="shared" si="1"/>
        <v>0</v>
      </c>
      <c r="N66" s="75">
        <f t="shared" si="2"/>
        <v>0</v>
      </c>
    </row>
    <row r="67" spans="1:14" ht="12.75" customHeight="1" hidden="1">
      <c r="A67" s="73" t="s">
        <v>12</v>
      </c>
      <c r="B67" s="74" t="s">
        <v>269</v>
      </c>
      <c r="C67" s="75"/>
      <c r="D67" s="75"/>
      <c r="E67" s="75"/>
      <c r="F67" s="75"/>
      <c r="G67" s="75"/>
      <c r="H67" s="75"/>
      <c r="I67" s="75"/>
      <c r="J67" s="75"/>
      <c r="K67" s="75"/>
      <c r="L67" s="75">
        <f t="shared" si="0"/>
        <v>0</v>
      </c>
      <c r="M67" s="75">
        <f t="shared" si="1"/>
        <v>0</v>
      </c>
      <c r="N67" s="75">
        <f t="shared" si="2"/>
        <v>0</v>
      </c>
    </row>
    <row r="68" spans="1:14" ht="12.75" customHeight="1" hidden="1">
      <c r="A68" s="73" t="s">
        <v>14</v>
      </c>
      <c r="B68" s="74" t="s">
        <v>270</v>
      </c>
      <c r="C68" s="75"/>
      <c r="D68" s="75"/>
      <c r="E68" s="75"/>
      <c r="F68" s="75"/>
      <c r="G68" s="75"/>
      <c r="H68" s="75"/>
      <c r="I68" s="75"/>
      <c r="J68" s="75"/>
      <c r="K68" s="75"/>
      <c r="L68" s="75">
        <f t="shared" si="0"/>
        <v>0</v>
      </c>
      <c r="M68" s="75">
        <f t="shared" si="1"/>
        <v>0</v>
      </c>
      <c r="N68" s="75">
        <f t="shared" si="2"/>
        <v>0</v>
      </c>
    </row>
    <row r="69" spans="1:14" ht="12.75" customHeight="1" hidden="1">
      <c r="A69" s="73" t="s">
        <v>16</v>
      </c>
      <c r="B69" s="74" t="s">
        <v>271</v>
      </c>
      <c r="C69" s="75"/>
      <c r="D69" s="75"/>
      <c r="E69" s="75"/>
      <c r="F69" s="75"/>
      <c r="G69" s="75"/>
      <c r="H69" s="75"/>
      <c r="I69" s="75"/>
      <c r="J69" s="75"/>
      <c r="K69" s="75"/>
      <c r="L69" s="75">
        <f t="shared" si="0"/>
        <v>0</v>
      </c>
      <c r="M69" s="75">
        <f t="shared" si="1"/>
        <v>0</v>
      </c>
      <c r="N69" s="75">
        <f t="shared" si="2"/>
        <v>0</v>
      </c>
    </row>
    <row r="70" spans="1:14" ht="12.75" customHeight="1" hidden="1">
      <c r="A70" s="73" t="s">
        <v>18</v>
      </c>
      <c r="B70" s="74" t="s">
        <v>272</v>
      </c>
      <c r="C70" s="75"/>
      <c r="D70" s="75"/>
      <c r="E70" s="75"/>
      <c r="F70" s="75"/>
      <c r="G70" s="75"/>
      <c r="H70" s="75"/>
      <c r="I70" s="75"/>
      <c r="J70" s="75"/>
      <c r="K70" s="75"/>
      <c r="L70" s="75">
        <f t="shared" si="0"/>
        <v>0</v>
      </c>
      <c r="M70" s="75">
        <f t="shared" si="1"/>
        <v>0</v>
      </c>
      <c r="N70" s="75">
        <f t="shared" si="2"/>
        <v>0</v>
      </c>
    </row>
    <row r="71" spans="1:14" ht="12.75" customHeight="1" hidden="1">
      <c r="A71" s="77" t="s">
        <v>20</v>
      </c>
      <c r="B71" s="78" t="s">
        <v>273</v>
      </c>
      <c r="C71" s="75">
        <f aca="true" t="shared" si="15" ref="C71:K71">C67+C68+C69+C70</f>
        <v>0</v>
      </c>
      <c r="D71" s="75">
        <f t="shared" si="15"/>
        <v>0</v>
      </c>
      <c r="E71" s="75">
        <f t="shared" si="15"/>
        <v>0</v>
      </c>
      <c r="F71" s="75">
        <f t="shared" si="15"/>
        <v>0</v>
      </c>
      <c r="G71" s="75">
        <f t="shared" si="15"/>
        <v>0</v>
      </c>
      <c r="H71" s="75">
        <f t="shared" si="15"/>
        <v>0</v>
      </c>
      <c r="I71" s="75">
        <f t="shared" si="15"/>
        <v>0</v>
      </c>
      <c r="J71" s="75">
        <f t="shared" si="15"/>
        <v>0</v>
      </c>
      <c r="K71" s="75">
        <f t="shared" si="15"/>
        <v>0</v>
      </c>
      <c r="L71" s="75">
        <f t="shared" si="0"/>
        <v>0</v>
      </c>
      <c r="M71" s="75">
        <f t="shared" si="1"/>
        <v>0</v>
      </c>
      <c r="N71" s="75">
        <f t="shared" si="2"/>
        <v>0</v>
      </c>
    </row>
    <row r="72" spans="1:14" ht="12.75" customHeight="1">
      <c r="A72" s="77"/>
      <c r="B72" s="74" t="s">
        <v>294</v>
      </c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>
        <f t="shared" si="2"/>
        <v>0</v>
      </c>
    </row>
    <row r="73" spans="1:14" ht="12.75" customHeight="1">
      <c r="A73" s="77"/>
      <c r="B73" s="74" t="s">
        <v>277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>
        <f t="shared" si="2"/>
        <v>0</v>
      </c>
    </row>
    <row r="74" spans="1:14" ht="12.75" customHeight="1">
      <c r="A74" s="73" t="s">
        <v>22</v>
      </c>
      <c r="B74" s="74" t="s">
        <v>418</v>
      </c>
      <c r="C74" s="75"/>
      <c r="D74" s="75"/>
      <c r="E74" s="75"/>
      <c r="F74" s="75">
        <v>25671104</v>
      </c>
      <c r="G74" s="75">
        <v>25671104</v>
      </c>
      <c r="H74" s="75">
        <v>25671104</v>
      </c>
      <c r="I74" s="75"/>
      <c r="J74" s="75"/>
      <c r="K74" s="75"/>
      <c r="L74" s="75">
        <f aca="true" t="shared" si="16" ref="L74:L90">C74+F74+I74</f>
        <v>25671104</v>
      </c>
      <c r="M74" s="75">
        <f aca="true" t="shared" si="17" ref="M74:M90">D74+G74+J74</f>
        <v>25671104</v>
      </c>
      <c r="N74" s="75">
        <f t="shared" si="2"/>
        <v>25671104</v>
      </c>
    </row>
    <row r="75" spans="1:14" ht="12.75" customHeight="1" hidden="1">
      <c r="A75" s="73" t="s">
        <v>24</v>
      </c>
      <c r="B75" s="74" t="s">
        <v>275</v>
      </c>
      <c r="C75" s="75"/>
      <c r="D75" s="75"/>
      <c r="E75" s="75"/>
      <c r="F75" s="75"/>
      <c r="G75" s="75"/>
      <c r="H75" s="75"/>
      <c r="I75" s="75"/>
      <c r="J75" s="75"/>
      <c r="K75" s="75"/>
      <c r="L75" s="75">
        <f t="shared" si="16"/>
        <v>0</v>
      </c>
      <c r="M75" s="75">
        <f t="shared" si="17"/>
        <v>0</v>
      </c>
      <c r="N75" s="75">
        <f t="shared" si="2"/>
        <v>0</v>
      </c>
    </row>
    <row r="76" spans="1:14" ht="12.75" customHeight="1">
      <c r="A76" s="77" t="s">
        <v>26</v>
      </c>
      <c r="B76" s="78" t="s">
        <v>276</v>
      </c>
      <c r="C76" s="75">
        <f>C74+C75</f>
        <v>0</v>
      </c>
      <c r="D76" s="75">
        <f>D74+D75</f>
        <v>0</v>
      </c>
      <c r="E76" s="75">
        <f>E74+E75</f>
        <v>0</v>
      </c>
      <c r="F76" s="75">
        <f>F74+F75</f>
        <v>25671104</v>
      </c>
      <c r="G76" s="75">
        <f>G74+G75+G72+G73</f>
        <v>25671104</v>
      </c>
      <c r="H76" s="75">
        <f>H74+H75+H72+H73</f>
        <v>25671104</v>
      </c>
      <c r="I76" s="75">
        <f>I74+I75</f>
        <v>0</v>
      </c>
      <c r="J76" s="75">
        <f>J74+J75</f>
        <v>0</v>
      </c>
      <c r="K76" s="75">
        <f>K74+K75</f>
        <v>0</v>
      </c>
      <c r="L76" s="75">
        <f t="shared" si="16"/>
        <v>25671104</v>
      </c>
      <c r="M76" s="75">
        <f t="shared" si="17"/>
        <v>25671104</v>
      </c>
      <c r="N76" s="75">
        <f t="shared" si="2"/>
        <v>25671104</v>
      </c>
    </row>
    <row r="77" spans="1:14" ht="12.75" customHeight="1">
      <c r="A77" s="73" t="s">
        <v>28</v>
      </c>
      <c r="B77" s="74" t="s">
        <v>277</v>
      </c>
      <c r="C77" s="75"/>
      <c r="D77" s="75"/>
      <c r="E77" s="75"/>
      <c r="F77" s="75"/>
      <c r="G77" s="75"/>
      <c r="H77" s="75">
        <v>1984689</v>
      </c>
      <c r="I77" s="75"/>
      <c r="J77" s="75"/>
      <c r="K77" s="75"/>
      <c r="L77" s="75">
        <f t="shared" si="16"/>
        <v>0</v>
      </c>
      <c r="M77" s="75">
        <f t="shared" si="17"/>
        <v>0</v>
      </c>
      <c r="N77" s="75">
        <f t="shared" si="2"/>
        <v>1984689</v>
      </c>
    </row>
    <row r="78" spans="1:14" ht="12.75" customHeight="1">
      <c r="A78" s="73" t="s">
        <v>30</v>
      </c>
      <c r="B78" s="74" t="s">
        <v>278</v>
      </c>
      <c r="C78" s="75"/>
      <c r="D78" s="75"/>
      <c r="E78" s="75"/>
      <c r="F78" s="75"/>
      <c r="G78" s="75"/>
      <c r="H78" s="75"/>
      <c r="I78" s="75"/>
      <c r="J78" s="75"/>
      <c r="K78" s="75"/>
      <c r="L78" s="75">
        <f t="shared" si="16"/>
        <v>0</v>
      </c>
      <c r="M78" s="75">
        <f t="shared" si="17"/>
        <v>0</v>
      </c>
      <c r="N78" s="75">
        <f t="shared" si="2"/>
        <v>0</v>
      </c>
    </row>
    <row r="79" spans="1:14" ht="12.75" customHeight="1">
      <c r="A79" s="73" t="s">
        <v>32</v>
      </c>
      <c r="B79" s="74" t="s">
        <v>279</v>
      </c>
      <c r="C79" s="75"/>
      <c r="D79" s="75"/>
      <c r="E79" s="75"/>
      <c r="F79" s="75"/>
      <c r="G79" s="75"/>
      <c r="H79" s="75"/>
      <c r="I79" s="75"/>
      <c r="J79" s="75"/>
      <c r="K79" s="75"/>
      <c r="L79" s="75">
        <f t="shared" si="16"/>
        <v>0</v>
      </c>
      <c r="M79" s="75">
        <f t="shared" si="17"/>
        <v>0</v>
      </c>
      <c r="N79" s="75">
        <f t="shared" si="2"/>
        <v>0</v>
      </c>
    </row>
    <row r="80" spans="1:14" ht="12.75" customHeight="1">
      <c r="A80" s="73" t="s">
        <v>34</v>
      </c>
      <c r="B80" s="74" t="s">
        <v>280</v>
      </c>
      <c r="C80" s="75"/>
      <c r="D80" s="75"/>
      <c r="E80" s="75"/>
      <c r="F80" s="75"/>
      <c r="G80" s="75"/>
      <c r="H80" s="75"/>
      <c r="I80" s="75"/>
      <c r="J80" s="75"/>
      <c r="K80" s="75"/>
      <c r="L80" s="75">
        <f t="shared" si="16"/>
        <v>0</v>
      </c>
      <c r="M80" s="75">
        <f t="shared" si="17"/>
        <v>0</v>
      </c>
      <c r="N80" s="75">
        <f t="shared" si="2"/>
        <v>0</v>
      </c>
    </row>
    <row r="81" spans="1:14" ht="12.75" customHeight="1">
      <c r="A81" s="73" t="s">
        <v>36</v>
      </c>
      <c r="B81" s="74" t="s">
        <v>281</v>
      </c>
      <c r="C81" s="75"/>
      <c r="D81" s="75"/>
      <c r="E81" s="75"/>
      <c r="F81" s="75"/>
      <c r="G81" s="75"/>
      <c r="H81" s="75"/>
      <c r="I81" s="75"/>
      <c r="J81" s="75"/>
      <c r="K81" s="75"/>
      <c r="L81" s="75">
        <f t="shared" si="16"/>
        <v>0</v>
      </c>
      <c r="M81" s="75">
        <f t="shared" si="17"/>
        <v>0</v>
      </c>
      <c r="N81" s="75">
        <f t="shared" si="2"/>
        <v>0</v>
      </c>
    </row>
    <row r="82" spans="1:14" ht="12.75" customHeight="1">
      <c r="A82" s="77" t="s">
        <v>38</v>
      </c>
      <c r="B82" s="78" t="s">
        <v>282</v>
      </c>
      <c r="C82" s="75">
        <f aca="true" t="shared" si="18" ref="C82:K82">C66+C71+C76+C77+C78+C79+C80+C81</f>
        <v>0</v>
      </c>
      <c r="D82" s="75">
        <f t="shared" si="18"/>
        <v>0</v>
      </c>
      <c r="E82" s="75">
        <f t="shared" si="18"/>
        <v>0</v>
      </c>
      <c r="F82" s="75">
        <f t="shared" si="18"/>
        <v>25671104</v>
      </c>
      <c r="G82" s="75">
        <f t="shared" si="18"/>
        <v>25671104</v>
      </c>
      <c r="H82" s="75">
        <f t="shared" si="18"/>
        <v>27655793</v>
      </c>
      <c r="I82" s="75">
        <f t="shared" si="18"/>
        <v>0</v>
      </c>
      <c r="J82" s="75">
        <f t="shared" si="18"/>
        <v>0</v>
      </c>
      <c r="K82" s="75">
        <f t="shared" si="18"/>
        <v>0</v>
      </c>
      <c r="L82" s="75">
        <f t="shared" si="16"/>
        <v>25671104</v>
      </c>
      <c r="M82" s="75">
        <f t="shared" si="17"/>
        <v>25671104</v>
      </c>
      <c r="N82" s="75">
        <f t="shared" si="2"/>
        <v>27655793</v>
      </c>
    </row>
    <row r="83" spans="1:14" ht="12.75" customHeight="1" hidden="1">
      <c r="A83" s="73" t="s">
        <v>40</v>
      </c>
      <c r="B83" s="74" t="s">
        <v>283</v>
      </c>
      <c r="C83" s="75"/>
      <c r="D83" s="75"/>
      <c r="E83" s="75"/>
      <c r="F83" s="75"/>
      <c r="G83" s="75"/>
      <c r="H83" s="75"/>
      <c r="I83" s="75"/>
      <c r="J83" s="75"/>
      <c r="K83" s="75"/>
      <c r="L83" s="75">
        <f t="shared" si="16"/>
        <v>0</v>
      </c>
      <c r="M83" s="75">
        <f t="shared" si="17"/>
        <v>0</v>
      </c>
      <c r="N83" s="75">
        <f t="shared" si="2"/>
        <v>0</v>
      </c>
    </row>
    <row r="84" spans="1:14" ht="12.75" customHeight="1" hidden="1">
      <c r="A84" s="73" t="s">
        <v>42</v>
      </c>
      <c r="B84" s="74" t="s">
        <v>284</v>
      </c>
      <c r="C84" s="75"/>
      <c r="D84" s="75"/>
      <c r="E84" s="75"/>
      <c r="F84" s="75"/>
      <c r="G84" s="75"/>
      <c r="H84" s="75"/>
      <c r="I84" s="75"/>
      <c r="J84" s="75"/>
      <c r="K84" s="75"/>
      <c r="L84" s="75">
        <f t="shared" si="16"/>
        <v>0</v>
      </c>
      <c r="M84" s="75">
        <f t="shared" si="17"/>
        <v>0</v>
      </c>
      <c r="N84" s="75">
        <f t="shared" si="2"/>
        <v>0</v>
      </c>
    </row>
    <row r="85" spans="1:14" ht="12.75" customHeight="1" hidden="1">
      <c r="A85" s="73" t="s">
        <v>44</v>
      </c>
      <c r="B85" s="74" t="s">
        <v>285</v>
      </c>
      <c r="C85" s="75"/>
      <c r="D85" s="75"/>
      <c r="E85" s="75"/>
      <c r="F85" s="75"/>
      <c r="G85" s="75"/>
      <c r="H85" s="75"/>
      <c r="I85" s="75"/>
      <c r="J85" s="75"/>
      <c r="K85" s="75"/>
      <c r="L85" s="75">
        <f t="shared" si="16"/>
        <v>0</v>
      </c>
      <c r="M85" s="75">
        <f t="shared" si="17"/>
        <v>0</v>
      </c>
      <c r="N85" s="75">
        <f t="shared" si="2"/>
        <v>0</v>
      </c>
    </row>
    <row r="86" spans="1:14" ht="12.75" customHeight="1" hidden="1">
      <c r="A86" s="73" t="s">
        <v>46</v>
      </c>
      <c r="B86" s="74" t="s">
        <v>286</v>
      </c>
      <c r="C86" s="75"/>
      <c r="D86" s="75"/>
      <c r="E86" s="75"/>
      <c r="F86" s="75"/>
      <c r="G86" s="75"/>
      <c r="H86" s="75"/>
      <c r="I86" s="75"/>
      <c r="J86" s="75"/>
      <c r="K86" s="75"/>
      <c r="L86" s="75">
        <f t="shared" si="16"/>
        <v>0</v>
      </c>
      <c r="M86" s="75">
        <f t="shared" si="17"/>
        <v>0</v>
      </c>
      <c r="N86" s="75">
        <f t="shared" si="2"/>
        <v>0</v>
      </c>
    </row>
    <row r="87" spans="1:14" ht="12.75" customHeight="1" hidden="1">
      <c r="A87" s="77" t="s">
        <v>48</v>
      </c>
      <c r="B87" s="78" t="s">
        <v>287</v>
      </c>
      <c r="C87" s="75">
        <f aca="true" t="shared" si="19" ref="C87:K87">C83+C84+C85+C86</f>
        <v>0</v>
      </c>
      <c r="D87" s="75">
        <f t="shared" si="19"/>
        <v>0</v>
      </c>
      <c r="E87" s="75">
        <f t="shared" si="19"/>
        <v>0</v>
      </c>
      <c r="F87" s="75">
        <f t="shared" si="19"/>
        <v>0</v>
      </c>
      <c r="G87" s="75">
        <f t="shared" si="19"/>
        <v>0</v>
      </c>
      <c r="H87" s="75">
        <f t="shared" si="19"/>
        <v>0</v>
      </c>
      <c r="I87" s="75">
        <f t="shared" si="19"/>
        <v>0</v>
      </c>
      <c r="J87" s="75">
        <f t="shared" si="19"/>
        <v>0</v>
      </c>
      <c r="K87" s="75">
        <f t="shared" si="19"/>
        <v>0</v>
      </c>
      <c r="L87" s="75">
        <f t="shared" si="16"/>
        <v>0</v>
      </c>
      <c r="M87" s="75">
        <f t="shared" si="17"/>
        <v>0</v>
      </c>
      <c r="N87" s="75">
        <f t="shared" si="2"/>
        <v>0</v>
      </c>
    </row>
    <row r="88" spans="1:14" ht="12.75" customHeight="1" hidden="1">
      <c r="A88" s="73" t="s">
        <v>50</v>
      </c>
      <c r="B88" s="74" t="s">
        <v>288</v>
      </c>
      <c r="C88" s="75"/>
      <c r="D88" s="75"/>
      <c r="E88" s="75"/>
      <c r="F88" s="75"/>
      <c r="G88" s="75"/>
      <c r="H88" s="75"/>
      <c r="I88" s="75"/>
      <c r="J88" s="75"/>
      <c r="K88" s="75"/>
      <c r="L88" s="75">
        <f t="shared" si="16"/>
        <v>0</v>
      </c>
      <c r="M88" s="75">
        <f t="shared" si="17"/>
        <v>0</v>
      </c>
      <c r="N88" s="75">
        <f t="shared" si="2"/>
        <v>0</v>
      </c>
    </row>
    <row r="89" spans="1:14" ht="12.75" customHeight="1" thickBot="1">
      <c r="A89" s="77" t="s">
        <v>52</v>
      </c>
      <c r="B89" s="80" t="s">
        <v>289</v>
      </c>
      <c r="C89" s="75">
        <f>C82+C87+C88</f>
        <v>0</v>
      </c>
      <c r="D89" s="75">
        <f>D72+D73+D74</f>
        <v>0</v>
      </c>
      <c r="E89" s="75">
        <f>E72+E73+E74</f>
        <v>0</v>
      </c>
      <c r="F89" s="75">
        <f>F72+F73+F74</f>
        <v>25671104</v>
      </c>
      <c r="G89" s="75">
        <f>G82+G87+G88</f>
        <v>25671104</v>
      </c>
      <c r="H89" s="75">
        <f>H82+H87+H88</f>
        <v>27655793</v>
      </c>
      <c r="I89" s="75">
        <f>I82+I87+I88</f>
        <v>0</v>
      </c>
      <c r="J89" s="75">
        <f>J82+J87+J88</f>
        <v>0</v>
      </c>
      <c r="K89" s="75">
        <f>K82+K87+K88</f>
        <v>0</v>
      </c>
      <c r="L89" s="75">
        <f t="shared" si="16"/>
        <v>25671104</v>
      </c>
      <c r="M89" s="75">
        <f t="shared" si="17"/>
        <v>25671104</v>
      </c>
      <c r="N89" s="75">
        <f t="shared" si="2"/>
        <v>27655793</v>
      </c>
    </row>
    <row r="90" spans="1:14" ht="12.75" customHeight="1" thickBot="1">
      <c r="A90" s="82"/>
      <c r="B90" s="83" t="s">
        <v>290</v>
      </c>
      <c r="C90" s="84">
        <f aca="true" t="shared" si="20" ref="C90:K90">C62+C89</f>
        <v>58291586</v>
      </c>
      <c r="D90" s="85">
        <f t="shared" si="20"/>
        <v>114585662</v>
      </c>
      <c r="E90" s="86">
        <f t="shared" si="20"/>
        <v>114671986</v>
      </c>
      <c r="F90" s="87">
        <f t="shared" si="20"/>
        <v>39018977</v>
      </c>
      <c r="G90" s="88">
        <f t="shared" si="20"/>
        <v>41262708</v>
      </c>
      <c r="H90" s="89">
        <f t="shared" si="20"/>
        <v>40192272</v>
      </c>
      <c r="I90" s="87">
        <f t="shared" si="20"/>
        <v>10000</v>
      </c>
      <c r="J90" s="88">
        <f t="shared" si="20"/>
        <v>10000</v>
      </c>
      <c r="K90" s="89">
        <f t="shared" si="20"/>
        <v>764</v>
      </c>
      <c r="L90" s="88">
        <f t="shared" si="16"/>
        <v>97320563</v>
      </c>
      <c r="M90" s="88">
        <f t="shared" si="17"/>
        <v>155858370</v>
      </c>
      <c r="N90" s="90">
        <f t="shared" si="2"/>
        <v>154865022</v>
      </c>
    </row>
  </sheetData>
  <sheetProtection selectLockedCells="1" selectUnlockedCells="1"/>
  <mergeCells count="6">
    <mergeCell ref="A1:B1"/>
    <mergeCell ref="C1:E1"/>
    <mergeCell ref="F1:H1"/>
    <mergeCell ref="I1:K1"/>
    <mergeCell ref="L1:N1"/>
    <mergeCell ref="A2:B2"/>
  </mergeCells>
  <printOptions/>
  <pageMargins left="0.19791666666666666" right="0.19791666666666666" top="0.8854166666666666" bottom="0.40625" header="0.23958333333333334" footer="0.5118055555555555"/>
  <pageSetup horizontalDpi="300" verticalDpi="300" orientation="landscape" paperSize="9" r:id="rId1"/>
  <headerFooter alignWithMargins="0">
    <oddHeader>&amp;C&amp;"Times New Roman,Normál"&amp;12 1. számú melléklet
    Pecöl Község Önkormányzata 2017. évi költségvetési beszámolója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18"/>
  <sheetViews>
    <sheetView view="pageLayout" zoomScaleNormal="97" workbookViewId="0" topLeftCell="C59">
      <selection activeCell="J68" sqref="J68"/>
    </sheetView>
  </sheetViews>
  <sheetFormatPr defaultColWidth="9.140625" defaultRowHeight="12.75" customHeight="1"/>
  <cols>
    <col min="1" max="1" width="0" style="76" hidden="1" customWidth="1"/>
    <col min="2" max="2" width="58.8515625" style="91" customWidth="1"/>
    <col min="3" max="3" width="10.00390625" style="92" customWidth="1"/>
    <col min="4" max="4" width="10.57421875" style="92" customWidth="1"/>
    <col min="5" max="5" width="10.00390625" style="91" customWidth="1"/>
    <col min="6" max="6" width="10.00390625" style="92" customWidth="1"/>
    <col min="7" max="7" width="10.7109375" style="92" customWidth="1"/>
    <col min="8" max="8" width="10.57421875" style="91" customWidth="1"/>
    <col min="9" max="9" width="10.00390625" style="92" customWidth="1"/>
    <col min="10" max="10" width="10.421875" style="92" customWidth="1"/>
    <col min="11" max="11" width="10.57421875" style="91" customWidth="1"/>
    <col min="12" max="12" width="10.00390625" style="92" customWidth="1"/>
    <col min="13" max="13" width="11.421875" style="92" customWidth="1"/>
    <col min="14" max="14" width="11.140625" style="91" customWidth="1"/>
    <col min="15" max="15" width="8.7109375" style="91" customWidth="1"/>
    <col min="16" max="16384" width="9.140625" style="76" customWidth="1"/>
  </cols>
  <sheetData>
    <row r="1" spans="1:14" s="60" customFormat="1" ht="12.75" customHeight="1">
      <c r="A1" s="249" t="s">
        <v>295</v>
      </c>
      <c r="B1" s="249"/>
      <c r="C1" s="254" t="s">
        <v>296</v>
      </c>
      <c r="D1" s="254"/>
      <c r="E1" s="254"/>
      <c r="F1" s="254" t="s">
        <v>246</v>
      </c>
      <c r="G1" s="254"/>
      <c r="H1" s="254"/>
      <c r="I1" s="254" t="s">
        <v>297</v>
      </c>
      <c r="J1" s="254"/>
      <c r="K1" s="254"/>
      <c r="L1" s="252" t="s">
        <v>247</v>
      </c>
      <c r="M1" s="252"/>
      <c r="N1" s="252"/>
    </row>
    <row r="2" spans="1:15" s="60" customFormat="1" ht="13.5" customHeight="1">
      <c r="A2" s="253" t="s">
        <v>298</v>
      </c>
      <c r="B2" s="253"/>
      <c r="C2" s="13" t="s">
        <v>249</v>
      </c>
      <c r="D2" s="13" t="s">
        <v>250</v>
      </c>
      <c r="E2" s="64"/>
      <c r="F2" s="13" t="s">
        <v>249</v>
      </c>
      <c r="G2" s="13" t="s">
        <v>250</v>
      </c>
      <c r="H2" s="64"/>
      <c r="I2" s="13" t="s">
        <v>249</v>
      </c>
      <c r="J2" s="13" t="s">
        <v>250</v>
      </c>
      <c r="K2" s="64"/>
      <c r="L2" s="13" t="s">
        <v>249</v>
      </c>
      <c r="M2" s="13" t="s">
        <v>250</v>
      </c>
      <c r="N2" s="14"/>
      <c r="O2" s="72" t="s">
        <v>251</v>
      </c>
    </row>
    <row r="3" spans="1:15" s="60" customFormat="1" ht="20.25" customHeight="1">
      <c r="A3" s="65"/>
      <c r="B3" s="98" t="s">
        <v>420</v>
      </c>
      <c r="C3" s="68" t="s">
        <v>252</v>
      </c>
      <c r="D3" s="68" t="s">
        <v>252</v>
      </c>
      <c r="E3" s="71" t="s">
        <v>251</v>
      </c>
      <c r="F3" s="68" t="s">
        <v>252</v>
      </c>
      <c r="G3" s="68" t="s">
        <v>252</v>
      </c>
      <c r="H3" s="71" t="s">
        <v>251</v>
      </c>
      <c r="I3" s="68" t="s">
        <v>252</v>
      </c>
      <c r="J3" s="68" t="s">
        <v>252</v>
      </c>
      <c r="K3" s="71" t="s">
        <v>251</v>
      </c>
      <c r="L3" s="68" t="s">
        <v>252</v>
      </c>
      <c r="M3" s="68" t="s">
        <v>252</v>
      </c>
      <c r="N3" s="72" t="s">
        <v>251</v>
      </c>
      <c r="O3" s="72" t="s">
        <v>253</v>
      </c>
    </row>
    <row r="4" spans="1:15" ht="14.25" customHeight="1">
      <c r="A4" s="73" t="s">
        <v>4</v>
      </c>
      <c r="B4" s="99" t="s">
        <v>5</v>
      </c>
      <c r="C4" s="100"/>
      <c r="D4" s="100"/>
      <c r="E4" s="101"/>
      <c r="F4" s="100">
        <v>3707120</v>
      </c>
      <c r="G4" s="100">
        <v>3829362</v>
      </c>
      <c r="H4" s="101">
        <v>3829362</v>
      </c>
      <c r="I4" s="100"/>
      <c r="J4" s="100"/>
      <c r="K4" s="101"/>
      <c r="L4" s="100">
        <f>C4+F4+I4</f>
        <v>3707120</v>
      </c>
      <c r="M4" s="100">
        <f>D4+G4+J4</f>
        <v>3829362</v>
      </c>
      <c r="N4" s="102">
        <f>E4+H4+K4</f>
        <v>3829362</v>
      </c>
      <c r="O4" s="103">
        <f>(N4/M4)*100</f>
        <v>100</v>
      </c>
    </row>
    <row r="5" spans="1:15" ht="12.75" customHeight="1" hidden="1">
      <c r="A5" s="73" t="s">
        <v>6</v>
      </c>
      <c r="B5" s="99" t="s">
        <v>7</v>
      </c>
      <c r="C5" s="100"/>
      <c r="D5" s="100"/>
      <c r="E5" s="101"/>
      <c r="F5" s="100"/>
      <c r="G5" s="100"/>
      <c r="H5" s="101"/>
      <c r="I5" s="100"/>
      <c r="J5" s="100"/>
      <c r="K5" s="101"/>
      <c r="L5" s="100"/>
      <c r="M5" s="100"/>
      <c r="N5" s="102"/>
      <c r="O5" s="103"/>
    </row>
    <row r="6" spans="1:15" ht="12.75" customHeight="1" hidden="1">
      <c r="A6" s="73" t="s">
        <v>8</v>
      </c>
      <c r="B6" s="99" t="s">
        <v>9</v>
      </c>
      <c r="C6" s="100"/>
      <c r="D6" s="100"/>
      <c r="E6" s="101"/>
      <c r="F6" s="100"/>
      <c r="G6" s="100"/>
      <c r="H6" s="101"/>
      <c r="I6" s="100"/>
      <c r="J6" s="100"/>
      <c r="K6" s="101"/>
      <c r="L6" s="100"/>
      <c r="M6" s="100"/>
      <c r="N6" s="102"/>
      <c r="O6" s="103"/>
    </row>
    <row r="7" spans="1:15" ht="12.75" customHeight="1" hidden="1">
      <c r="A7" s="73" t="s">
        <v>10</v>
      </c>
      <c r="B7" s="99" t="s">
        <v>11</v>
      </c>
      <c r="C7" s="100"/>
      <c r="D7" s="100"/>
      <c r="E7" s="101"/>
      <c r="F7" s="100"/>
      <c r="G7" s="100"/>
      <c r="H7" s="101"/>
      <c r="I7" s="100"/>
      <c r="J7" s="100"/>
      <c r="K7" s="101"/>
      <c r="L7" s="100"/>
      <c r="M7" s="100"/>
      <c r="N7" s="102"/>
      <c r="O7" s="103"/>
    </row>
    <row r="8" spans="1:15" ht="12.75" customHeight="1" hidden="1">
      <c r="A8" s="73" t="s">
        <v>12</v>
      </c>
      <c r="B8" s="99" t="s">
        <v>13</v>
      </c>
      <c r="C8" s="100"/>
      <c r="D8" s="100"/>
      <c r="E8" s="101"/>
      <c r="F8" s="100"/>
      <c r="G8" s="100"/>
      <c r="H8" s="101"/>
      <c r="I8" s="100"/>
      <c r="J8" s="100"/>
      <c r="K8" s="101"/>
      <c r="L8" s="100"/>
      <c r="M8" s="100"/>
      <c r="N8" s="102"/>
      <c r="O8" s="103"/>
    </row>
    <row r="9" spans="1:15" ht="12.75" customHeight="1" hidden="1">
      <c r="A9" s="73" t="s">
        <v>14</v>
      </c>
      <c r="B9" s="99" t="s">
        <v>15</v>
      </c>
      <c r="C9" s="100"/>
      <c r="D9" s="100"/>
      <c r="E9" s="101"/>
      <c r="F9" s="100"/>
      <c r="G9" s="100"/>
      <c r="H9" s="101"/>
      <c r="I9" s="100"/>
      <c r="J9" s="100"/>
      <c r="K9" s="101"/>
      <c r="L9" s="100"/>
      <c r="M9" s="100"/>
      <c r="N9" s="102"/>
      <c r="O9" s="103"/>
    </row>
    <row r="10" spans="1:15" ht="14.25" customHeight="1">
      <c r="A10" s="73" t="s">
        <v>16</v>
      </c>
      <c r="B10" s="99" t="s">
        <v>29</v>
      </c>
      <c r="C10" s="100"/>
      <c r="D10" s="100"/>
      <c r="E10" s="101"/>
      <c r="F10" s="100"/>
      <c r="G10" s="100"/>
      <c r="H10" s="101"/>
      <c r="I10" s="100"/>
      <c r="J10" s="100"/>
      <c r="K10" s="101"/>
      <c r="L10" s="100">
        <f aca="true" t="shared" si="0" ref="L10:L118">C10+F10+I10</f>
        <v>0</v>
      </c>
      <c r="M10" s="100">
        <f aca="true" t="shared" si="1" ref="M10:M118">D10+G10+J10</f>
        <v>0</v>
      </c>
      <c r="N10" s="102">
        <f aca="true" t="shared" si="2" ref="N10:N118">E10+H10+K10</f>
        <v>0</v>
      </c>
      <c r="O10" s="103" t="e">
        <f>(N10/M10)*100</f>
        <v>#DIV/0!</v>
      </c>
    </row>
    <row r="11" spans="1:15" ht="12.75" customHeight="1" hidden="1">
      <c r="A11" s="73" t="s">
        <v>18</v>
      </c>
      <c r="B11" s="99" t="s">
        <v>19</v>
      </c>
      <c r="C11" s="100"/>
      <c r="D11" s="100"/>
      <c r="E11" s="101"/>
      <c r="F11" s="100"/>
      <c r="G11" s="100"/>
      <c r="H11" s="101"/>
      <c r="I11" s="100"/>
      <c r="J11" s="100"/>
      <c r="K11" s="101"/>
      <c r="L11" s="100">
        <f t="shared" si="0"/>
        <v>0</v>
      </c>
      <c r="M11" s="100">
        <f t="shared" si="1"/>
        <v>0</v>
      </c>
      <c r="N11" s="102">
        <f t="shared" si="2"/>
        <v>0</v>
      </c>
      <c r="O11" s="103" t="e">
        <f aca="true" t="shared" si="3" ref="O11:O16">N11/M11</f>
        <v>#DIV/0!</v>
      </c>
    </row>
    <row r="12" spans="1:15" ht="12.75" customHeight="1" hidden="1">
      <c r="A12" s="73" t="s">
        <v>20</v>
      </c>
      <c r="B12" s="99" t="s">
        <v>21</v>
      </c>
      <c r="C12" s="100"/>
      <c r="D12" s="100"/>
      <c r="E12" s="101"/>
      <c r="F12" s="100"/>
      <c r="G12" s="100"/>
      <c r="H12" s="101"/>
      <c r="I12" s="100"/>
      <c r="J12" s="100"/>
      <c r="K12" s="101"/>
      <c r="L12" s="100">
        <f t="shared" si="0"/>
        <v>0</v>
      </c>
      <c r="M12" s="100">
        <f t="shared" si="1"/>
        <v>0</v>
      </c>
      <c r="N12" s="102">
        <f t="shared" si="2"/>
        <v>0</v>
      </c>
      <c r="O12" s="103" t="e">
        <f t="shared" si="3"/>
        <v>#DIV/0!</v>
      </c>
    </row>
    <row r="13" spans="1:15" ht="12.75" customHeight="1" hidden="1">
      <c r="A13" s="73" t="s">
        <v>22</v>
      </c>
      <c r="B13" s="99" t="s">
        <v>23</v>
      </c>
      <c r="C13" s="100"/>
      <c r="D13" s="100"/>
      <c r="E13" s="101"/>
      <c r="F13" s="100"/>
      <c r="G13" s="100"/>
      <c r="H13" s="101"/>
      <c r="I13" s="100"/>
      <c r="J13" s="100"/>
      <c r="K13" s="101"/>
      <c r="L13" s="100">
        <f t="shared" si="0"/>
        <v>0</v>
      </c>
      <c r="M13" s="100">
        <f t="shared" si="1"/>
        <v>0</v>
      </c>
      <c r="N13" s="102">
        <f t="shared" si="2"/>
        <v>0</v>
      </c>
      <c r="O13" s="103" t="e">
        <f t="shared" si="3"/>
        <v>#DIV/0!</v>
      </c>
    </row>
    <row r="14" spans="1:15" ht="12.75" customHeight="1" hidden="1">
      <c r="A14" s="73" t="s">
        <v>24</v>
      </c>
      <c r="B14" s="99" t="s">
        <v>25</v>
      </c>
      <c r="C14" s="100"/>
      <c r="D14" s="100"/>
      <c r="E14" s="101"/>
      <c r="F14" s="100"/>
      <c r="G14" s="100"/>
      <c r="H14" s="101"/>
      <c r="I14" s="100"/>
      <c r="J14" s="100"/>
      <c r="K14" s="101"/>
      <c r="L14" s="100">
        <f t="shared" si="0"/>
        <v>0</v>
      </c>
      <c r="M14" s="100">
        <f t="shared" si="1"/>
        <v>0</v>
      </c>
      <c r="N14" s="102">
        <f t="shared" si="2"/>
        <v>0</v>
      </c>
      <c r="O14" s="103" t="e">
        <f t="shared" si="3"/>
        <v>#DIV/0!</v>
      </c>
    </row>
    <row r="15" spans="1:15" ht="12.75" customHeight="1" hidden="1">
      <c r="A15" s="73" t="s">
        <v>26</v>
      </c>
      <c r="B15" s="99" t="s">
        <v>27</v>
      </c>
      <c r="C15" s="100"/>
      <c r="D15" s="100"/>
      <c r="E15" s="101"/>
      <c r="F15" s="100"/>
      <c r="G15" s="100"/>
      <c r="H15" s="101"/>
      <c r="I15" s="100"/>
      <c r="J15" s="100"/>
      <c r="K15" s="101"/>
      <c r="L15" s="100">
        <f t="shared" si="0"/>
        <v>0</v>
      </c>
      <c r="M15" s="100">
        <f t="shared" si="1"/>
        <v>0</v>
      </c>
      <c r="N15" s="102">
        <f t="shared" si="2"/>
        <v>0</v>
      </c>
      <c r="O15" s="103" t="e">
        <f t="shared" si="3"/>
        <v>#DIV/0!</v>
      </c>
    </row>
    <row r="16" spans="1:15" ht="12.75" customHeight="1" hidden="1">
      <c r="A16" s="73" t="s">
        <v>28</v>
      </c>
      <c r="B16" s="99" t="s">
        <v>29</v>
      </c>
      <c r="C16" s="100"/>
      <c r="D16" s="100"/>
      <c r="E16" s="101"/>
      <c r="F16" s="100"/>
      <c r="G16" s="100"/>
      <c r="H16" s="101"/>
      <c r="I16" s="100"/>
      <c r="J16" s="100"/>
      <c r="K16" s="101"/>
      <c r="L16" s="100">
        <f t="shared" si="0"/>
        <v>0</v>
      </c>
      <c r="M16" s="100">
        <f t="shared" si="1"/>
        <v>0</v>
      </c>
      <c r="N16" s="102">
        <f t="shared" si="2"/>
        <v>0</v>
      </c>
      <c r="O16" s="103" t="e">
        <f t="shared" si="3"/>
        <v>#DIV/0!</v>
      </c>
    </row>
    <row r="17" spans="1:15" ht="14.25" customHeight="1">
      <c r="A17" s="77" t="s">
        <v>30</v>
      </c>
      <c r="B17" s="104" t="s">
        <v>299</v>
      </c>
      <c r="C17" s="100">
        <f aca="true" t="shared" si="4" ref="C17:K17">SUM(C4:C16)</f>
        <v>0</v>
      </c>
      <c r="D17" s="100">
        <f t="shared" si="4"/>
        <v>0</v>
      </c>
      <c r="E17" s="101">
        <f t="shared" si="4"/>
        <v>0</v>
      </c>
      <c r="F17" s="100">
        <f t="shared" si="4"/>
        <v>3707120</v>
      </c>
      <c r="G17" s="100">
        <f t="shared" si="4"/>
        <v>3829362</v>
      </c>
      <c r="H17" s="101">
        <f t="shared" si="4"/>
        <v>3829362</v>
      </c>
      <c r="I17" s="100">
        <f t="shared" si="4"/>
        <v>0</v>
      </c>
      <c r="J17" s="100">
        <f t="shared" si="4"/>
        <v>0</v>
      </c>
      <c r="K17" s="101">
        <f t="shared" si="4"/>
        <v>0</v>
      </c>
      <c r="L17" s="100">
        <f t="shared" si="0"/>
        <v>3707120</v>
      </c>
      <c r="M17" s="100">
        <f t="shared" si="1"/>
        <v>3829362</v>
      </c>
      <c r="N17" s="102">
        <f t="shared" si="2"/>
        <v>3829362</v>
      </c>
      <c r="O17" s="103">
        <f aca="true" t="shared" si="5" ref="O17:O25">(N17/M17)*100</f>
        <v>100</v>
      </c>
    </row>
    <row r="18" spans="1:15" ht="14.25" customHeight="1">
      <c r="A18" s="73" t="s">
        <v>32</v>
      </c>
      <c r="B18" s="99" t="s">
        <v>33</v>
      </c>
      <c r="C18" s="100">
        <v>3892188</v>
      </c>
      <c r="D18" s="100">
        <v>3843310</v>
      </c>
      <c r="E18" s="101">
        <v>3843310</v>
      </c>
      <c r="F18" s="100"/>
      <c r="G18" s="100"/>
      <c r="H18" s="101"/>
      <c r="I18" s="100"/>
      <c r="J18" s="100"/>
      <c r="K18" s="101"/>
      <c r="L18" s="100">
        <f t="shared" si="0"/>
        <v>3892188</v>
      </c>
      <c r="M18" s="100">
        <f t="shared" si="1"/>
        <v>3843310</v>
      </c>
      <c r="N18" s="102">
        <f t="shared" si="2"/>
        <v>3843310</v>
      </c>
      <c r="O18" s="103">
        <f t="shared" si="5"/>
        <v>100</v>
      </c>
    </row>
    <row r="19" spans="1:15" ht="14.25" customHeight="1">
      <c r="A19" s="73" t="s">
        <v>34</v>
      </c>
      <c r="B19" s="99" t="s">
        <v>300</v>
      </c>
      <c r="C19" s="100">
        <v>240000</v>
      </c>
      <c r="D19" s="100">
        <v>240000</v>
      </c>
      <c r="E19" s="101">
        <v>240000</v>
      </c>
      <c r="F19" s="100">
        <v>193500</v>
      </c>
      <c r="G19" s="100">
        <v>193500</v>
      </c>
      <c r="H19" s="101">
        <v>193500</v>
      </c>
      <c r="I19" s="105"/>
      <c r="J19" s="100"/>
      <c r="K19" s="101"/>
      <c r="L19" s="100">
        <f t="shared" si="0"/>
        <v>433500</v>
      </c>
      <c r="M19" s="100">
        <f t="shared" si="1"/>
        <v>433500</v>
      </c>
      <c r="N19" s="102">
        <f t="shared" si="2"/>
        <v>433500</v>
      </c>
      <c r="O19" s="103">
        <f t="shared" si="5"/>
        <v>100</v>
      </c>
    </row>
    <row r="20" spans="1:15" ht="14.25" customHeight="1">
      <c r="A20" s="73" t="s">
        <v>36</v>
      </c>
      <c r="B20" s="99" t="s">
        <v>37</v>
      </c>
      <c r="C20" s="100"/>
      <c r="D20" s="100"/>
      <c r="E20" s="101"/>
      <c r="F20" s="100"/>
      <c r="G20" s="100"/>
      <c r="H20" s="101"/>
      <c r="I20" s="100"/>
      <c r="J20" s="100"/>
      <c r="K20" s="101"/>
      <c r="L20" s="100">
        <f t="shared" si="0"/>
        <v>0</v>
      </c>
      <c r="M20" s="100">
        <f t="shared" si="1"/>
        <v>0</v>
      </c>
      <c r="N20" s="102">
        <f t="shared" si="2"/>
        <v>0</v>
      </c>
      <c r="O20" s="103" t="e">
        <f t="shared" si="5"/>
        <v>#DIV/0!</v>
      </c>
    </row>
    <row r="21" spans="1:15" ht="14.25" customHeight="1">
      <c r="A21" s="77" t="s">
        <v>38</v>
      </c>
      <c r="B21" s="104" t="s">
        <v>301</v>
      </c>
      <c r="C21" s="100">
        <f aca="true" t="shared" si="6" ref="C21:K21">C18+C19+C20</f>
        <v>4132188</v>
      </c>
      <c r="D21" s="100">
        <f t="shared" si="6"/>
        <v>4083310</v>
      </c>
      <c r="E21" s="101">
        <f t="shared" si="6"/>
        <v>4083310</v>
      </c>
      <c r="F21" s="100">
        <v>193500</v>
      </c>
      <c r="G21" s="100">
        <v>193500</v>
      </c>
      <c r="H21" s="101">
        <v>193500</v>
      </c>
      <c r="I21" s="106">
        <f t="shared" si="6"/>
        <v>0</v>
      </c>
      <c r="J21" s="100">
        <f t="shared" si="6"/>
        <v>0</v>
      </c>
      <c r="K21" s="101">
        <f t="shared" si="6"/>
        <v>0</v>
      </c>
      <c r="L21" s="100">
        <f t="shared" si="0"/>
        <v>4325688</v>
      </c>
      <c r="M21" s="100">
        <f t="shared" si="1"/>
        <v>4276810</v>
      </c>
      <c r="N21" s="102">
        <f t="shared" si="2"/>
        <v>4276810</v>
      </c>
      <c r="O21" s="103">
        <f t="shared" si="5"/>
        <v>100</v>
      </c>
    </row>
    <row r="22" spans="1:15" ht="14.25" customHeight="1">
      <c r="A22" s="77" t="s">
        <v>40</v>
      </c>
      <c r="B22" s="107" t="s">
        <v>302</v>
      </c>
      <c r="C22" s="108">
        <f aca="true" t="shared" si="7" ref="C22:K22">C17+C21</f>
        <v>4132188</v>
      </c>
      <c r="D22" s="108">
        <f t="shared" si="7"/>
        <v>4083310</v>
      </c>
      <c r="E22" s="109">
        <f t="shared" si="7"/>
        <v>4083310</v>
      </c>
      <c r="F22" s="108">
        <f t="shared" si="7"/>
        <v>3900620</v>
      </c>
      <c r="G22" s="108">
        <f t="shared" si="7"/>
        <v>4022862</v>
      </c>
      <c r="H22" s="109">
        <f t="shared" si="7"/>
        <v>4022862</v>
      </c>
      <c r="I22" s="108">
        <f t="shared" si="7"/>
        <v>0</v>
      </c>
      <c r="J22" s="108">
        <f t="shared" si="7"/>
        <v>0</v>
      </c>
      <c r="K22" s="109">
        <f t="shared" si="7"/>
        <v>0</v>
      </c>
      <c r="L22" s="108">
        <f t="shared" si="0"/>
        <v>8032808</v>
      </c>
      <c r="M22" s="108">
        <f t="shared" si="1"/>
        <v>8106172</v>
      </c>
      <c r="N22" s="110">
        <f t="shared" si="2"/>
        <v>8106172</v>
      </c>
      <c r="O22" s="103">
        <f t="shared" si="5"/>
        <v>100</v>
      </c>
    </row>
    <row r="23" spans="1:15" ht="26.25" customHeight="1">
      <c r="A23" s="77" t="s">
        <v>42</v>
      </c>
      <c r="B23" s="107" t="s">
        <v>43</v>
      </c>
      <c r="C23" s="108">
        <v>893618</v>
      </c>
      <c r="D23" s="108">
        <v>893618</v>
      </c>
      <c r="E23" s="108">
        <v>893618</v>
      </c>
      <c r="F23" s="108">
        <v>873600</v>
      </c>
      <c r="G23" s="108">
        <v>839624</v>
      </c>
      <c r="H23" s="108">
        <v>839624</v>
      </c>
      <c r="I23" s="108"/>
      <c r="J23" s="108"/>
      <c r="K23" s="109"/>
      <c r="L23" s="108">
        <f>+C23+F23+I23</f>
        <v>1767218</v>
      </c>
      <c r="M23" s="108">
        <f>+D23+G23+J23</f>
        <v>1733242</v>
      </c>
      <c r="N23" s="110">
        <f>+E23+H23+K23</f>
        <v>1733242</v>
      </c>
      <c r="O23" s="103">
        <f t="shared" si="5"/>
        <v>100</v>
      </c>
    </row>
    <row r="24" spans="1:15" ht="14.25" customHeight="1">
      <c r="A24" s="73" t="s">
        <v>44</v>
      </c>
      <c r="B24" s="99" t="s">
        <v>45</v>
      </c>
      <c r="C24" s="100"/>
      <c r="D24" s="100"/>
      <c r="E24" s="101"/>
      <c r="F24" s="100">
        <v>200000</v>
      </c>
      <c r="G24" s="100">
        <v>200000</v>
      </c>
      <c r="H24" s="101"/>
      <c r="I24" s="100"/>
      <c r="J24" s="100"/>
      <c r="K24" s="101"/>
      <c r="L24" s="100">
        <f t="shared" si="0"/>
        <v>200000</v>
      </c>
      <c r="M24" s="100">
        <f t="shared" si="1"/>
        <v>200000</v>
      </c>
      <c r="N24" s="102">
        <f t="shared" si="2"/>
        <v>0</v>
      </c>
      <c r="O24" s="103">
        <f t="shared" si="5"/>
        <v>0</v>
      </c>
    </row>
    <row r="25" spans="1:15" ht="14.25" customHeight="1">
      <c r="A25" s="73" t="s">
        <v>46</v>
      </c>
      <c r="B25" s="99" t="s">
        <v>47</v>
      </c>
      <c r="C25" s="100">
        <v>0</v>
      </c>
      <c r="D25" s="100">
        <v>199706</v>
      </c>
      <c r="E25" s="101">
        <v>199706</v>
      </c>
      <c r="F25" s="100">
        <v>500000</v>
      </c>
      <c r="G25" s="100">
        <v>2638810</v>
      </c>
      <c r="H25" s="101">
        <v>2638810</v>
      </c>
      <c r="I25" s="100"/>
      <c r="J25" s="100"/>
      <c r="K25" s="101"/>
      <c r="L25" s="100">
        <f t="shared" si="0"/>
        <v>500000</v>
      </c>
      <c r="M25" s="100">
        <f t="shared" si="1"/>
        <v>2838516</v>
      </c>
      <c r="N25" s="102">
        <f t="shared" si="2"/>
        <v>2838516</v>
      </c>
      <c r="O25" s="103">
        <f t="shared" si="5"/>
        <v>100</v>
      </c>
    </row>
    <row r="26" spans="1:15" ht="14.25" customHeight="1">
      <c r="A26" s="73" t="s">
        <v>48</v>
      </c>
      <c r="B26" s="99" t="s">
        <v>49</v>
      </c>
      <c r="C26" s="100"/>
      <c r="D26" s="100"/>
      <c r="E26" s="111"/>
      <c r="F26" s="100"/>
      <c r="G26" s="100"/>
      <c r="H26" s="101"/>
      <c r="I26" s="100"/>
      <c r="J26" s="100"/>
      <c r="K26" s="101"/>
      <c r="L26" s="100">
        <f t="shared" si="0"/>
        <v>0</v>
      </c>
      <c r="M26" s="100">
        <f t="shared" si="1"/>
        <v>0</v>
      </c>
      <c r="N26" s="102">
        <f t="shared" si="2"/>
        <v>0</v>
      </c>
      <c r="O26" s="103"/>
    </row>
    <row r="27" spans="1:15" ht="14.25" customHeight="1">
      <c r="A27" s="77" t="s">
        <v>50</v>
      </c>
      <c r="B27" s="104" t="s">
        <v>303</v>
      </c>
      <c r="C27" s="100">
        <f aca="true" t="shared" si="8" ref="C27:K27">C24+C25+C26</f>
        <v>0</v>
      </c>
      <c r="D27" s="100">
        <f t="shared" si="8"/>
        <v>199706</v>
      </c>
      <c r="E27" s="101">
        <f t="shared" si="8"/>
        <v>199706</v>
      </c>
      <c r="F27" s="100">
        <f t="shared" si="8"/>
        <v>700000</v>
      </c>
      <c r="G27" s="100">
        <f t="shared" si="8"/>
        <v>2838810</v>
      </c>
      <c r="H27" s="101">
        <f t="shared" si="8"/>
        <v>2638810</v>
      </c>
      <c r="I27" s="100">
        <f t="shared" si="8"/>
        <v>0</v>
      </c>
      <c r="J27" s="100">
        <f t="shared" si="8"/>
        <v>0</v>
      </c>
      <c r="K27" s="101">
        <f t="shared" si="8"/>
        <v>0</v>
      </c>
      <c r="L27" s="100">
        <f t="shared" si="0"/>
        <v>700000</v>
      </c>
      <c r="M27" s="100">
        <f t="shared" si="1"/>
        <v>3038516</v>
      </c>
      <c r="N27" s="102">
        <f t="shared" si="2"/>
        <v>2838516</v>
      </c>
      <c r="O27" s="103">
        <f aca="true" t="shared" si="9" ref="O27:O32">(N27/M27)*100</f>
        <v>93.41783949796545</v>
      </c>
    </row>
    <row r="28" spans="1:15" ht="14.25" customHeight="1">
      <c r="A28" s="73" t="s">
        <v>52</v>
      </c>
      <c r="B28" s="99" t="s">
        <v>53</v>
      </c>
      <c r="C28" s="100">
        <v>0</v>
      </c>
      <c r="D28" s="100">
        <v>98850</v>
      </c>
      <c r="E28" s="101">
        <v>98850</v>
      </c>
      <c r="F28" s="100">
        <v>0</v>
      </c>
      <c r="G28" s="100">
        <v>77248</v>
      </c>
      <c r="H28" s="101">
        <v>77248</v>
      </c>
      <c r="I28" s="100"/>
      <c r="J28" s="100"/>
      <c r="K28" s="101"/>
      <c r="L28" s="100">
        <f t="shared" si="0"/>
        <v>0</v>
      </c>
      <c r="M28" s="100">
        <f t="shared" si="1"/>
        <v>176098</v>
      </c>
      <c r="N28" s="102">
        <f t="shared" si="2"/>
        <v>176098</v>
      </c>
      <c r="O28" s="103">
        <f t="shared" si="9"/>
        <v>100</v>
      </c>
    </row>
    <row r="29" spans="1:15" ht="14.25" customHeight="1">
      <c r="A29" s="73" t="s">
        <v>54</v>
      </c>
      <c r="B29" s="99" t="s">
        <v>55</v>
      </c>
      <c r="C29" s="100">
        <v>250000</v>
      </c>
      <c r="D29" s="100">
        <v>342563</v>
      </c>
      <c r="E29" s="101">
        <v>342563</v>
      </c>
      <c r="F29" s="100">
        <v>0</v>
      </c>
      <c r="G29" s="100">
        <v>0</v>
      </c>
      <c r="H29" s="101"/>
      <c r="I29" s="100"/>
      <c r="J29" s="100"/>
      <c r="K29" s="101"/>
      <c r="L29" s="100">
        <f t="shared" si="0"/>
        <v>250000</v>
      </c>
      <c r="M29" s="100">
        <f t="shared" si="1"/>
        <v>342563</v>
      </c>
      <c r="N29" s="102">
        <f t="shared" si="2"/>
        <v>342563</v>
      </c>
      <c r="O29" s="103">
        <f t="shared" si="9"/>
        <v>100</v>
      </c>
    </row>
    <row r="30" spans="1:15" ht="14.25" customHeight="1">
      <c r="A30" s="77" t="s">
        <v>56</v>
      </c>
      <c r="B30" s="104" t="s">
        <v>304</v>
      </c>
      <c r="C30" s="100">
        <f aca="true" t="shared" si="10" ref="C30:K30">C28+C29</f>
        <v>250000</v>
      </c>
      <c r="D30" s="100">
        <f t="shared" si="10"/>
        <v>441413</v>
      </c>
      <c r="E30" s="101">
        <f t="shared" si="10"/>
        <v>441413</v>
      </c>
      <c r="F30" s="100">
        <f t="shared" si="10"/>
        <v>0</v>
      </c>
      <c r="G30" s="100">
        <f t="shared" si="10"/>
        <v>77248</v>
      </c>
      <c r="H30" s="101">
        <f t="shared" si="10"/>
        <v>77248</v>
      </c>
      <c r="I30" s="100">
        <f t="shared" si="10"/>
        <v>0</v>
      </c>
      <c r="J30" s="100">
        <f t="shared" si="10"/>
        <v>0</v>
      </c>
      <c r="K30" s="101">
        <f t="shared" si="10"/>
        <v>0</v>
      </c>
      <c r="L30" s="100">
        <f t="shared" si="0"/>
        <v>250000</v>
      </c>
      <c r="M30" s="100">
        <f t="shared" si="1"/>
        <v>518661</v>
      </c>
      <c r="N30" s="102">
        <f t="shared" si="2"/>
        <v>518661</v>
      </c>
      <c r="O30" s="103">
        <f t="shared" si="9"/>
        <v>100</v>
      </c>
    </row>
    <row r="31" spans="1:15" ht="14.25" customHeight="1">
      <c r="A31" s="73" t="s">
        <v>58</v>
      </c>
      <c r="B31" s="99" t="s">
        <v>59</v>
      </c>
      <c r="C31" s="105"/>
      <c r="D31" s="100"/>
      <c r="E31" s="101"/>
      <c r="F31" s="100">
        <v>2300000</v>
      </c>
      <c r="G31" s="100">
        <v>2378518</v>
      </c>
      <c r="H31" s="101">
        <v>2378518</v>
      </c>
      <c r="I31" s="100"/>
      <c r="J31" s="100"/>
      <c r="K31" s="101"/>
      <c r="L31" s="100">
        <f t="shared" si="0"/>
        <v>2300000</v>
      </c>
      <c r="M31" s="100">
        <f t="shared" si="1"/>
        <v>2378518</v>
      </c>
      <c r="N31" s="102">
        <f t="shared" si="2"/>
        <v>2378518</v>
      </c>
      <c r="O31" s="103">
        <f t="shared" si="9"/>
        <v>100</v>
      </c>
    </row>
    <row r="32" spans="1:15" ht="14.25" customHeight="1">
      <c r="A32" s="73" t="s">
        <v>60</v>
      </c>
      <c r="B32" s="99" t="s">
        <v>61</v>
      </c>
      <c r="C32" s="100"/>
      <c r="D32" s="100"/>
      <c r="E32" s="101"/>
      <c r="F32" s="100">
        <v>2096640</v>
      </c>
      <c r="G32" s="100">
        <v>1816803</v>
      </c>
      <c r="H32" s="101">
        <v>1816803</v>
      </c>
      <c r="I32" s="100"/>
      <c r="J32" s="100"/>
      <c r="K32" s="101"/>
      <c r="L32" s="100">
        <f t="shared" si="0"/>
        <v>2096640</v>
      </c>
      <c r="M32" s="100">
        <f t="shared" si="1"/>
        <v>1816803</v>
      </c>
      <c r="N32" s="102">
        <f t="shared" si="2"/>
        <v>1816803</v>
      </c>
      <c r="O32" s="103">
        <f t="shared" si="9"/>
        <v>100</v>
      </c>
    </row>
    <row r="33" spans="1:15" ht="14.25" customHeight="1">
      <c r="A33" s="73" t="s">
        <v>62</v>
      </c>
      <c r="B33" s="99" t="s">
        <v>63</v>
      </c>
      <c r="C33" s="100"/>
      <c r="D33" s="100"/>
      <c r="E33" s="101"/>
      <c r="F33" s="100">
        <v>0</v>
      </c>
      <c r="G33" s="100">
        <v>97920</v>
      </c>
      <c r="H33" s="101">
        <v>97920</v>
      </c>
      <c r="I33" s="100"/>
      <c r="J33" s="100"/>
      <c r="K33" s="101"/>
      <c r="L33" s="100">
        <f t="shared" si="0"/>
        <v>0</v>
      </c>
      <c r="M33" s="100">
        <f t="shared" si="1"/>
        <v>97920</v>
      </c>
      <c r="N33" s="102">
        <f t="shared" si="2"/>
        <v>97920</v>
      </c>
      <c r="O33" s="103"/>
    </row>
    <row r="34" spans="1:15" ht="14.25" customHeight="1">
      <c r="A34" s="73" t="s">
        <v>64</v>
      </c>
      <c r="B34" s="99" t="s">
        <v>65</v>
      </c>
      <c r="C34" s="100">
        <v>0</v>
      </c>
      <c r="D34" s="100">
        <v>234200</v>
      </c>
      <c r="E34" s="101">
        <v>234200</v>
      </c>
      <c r="F34" s="100">
        <v>1200000</v>
      </c>
      <c r="G34" s="100">
        <v>1379426</v>
      </c>
      <c r="H34" s="101">
        <v>659191</v>
      </c>
      <c r="I34" s="100"/>
      <c r="J34" s="100"/>
      <c r="K34" s="101"/>
      <c r="L34" s="100">
        <f t="shared" si="0"/>
        <v>1200000</v>
      </c>
      <c r="M34" s="100">
        <f t="shared" si="1"/>
        <v>1613626</v>
      </c>
      <c r="N34" s="102">
        <f t="shared" si="2"/>
        <v>893391</v>
      </c>
      <c r="O34" s="103">
        <f>(N34/M34)*100</f>
        <v>55.36543164277224</v>
      </c>
    </row>
    <row r="35" spans="1:15" ht="14.25" customHeight="1">
      <c r="A35" s="73" t="s">
        <v>66</v>
      </c>
      <c r="B35" s="99" t="s">
        <v>67</v>
      </c>
      <c r="C35" s="100"/>
      <c r="D35" s="100"/>
      <c r="E35" s="101"/>
      <c r="F35" s="100"/>
      <c r="G35" s="100">
        <v>575754</v>
      </c>
      <c r="H35" s="101">
        <v>575754</v>
      </c>
      <c r="I35" s="100"/>
      <c r="J35" s="100"/>
      <c r="K35" s="101"/>
      <c r="L35" s="100">
        <f t="shared" si="0"/>
        <v>0</v>
      </c>
      <c r="M35" s="100">
        <f t="shared" si="1"/>
        <v>575754</v>
      </c>
      <c r="N35" s="102">
        <f t="shared" si="2"/>
        <v>575754</v>
      </c>
      <c r="O35" s="103">
        <f>(N35/M35)*100</f>
        <v>100</v>
      </c>
    </row>
    <row r="36" spans="1:15" ht="14.25" customHeight="1">
      <c r="A36" s="73" t="s">
        <v>68</v>
      </c>
      <c r="B36" s="99" t="s">
        <v>69</v>
      </c>
      <c r="C36" s="100">
        <v>1200000</v>
      </c>
      <c r="D36" s="100">
        <v>877402</v>
      </c>
      <c r="E36" s="101">
        <v>877402</v>
      </c>
      <c r="F36" s="100">
        <v>0</v>
      </c>
      <c r="G36" s="100">
        <v>471000</v>
      </c>
      <c r="H36" s="101">
        <v>471000</v>
      </c>
      <c r="I36" s="100"/>
      <c r="J36" s="100"/>
      <c r="K36" s="101"/>
      <c r="L36" s="100">
        <f t="shared" si="0"/>
        <v>1200000</v>
      </c>
      <c r="M36" s="100">
        <f t="shared" si="1"/>
        <v>1348402</v>
      </c>
      <c r="N36" s="102">
        <f t="shared" si="2"/>
        <v>1348402</v>
      </c>
      <c r="O36" s="103">
        <f>(N36/M36)*100</f>
        <v>100</v>
      </c>
    </row>
    <row r="37" spans="1:15" ht="14.25" customHeight="1">
      <c r="A37" s="73" t="s">
        <v>70</v>
      </c>
      <c r="B37" s="99" t="s">
        <v>71</v>
      </c>
      <c r="C37" s="100">
        <v>0</v>
      </c>
      <c r="D37" s="100">
        <v>638726</v>
      </c>
      <c r="E37" s="101">
        <v>638726</v>
      </c>
      <c r="F37" s="100">
        <v>3606616</v>
      </c>
      <c r="G37" s="100">
        <v>2445662</v>
      </c>
      <c r="H37" s="101">
        <v>2407425</v>
      </c>
      <c r="I37" s="100"/>
      <c r="J37" s="100"/>
      <c r="K37" s="101"/>
      <c r="L37" s="100">
        <f t="shared" si="0"/>
        <v>3606616</v>
      </c>
      <c r="M37" s="100">
        <f t="shared" si="1"/>
        <v>3084388</v>
      </c>
      <c r="N37" s="102">
        <f t="shared" si="2"/>
        <v>3046151</v>
      </c>
      <c r="O37" s="103">
        <f>(N37/M37)*100</f>
        <v>98.7603051237393</v>
      </c>
    </row>
    <row r="38" spans="1:15" ht="14.25" customHeight="1">
      <c r="A38" s="77" t="s">
        <v>72</v>
      </c>
      <c r="B38" s="104" t="s">
        <v>305</v>
      </c>
      <c r="C38" s="100">
        <f aca="true" t="shared" si="11" ref="C38:K38">SUM(C31:C37)</f>
        <v>1200000</v>
      </c>
      <c r="D38" s="100">
        <f t="shared" si="11"/>
        <v>1750328</v>
      </c>
      <c r="E38" s="101">
        <f t="shared" si="11"/>
        <v>1750328</v>
      </c>
      <c r="F38" s="100">
        <f t="shared" si="11"/>
        <v>9203256</v>
      </c>
      <c r="G38" s="100">
        <f t="shared" si="11"/>
        <v>9165083</v>
      </c>
      <c r="H38" s="101">
        <f t="shared" si="11"/>
        <v>8406611</v>
      </c>
      <c r="I38" s="100">
        <f t="shared" si="11"/>
        <v>0</v>
      </c>
      <c r="J38" s="100">
        <f t="shared" si="11"/>
        <v>0</v>
      </c>
      <c r="K38" s="101">
        <f t="shared" si="11"/>
        <v>0</v>
      </c>
      <c r="L38" s="100">
        <f t="shared" si="0"/>
        <v>10403256</v>
      </c>
      <c r="M38" s="100">
        <f t="shared" si="1"/>
        <v>10915411</v>
      </c>
      <c r="N38" s="102">
        <f t="shared" si="2"/>
        <v>10156939</v>
      </c>
      <c r="O38" s="103">
        <f>(N38/M38)*100</f>
        <v>93.05136563341499</v>
      </c>
    </row>
    <row r="39" spans="1:15" ht="14.25" customHeight="1">
      <c r="A39" s="73" t="s">
        <v>74</v>
      </c>
      <c r="B39" s="99" t="s">
        <v>75</v>
      </c>
      <c r="C39" s="100"/>
      <c r="D39" s="100"/>
      <c r="E39" s="101"/>
      <c r="F39" s="100"/>
      <c r="G39" s="100"/>
      <c r="H39" s="101"/>
      <c r="I39" s="100"/>
      <c r="J39" s="100"/>
      <c r="K39" s="101"/>
      <c r="L39" s="100">
        <f t="shared" si="0"/>
        <v>0</v>
      </c>
      <c r="M39" s="100">
        <f t="shared" si="1"/>
        <v>0</v>
      </c>
      <c r="N39" s="102">
        <f t="shared" si="2"/>
        <v>0</v>
      </c>
      <c r="O39" s="103"/>
    </row>
    <row r="40" spans="1:15" ht="14.25" customHeight="1">
      <c r="A40" s="73" t="s">
        <v>76</v>
      </c>
      <c r="B40" s="99" t="s">
        <v>77</v>
      </c>
      <c r="C40" s="100"/>
      <c r="D40" s="100"/>
      <c r="E40" s="101"/>
      <c r="F40" s="100">
        <v>0</v>
      </c>
      <c r="G40" s="100">
        <v>29500</v>
      </c>
      <c r="H40" s="101">
        <v>29500</v>
      </c>
      <c r="I40" s="100"/>
      <c r="J40" s="100"/>
      <c r="K40" s="101"/>
      <c r="L40" s="100">
        <f t="shared" si="0"/>
        <v>0</v>
      </c>
      <c r="M40" s="100">
        <f t="shared" si="1"/>
        <v>29500</v>
      </c>
      <c r="N40" s="102">
        <f t="shared" si="2"/>
        <v>29500</v>
      </c>
      <c r="O40" s="103"/>
    </row>
    <row r="41" spans="1:15" ht="14.25" customHeight="1">
      <c r="A41" s="77" t="s">
        <v>78</v>
      </c>
      <c r="B41" s="104" t="s">
        <v>306</v>
      </c>
      <c r="C41" s="100">
        <f aca="true" t="shared" si="12" ref="C41:K41">C39+C40</f>
        <v>0</v>
      </c>
      <c r="D41" s="100">
        <f t="shared" si="12"/>
        <v>0</v>
      </c>
      <c r="E41" s="101">
        <f t="shared" si="12"/>
        <v>0</v>
      </c>
      <c r="F41" s="100">
        <f t="shared" si="12"/>
        <v>0</v>
      </c>
      <c r="G41" s="100">
        <f t="shared" si="12"/>
        <v>29500</v>
      </c>
      <c r="H41" s="101">
        <f t="shared" si="12"/>
        <v>29500</v>
      </c>
      <c r="I41" s="100">
        <f t="shared" si="12"/>
        <v>0</v>
      </c>
      <c r="J41" s="100">
        <f t="shared" si="12"/>
        <v>0</v>
      </c>
      <c r="K41" s="101">
        <f t="shared" si="12"/>
        <v>0</v>
      </c>
      <c r="L41" s="100">
        <f t="shared" si="0"/>
        <v>0</v>
      </c>
      <c r="M41" s="100">
        <f t="shared" si="1"/>
        <v>29500</v>
      </c>
      <c r="N41" s="102">
        <f t="shared" si="2"/>
        <v>29500</v>
      </c>
      <c r="O41" s="103"/>
    </row>
    <row r="42" spans="1:15" ht="14.25" customHeight="1">
      <c r="A42" s="73" t="s">
        <v>80</v>
      </c>
      <c r="B42" s="99" t="s">
        <v>81</v>
      </c>
      <c r="C42" s="100">
        <v>0</v>
      </c>
      <c r="D42" s="100">
        <v>425797</v>
      </c>
      <c r="E42" s="101">
        <v>425797</v>
      </c>
      <c r="F42" s="100">
        <v>1909269</v>
      </c>
      <c r="G42" s="100">
        <v>2643896</v>
      </c>
      <c r="H42" s="101">
        <v>2449433</v>
      </c>
      <c r="I42" s="100"/>
      <c r="J42" s="100"/>
      <c r="K42" s="101"/>
      <c r="L42" s="100">
        <f t="shared" si="0"/>
        <v>1909269</v>
      </c>
      <c r="M42" s="100">
        <f t="shared" si="1"/>
        <v>3069693</v>
      </c>
      <c r="N42" s="102">
        <f t="shared" si="2"/>
        <v>2875230</v>
      </c>
      <c r="O42" s="103">
        <f>(N42/M42)*100</f>
        <v>93.66506683241614</v>
      </c>
    </row>
    <row r="43" spans="1:15" ht="14.25" customHeight="1">
      <c r="A43" s="73" t="s">
        <v>82</v>
      </c>
      <c r="B43" s="99" t="s">
        <v>83</v>
      </c>
      <c r="C43" s="100"/>
      <c r="D43" s="100"/>
      <c r="E43" s="101"/>
      <c r="F43" s="100"/>
      <c r="G43" s="100"/>
      <c r="H43" s="101"/>
      <c r="I43" s="100"/>
      <c r="J43" s="100"/>
      <c r="K43" s="101"/>
      <c r="L43" s="100">
        <f t="shared" si="0"/>
        <v>0</v>
      </c>
      <c r="M43" s="100">
        <f t="shared" si="1"/>
        <v>0</v>
      </c>
      <c r="N43" s="102">
        <f t="shared" si="2"/>
        <v>0</v>
      </c>
      <c r="O43" s="103"/>
    </row>
    <row r="44" spans="1:15" ht="14.25" customHeight="1">
      <c r="A44" s="73" t="s">
        <v>84</v>
      </c>
      <c r="B44" s="99" t="s">
        <v>85</v>
      </c>
      <c r="C44" s="100"/>
      <c r="D44" s="100"/>
      <c r="E44" s="101"/>
      <c r="F44" s="100"/>
      <c r="G44" s="100"/>
      <c r="H44" s="101"/>
      <c r="I44" s="100"/>
      <c r="J44" s="100"/>
      <c r="K44" s="101"/>
      <c r="L44" s="100">
        <f t="shared" si="0"/>
        <v>0</v>
      </c>
      <c r="M44" s="100">
        <f t="shared" si="1"/>
        <v>0</v>
      </c>
      <c r="N44" s="102">
        <f t="shared" si="2"/>
        <v>0</v>
      </c>
      <c r="O44" s="103"/>
    </row>
    <row r="45" spans="1:15" ht="14.25" customHeight="1">
      <c r="A45" s="73" t="s">
        <v>86</v>
      </c>
      <c r="B45" s="99" t="s">
        <v>87</v>
      </c>
      <c r="C45" s="100"/>
      <c r="D45" s="100">
        <v>0</v>
      </c>
      <c r="E45" s="101"/>
      <c r="F45" s="100"/>
      <c r="G45" s="100"/>
      <c r="H45" s="101"/>
      <c r="I45" s="100"/>
      <c r="J45" s="100"/>
      <c r="K45" s="101"/>
      <c r="L45" s="100">
        <f t="shared" si="0"/>
        <v>0</v>
      </c>
      <c r="M45" s="100">
        <f t="shared" si="1"/>
        <v>0</v>
      </c>
      <c r="N45" s="102">
        <f t="shared" si="2"/>
        <v>0</v>
      </c>
      <c r="O45" s="103"/>
    </row>
    <row r="46" spans="1:15" ht="14.25" customHeight="1">
      <c r="A46" s="73" t="s">
        <v>88</v>
      </c>
      <c r="B46" s="99" t="s">
        <v>89</v>
      </c>
      <c r="C46" s="100">
        <v>0</v>
      </c>
      <c r="D46" s="100">
        <v>1</v>
      </c>
      <c r="E46" s="101">
        <v>1</v>
      </c>
      <c r="F46" s="100">
        <v>168110</v>
      </c>
      <c r="G46" s="100">
        <v>773971</v>
      </c>
      <c r="H46" s="101">
        <v>30001</v>
      </c>
      <c r="I46" s="100"/>
      <c r="J46" s="100"/>
      <c r="K46" s="101"/>
      <c r="L46" s="100">
        <f t="shared" si="0"/>
        <v>168110</v>
      </c>
      <c r="M46" s="100">
        <f t="shared" si="1"/>
        <v>773972</v>
      </c>
      <c r="N46" s="102">
        <f t="shared" si="2"/>
        <v>30002</v>
      </c>
      <c r="O46" s="103">
        <f>(N46/M46)*100</f>
        <v>3.8763676205340762</v>
      </c>
    </row>
    <row r="47" spans="1:15" ht="14.25" customHeight="1">
      <c r="A47" s="77" t="s">
        <v>90</v>
      </c>
      <c r="B47" s="104" t="s">
        <v>307</v>
      </c>
      <c r="C47" s="100">
        <f aca="true" t="shared" si="13" ref="C47:K47">SUM(C42:C46)</f>
        <v>0</v>
      </c>
      <c r="D47" s="100">
        <f t="shared" si="13"/>
        <v>425798</v>
      </c>
      <c r="E47" s="101">
        <f t="shared" si="13"/>
        <v>425798</v>
      </c>
      <c r="F47" s="100">
        <f t="shared" si="13"/>
        <v>2077379</v>
      </c>
      <c r="G47" s="100">
        <f t="shared" si="13"/>
        <v>3417867</v>
      </c>
      <c r="H47" s="101">
        <f t="shared" si="13"/>
        <v>2479434</v>
      </c>
      <c r="I47" s="100">
        <f t="shared" si="13"/>
        <v>0</v>
      </c>
      <c r="J47" s="100">
        <f t="shared" si="13"/>
        <v>0</v>
      </c>
      <c r="K47" s="101">
        <f t="shared" si="13"/>
        <v>0</v>
      </c>
      <c r="L47" s="100">
        <f t="shared" si="0"/>
        <v>2077379</v>
      </c>
      <c r="M47" s="100">
        <f t="shared" si="1"/>
        <v>3843665</v>
      </c>
      <c r="N47" s="102">
        <f t="shared" si="2"/>
        <v>2905232</v>
      </c>
      <c r="O47" s="103">
        <f>(N47/M47)*100</f>
        <v>75.58494301662606</v>
      </c>
    </row>
    <row r="48" spans="1:15" ht="14.25" customHeight="1">
      <c r="A48" s="77" t="s">
        <v>92</v>
      </c>
      <c r="B48" s="107" t="s">
        <v>308</v>
      </c>
      <c r="C48" s="108">
        <f aca="true" t="shared" si="14" ref="C48:K48">C27+C30+C38+C41+C47</f>
        <v>1450000</v>
      </c>
      <c r="D48" s="108">
        <f t="shared" si="14"/>
        <v>2817245</v>
      </c>
      <c r="E48" s="109">
        <f t="shared" si="14"/>
        <v>2817245</v>
      </c>
      <c r="F48" s="108">
        <f t="shared" si="14"/>
        <v>11980635</v>
      </c>
      <c r="G48" s="108">
        <f t="shared" si="14"/>
        <v>15528508</v>
      </c>
      <c r="H48" s="109">
        <f t="shared" si="14"/>
        <v>13631603</v>
      </c>
      <c r="I48" s="108">
        <f t="shared" si="14"/>
        <v>0</v>
      </c>
      <c r="J48" s="108">
        <f t="shared" si="14"/>
        <v>0</v>
      </c>
      <c r="K48" s="109">
        <f t="shared" si="14"/>
        <v>0</v>
      </c>
      <c r="L48" s="108">
        <f t="shared" si="0"/>
        <v>13430635</v>
      </c>
      <c r="M48" s="108">
        <f t="shared" si="1"/>
        <v>18345753</v>
      </c>
      <c r="N48" s="110">
        <f t="shared" si="2"/>
        <v>16448848</v>
      </c>
      <c r="O48" s="103">
        <f>(N48/M48)*100</f>
        <v>89.66024997720181</v>
      </c>
    </row>
    <row r="49" spans="1:15" ht="14.25" customHeight="1">
      <c r="A49" s="73" t="s">
        <v>94</v>
      </c>
      <c r="B49" s="99" t="s">
        <v>95</v>
      </c>
      <c r="C49" s="100"/>
      <c r="D49" s="100"/>
      <c r="E49" s="101"/>
      <c r="F49" s="100"/>
      <c r="G49" s="100"/>
      <c r="H49" s="101"/>
      <c r="I49" s="100"/>
      <c r="J49" s="100"/>
      <c r="K49" s="101"/>
      <c r="L49" s="100">
        <f t="shared" si="0"/>
        <v>0</v>
      </c>
      <c r="M49" s="100">
        <f t="shared" si="1"/>
        <v>0</v>
      </c>
      <c r="N49" s="102">
        <f t="shared" si="2"/>
        <v>0</v>
      </c>
      <c r="O49" s="103"/>
    </row>
    <row r="50" spans="1:15" ht="14.25" customHeight="1">
      <c r="A50" s="73" t="s">
        <v>96</v>
      </c>
      <c r="B50" s="99" t="s">
        <v>97</v>
      </c>
      <c r="C50" s="100"/>
      <c r="D50" s="100"/>
      <c r="E50" s="101"/>
      <c r="F50" s="100"/>
      <c r="G50" s="100"/>
      <c r="H50" s="101"/>
      <c r="I50" s="100"/>
      <c r="J50" s="100"/>
      <c r="K50" s="101"/>
      <c r="L50" s="100">
        <f t="shared" si="0"/>
        <v>0</v>
      </c>
      <c r="M50" s="100">
        <f t="shared" si="1"/>
        <v>0</v>
      </c>
      <c r="N50" s="102">
        <f t="shared" si="2"/>
        <v>0</v>
      </c>
      <c r="O50" s="103" t="e">
        <f>(N50/M50)*100</f>
        <v>#DIV/0!</v>
      </c>
    </row>
    <row r="51" spans="1:15" ht="14.25" customHeight="1">
      <c r="A51" s="73" t="s">
        <v>98</v>
      </c>
      <c r="B51" s="99" t="s">
        <v>99</v>
      </c>
      <c r="C51" s="100"/>
      <c r="D51" s="100"/>
      <c r="E51" s="101"/>
      <c r="F51" s="100"/>
      <c r="G51" s="100"/>
      <c r="H51" s="101"/>
      <c r="I51" s="100"/>
      <c r="J51" s="100"/>
      <c r="K51" s="101"/>
      <c r="L51" s="100">
        <f t="shared" si="0"/>
        <v>0</v>
      </c>
      <c r="M51" s="100">
        <f t="shared" si="1"/>
        <v>0</v>
      </c>
      <c r="N51" s="102">
        <f t="shared" si="2"/>
        <v>0</v>
      </c>
      <c r="O51" s="103"/>
    </row>
    <row r="52" spans="1:15" ht="14.25" customHeight="1">
      <c r="A52" s="73" t="s">
        <v>100</v>
      </c>
      <c r="B52" s="99" t="s">
        <v>101</v>
      </c>
      <c r="C52" s="100"/>
      <c r="D52" s="100"/>
      <c r="E52" s="101"/>
      <c r="F52" s="100"/>
      <c r="G52" s="100"/>
      <c r="H52" s="101"/>
      <c r="I52" s="100"/>
      <c r="J52" s="100"/>
      <c r="K52" s="101"/>
      <c r="L52" s="100">
        <f t="shared" si="0"/>
        <v>0</v>
      </c>
      <c r="M52" s="100">
        <f t="shared" si="1"/>
        <v>0</v>
      </c>
      <c r="N52" s="102">
        <f t="shared" si="2"/>
        <v>0</v>
      </c>
      <c r="O52" s="103"/>
    </row>
    <row r="53" spans="1:15" ht="14.25" customHeight="1">
      <c r="A53" s="73" t="s">
        <v>102</v>
      </c>
      <c r="B53" s="99" t="s">
        <v>103</v>
      </c>
      <c r="C53" s="100"/>
      <c r="D53" s="100"/>
      <c r="E53" s="101"/>
      <c r="F53" s="100"/>
      <c r="G53" s="100"/>
      <c r="H53" s="101"/>
      <c r="I53" s="100"/>
      <c r="J53" s="100"/>
      <c r="K53" s="101"/>
      <c r="L53" s="100">
        <f t="shared" si="0"/>
        <v>0</v>
      </c>
      <c r="M53" s="100">
        <f t="shared" si="1"/>
        <v>0</v>
      </c>
      <c r="N53" s="102">
        <f t="shared" si="2"/>
        <v>0</v>
      </c>
      <c r="O53" s="103" t="e">
        <f>(N53/M53)*100</f>
        <v>#DIV/0!</v>
      </c>
    </row>
    <row r="54" spans="1:15" ht="14.25" customHeight="1">
      <c r="A54" s="73" t="s">
        <v>104</v>
      </c>
      <c r="B54" s="99" t="s">
        <v>105</v>
      </c>
      <c r="C54" s="100"/>
      <c r="D54" s="100"/>
      <c r="E54" s="101"/>
      <c r="F54" s="100"/>
      <c r="G54" s="100"/>
      <c r="H54" s="101"/>
      <c r="I54" s="100"/>
      <c r="J54" s="100"/>
      <c r="K54" s="101"/>
      <c r="L54" s="100">
        <f t="shared" si="0"/>
        <v>0</v>
      </c>
      <c r="M54" s="100">
        <f t="shared" si="1"/>
        <v>0</v>
      </c>
      <c r="N54" s="102">
        <f t="shared" si="2"/>
        <v>0</v>
      </c>
      <c r="O54" s="103" t="e">
        <f>(N54/M54)*100</f>
        <v>#DIV/0!</v>
      </c>
    </row>
    <row r="55" spans="1:15" ht="14.25" customHeight="1">
      <c r="A55" s="73" t="s">
        <v>106</v>
      </c>
      <c r="B55" s="99" t="s">
        <v>107</v>
      </c>
      <c r="C55" s="100"/>
      <c r="D55" s="100"/>
      <c r="E55" s="101"/>
      <c r="F55" s="100"/>
      <c r="G55" s="100"/>
      <c r="H55" s="101"/>
      <c r="I55" s="100"/>
      <c r="J55" s="100"/>
      <c r="K55" s="101"/>
      <c r="L55" s="100">
        <f t="shared" si="0"/>
        <v>0</v>
      </c>
      <c r="M55" s="100">
        <f t="shared" si="1"/>
        <v>0</v>
      </c>
      <c r="N55" s="102">
        <f t="shared" si="2"/>
        <v>0</v>
      </c>
      <c r="O55" s="103"/>
    </row>
    <row r="56" spans="1:15" ht="14.25" customHeight="1">
      <c r="A56" s="73" t="s">
        <v>108</v>
      </c>
      <c r="B56" s="99" t="s">
        <v>109</v>
      </c>
      <c r="C56" s="100"/>
      <c r="D56" s="100"/>
      <c r="E56" s="101"/>
      <c r="F56" s="100"/>
      <c r="G56" s="100"/>
      <c r="H56" s="101"/>
      <c r="I56" s="100">
        <v>5252000</v>
      </c>
      <c r="J56" s="100">
        <v>5252000</v>
      </c>
      <c r="K56" s="101">
        <v>4868250</v>
      </c>
      <c r="L56" s="100">
        <f t="shared" si="0"/>
        <v>5252000</v>
      </c>
      <c r="M56" s="100">
        <f t="shared" si="1"/>
        <v>5252000</v>
      </c>
      <c r="N56" s="102">
        <f t="shared" si="2"/>
        <v>4868250</v>
      </c>
      <c r="O56" s="103">
        <f>(N56/M56)*100</f>
        <v>92.69325971058645</v>
      </c>
    </row>
    <row r="57" spans="1:15" ht="14.25" customHeight="1">
      <c r="A57" s="77" t="s">
        <v>110</v>
      </c>
      <c r="B57" s="107" t="s">
        <v>309</v>
      </c>
      <c r="C57" s="108">
        <f aca="true" t="shared" si="15" ref="C57:K57">SUM(C49:C56)</f>
        <v>0</v>
      </c>
      <c r="D57" s="108">
        <f t="shared" si="15"/>
        <v>0</v>
      </c>
      <c r="E57" s="109">
        <f t="shared" si="15"/>
        <v>0</v>
      </c>
      <c r="F57" s="108">
        <f t="shared" si="15"/>
        <v>0</v>
      </c>
      <c r="G57" s="108">
        <f t="shared" si="15"/>
        <v>0</v>
      </c>
      <c r="H57" s="109">
        <f t="shared" si="15"/>
        <v>0</v>
      </c>
      <c r="I57" s="108">
        <f t="shared" si="15"/>
        <v>5252000</v>
      </c>
      <c r="J57" s="108">
        <f t="shared" si="15"/>
        <v>5252000</v>
      </c>
      <c r="K57" s="109">
        <f t="shared" si="15"/>
        <v>4868250</v>
      </c>
      <c r="L57" s="108">
        <f t="shared" si="0"/>
        <v>5252000</v>
      </c>
      <c r="M57" s="108">
        <f t="shared" si="1"/>
        <v>5252000</v>
      </c>
      <c r="N57" s="110">
        <f t="shared" si="2"/>
        <v>4868250</v>
      </c>
      <c r="O57" s="103">
        <f>(N57/M57)*100</f>
        <v>92.69325971058645</v>
      </c>
    </row>
    <row r="58" spans="1:15" ht="14.25" customHeight="1">
      <c r="A58" s="73" t="s">
        <v>112</v>
      </c>
      <c r="B58" s="99" t="s">
        <v>113</v>
      </c>
      <c r="C58" s="100"/>
      <c r="D58" s="100"/>
      <c r="E58" s="101"/>
      <c r="F58" s="100"/>
      <c r="G58" s="100"/>
      <c r="H58" s="101"/>
      <c r="I58" s="100"/>
      <c r="J58" s="100"/>
      <c r="K58" s="101"/>
      <c r="L58" s="100">
        <f t="shared" si="0"/>
        <v>0</v>
      </c>
      <c r="M58" s="100">
        <f t="shared" si="1"/>
        <v>0</v>
      </c>
      <c r="N58" s="102">
        <f t="shared" si="2"/>
        <v>0</v>
      </c>
      <c r="O58" s="103"/>
    </row>
    <row r="59" spans="1:15" ht="14.25" customHeight="1">
      <c r="A59" s="73" t="s">
        <v>114</v>
      </c>
      <c r="B59" s="141" t="s">
        <v>406</v>
      </c>
      <c r="C59" s="100"/>
      <c r="D59" s="100"/>
      <c r="E59" s="101"/>
      <c r="F59" s="100"/>
      <c r="G59" s="100">
        <v>619595</v>
      </c>
      <c r="H59" s="101">
        <v>619595</v>
      </c>
      <c r="I59" s="100"/>
      <c r="J59" s="100"/>
      <c r="K59" s="101"/>
      <c r="L59" s="100">
        <f t="shared" si="0"/>
        <v>0</v>
      </c>
      <c r="M59" s="100">
        <f t="shared" si="1"/>
        <v>619595</v>
      </c>
      <c r="N59" s="102">
        <f t="shared" si="2"/>
        <v>619595</v>
      </c>
      <c r="O59" s="103"/>
    </row>
    <row r="60" spans="1:15" ht="25.5" customHeight="1" hidden="1">
      <c r="A60" s="73" t="s">
        <v>116</v>
      </c>
      <c r="B60" s="99" t="s">
        <v>117</v>
      </c>
      <c r="C60" s="100"/>
      <c r="D60" s="100"/>
      <c r="E60" s="101"/>
      <c r="F60" s="100"/>
      <c r="G60" s="100"/>
      <c r="H60" s="101"/>
      <c r="I60" s="100"/>
      <c r="J60" s="100"/>
      <c r="K60" s="101"/>
      <c r="L60" s="100">
        <f t="shared" si="0"/>
        <v>0</v>
      </c>
      <c r="M60" s="100">
        <f t="shared" si="1"/>
        <v>0</v>
      </c>
      <c r="N60" s="102">
        <f t="shared" si="2"/>
        <v>0</v>
      </c>
      <c r="O60" s="112" t="e">
        <f>N60/M60</f>
        <v>#DIV/0!</v>
      </c>
    </row>
    <row r="61" spans="1:15" ht="25.5" customHeight="1" hidden="1">
      <c r="A61" s="73" t="s">
        <v>118</v>
      </c>
      <c r="B61" s="99" t="s">
        <v>119</v>
      </c>
      <c r="C61" s="100"/>
      <c r="D61" s="100"/>
      <c r="E61" s="101"/>
      <c r="F61" s="100"/>
      <c r="G61" s="100"/>
      <c r="H61" s="101"/>
      <c r="I61" s="100"/>
      <c r="J61" s="100"/>
      <c r="K61" s="101"/>
      <c r="L61" s="100">
        <f t="shared" si="0"/>
        <v>0</v>
      </c>
      <c r="M61" s="100">
        <f t="shared" si="1"/>
        <v>0</v>
      </c>
      <c r="N61" s="102">
        <f t="shared" si="2"/>
        <v>0</v>
      </c>
      <c r="O61" s="112" t="e">
        <f>N61/M61</f>
        <v>#DIV/0!</v>
      </c>
    </row>
    <row r="62" spans="1:15" ht="25.5" customHeight="1" hidden="1">
      <c r="A62" s="73" t="s">
        <v>120</v>
      </c>
      <c r="B62" s="99" t="s">
        <v>121</v>
      </c>
      <c r="C62" s="100"/>
      <c r="D62" s="100"/>
      <c r="E62" s="101"/>
      <c r="F62" s="100"/>
      <c r="G62" s="100"/>
      <c r="H62" s="101"/>
      <c r="I62" s="100"/>
      <c r="J62" s="100"/>
      <c r="K62" s="101"/>
      <c r="L62" s="100">
        <f t="shared" si="0"/>
        <v>0</v>
      </c>
      <c r="M62" s="100">
        <f t="shared" si="1"/>
        <v>0</v>
      </c>
      <c r="N62" s="102">
        <f t="shared" si="2"/>
        <v>0</v>
      </c>
      <c r="O62" s="112" t="e">
        <f>N62/M62</f>
        <v>#DIV/0!</v>
      </c>
    </row>
    <row r="63" spans="1:15" ht="14.25" customHeight="1">
      <c r="A63" s="73" t="s">
        <v>122</v>
      </c>
      <c r="B63" s="99" t="s">
        <v>123</v>
      </c>
      <c r="C63" s="100">
        <v>0</v>
      </c>
      <c r="D63" s="100">
        <v>50000</v>
      </c>
      <c r="E63" s="101">
        <v>50000</v>
      </c>
      <c r="F63" s="100"/>
      <c r="G63" s="100"/>
      <c r="H63" s="101"/>
      <c r="I63" s="100">
        <v>44020174</v>
      </c>
      <c r="J63" s="100">
        <v>44286385</v>
      </c>
      <c r="K63" s="101">
        <v>44286385</v>
      </c>
      <c r="L63" s="100">
        <f t="shared" si="0"/>
        <v>44020174</v>
      </c>
      <c r="M63" s="100">
        <f t="shared" si="1"/>
        <v>44336385</v>
      </c>
      <c r="N63" s="102">
        <f t="shared" si="2"/>
        <v>44336385</v>
      </c>
      <c r="O63" s="103">
        <f>(N63/M63)*100</f>
        <v>100</v>
      </c>
    </row>
    <row r="64" spans="1:15" ht="25.5" customHeight="1">
      <c r="A64" s="73" t="s">
        <v>124</v>
      </c>
      <c r="B64" s="99" t="s">
        <v>125</v>
      </c>
      <c r="C64" s="100"/>
      <c r="D64" s="100"/>
      <c r="E64" s="101"/>
      <c r="F64" s="100"/>
      <c r="G64" s="100"/>
      <c r="H64" s="101"/>
      <c r="I64" s="100"/>
      <c r="J64" s="100"/>
      <c r="K64" s="101"/>
      <c r="L64" s="100">
        <f t="shared" si="0"/>
        <v>0</v>
      </c>
      <c r="M64" s="100">
        <f t="shared" si="1"/>
        <v>0</v>
      </c>
      <c r="N64" s="102">
        <f t="shared" si="2"/>
        <v>0</v>
      </c>
      <c r="O64" s="112"/>
    </row>
    <row r="65" spans="1:15" ht="18" customHeight="1">
      <c r="A65" s="73" t="s">
        <v>126</v>
      </c>
      <c r="B65" s="99" t="s">
        <v>127</v>
      </c>
      <c r="C65" s="100"/>
      <c r="D65" s="100"/>
      <c r="E65" s="101"/>
      <c r="F65" s="100"/>
      <c r="G65" s="100"/>
      <c r="H65" s="101"/>
      <c r="I65" s="100"/>
      <c r="J65" s="100"/>
      <c r="K65" s="101"/>
      <c r="L65" s="100">
        <f t="shared" si="0"/>
        <v>0</v>
      </c>
      <c r="M65" s="100">
        <f t="shared" si="1"/>
        <v>0</v>
      </c>
      <c r="N65" s="102">
        <f t="shared" si="2"/>
        <v>0</v>
      </c>
      <c r="O65" s="112"/>
    </row>
    <row r="66" spans="1:15" ht="12.75" customHeight="1">
      <c r="A66" s="73" t="s">
        <v>128</v>
      </c>
      <c r="B66" s="99" t="s">
        <v>129</v>
      </c>
      <c r="C66" s="100"/>
      <c r="D66" s="100"/>
      <c r="E66" s="101"/>
      <c r="F66" s="100"/>
      <c r="G66" s="100"/>
      <c r="H66" s="101"/>
      <c r="I66" s="100"/>
      <c r="J66" s="100"/>
      <c r="K66" s="101"/>
      <c r="L66" s="100">
        <f t="shared" si="0"/>
        <v>0</v>
      </c>
      <c r="M66" s="100">
        <f t="shared" si="1"/>
        <v>0</v>
      </c>
      <c r="N66" s="102">
        <f t="shared" si="2"/>
        <v>0</v>
      </c>
      <c r="O66" s="112"/>
    </row>
    <row r="67" spans="1:15" ht="12.75" customHeight="1">
      <c r="A67" s="73" t="s">
        <v>130</v>
      </c>
      <c r="B67" s="99" t="s">
        <v>392</v>
      </c>
      <c r="C67" s="100"/>
      <c r="D67" s="100"/>
      <c r="E67" s="101"/>
      <c r="F67" s="100"/>
      <c r="G67" s="100"/>
      <c r="H67" s="101"/>
      <c r="I67" s="100"/>
      <c r="J67" s="100"/>
      <c r="K67" s="101"/>
      <c r="L67" s="100">
        <f t="shared" si="0"/>
        <v>0</v>
      </c>
      <c r="M67" s="100">
        <f t="shared" si="1"/>
        <v>0</v>
      </c>
      <c r="N67" s="102">
        <f t="shared" si="2"/>
        <v>0</v>
      </c>
      <c r="O67" s="112"/>
    </row>
    <row r="68" spans="1:15" ht="14.25" customHeight="1">
      <c r="A68" s="73" t="s">
        <v>132</v>
      </c>
      <c r="B68" s="99" t="s">
        <v>393</v>
      </c>
      <c r="C68" s="100">
        <v>0</v>
      </c>
      <c r="D68" s="100">
        <v>5000</v>
      </c>
      <c r="E68" s="101">
        <v>5000</v>
      </c>
      <c r="F68" s="100"/>
      <c r="G68" s="100"/>
      <c r="H68" s="101"/>
      <c r="I68" s="100">
        <v>2887200</v>
      </c>
      <c r="J68" s="100">
        <v>1998845</v>
      </c>
      <c r="K68" s="101">
        <v>1998845</v>
      </c>
      <c r="L68" s="100">
        <f t="shared" si="0"/>
        <v>2887200</v>
      </c>
      <c r="M68" s="100">
        <f t="shared" si="1"/>
        <v>2003845</v>
      </c>
      <c r="N68" s="102">
        <f t="shared" si="2"/>
        <v>2003845</v>
      </c>
      <c r="O68" s="103">
        <v>100</v>
      </c>
    </row>
    <row r="69" spans="1:15" ht="14.25" customHeight="1">
      <c r="A69" s="73" t="s">
        <v>134</v>
      </c>
      <c r="B69" s="99" t="s">
        <v>394</v>
      </c>
      <c r="C69" s="100">
        <v>10966932</v>
      </c>
      <c r="D69" s="100">
        <v>62609970</v>
      </c>
      <c r="E69" s="101"/>
      <c r="F69" s="100"/>
      <c r="G69" s="100"/>
      <c r="H69" s="101"/>
      <c r="I69" s="100"/>
      <c r="J69" s="100"/>
      <c r="K69" s="101"/>
      <c r="L69" s="100">
        <f t="shared" si="0"/>
        <v>10966932</v>
      </c>
      <c r="M69" s="100">
        <f t="shared" si="1"/>
        <v>62609970</v>
      </c>
      <c r="N69" s="102">
        <f t="shared" si="2"/>
        <v>0</v>
      </c>
      <c r="O69" s="103">
        <f>(N69/M69)*100</f>
        <v>0</v>
      </c>
    </row>
    <row r="70" spans="1:15" ht="14.25" customHeight="1">
      <c r="A70" s="77" t="s">
        <v>136</v>
      </c>
      <c r="B70" s="107" t="s">
        <v>310</v>
      </c>
      <c r="C70" s="108">
        <f aca="true" t="shared" si="16" ref="C70:K70">SUM(C58:C69)</f>
        <v>10966932</v>
      </c>
      <c r="D70" s="108">
        <f t="shared" si="16"/>
        <v>62664970</v>
      </c>
      <c r="E70" s="109">
        <f t="shared" si="16"/>
        <v>55000</v>
      </c>
      <c r="F70" s="108">
        <f t="shared" si="16"/>
        <v>0</v>
      </c>
      <c r="G70" s="108">
        <f t="shared" si="16"/>
        <v>619595</v>
      </c>
      <c r="H70" s="109">
        <f t="shared" si="16"/>
        <v>619595</v>
      </c>
      <c r="I70" s="108">
        <f t="shared" si="16"/>
        <v>46907374</v>
      </c>
      <c r="J70" s="108">
        <f t="shared" si="16"/>
        <v>46285230</v>
      </c>
      <c r="K70" s="109">
        <f t="shared" si="16"/>
        <v>46285230</v>
      </c>
      <c r="L70" s="108">
        <f t="shared" si="0"/>
        <v>57874306</v>
      </c>
      <c r="M70" s="108">
        <f t="shared" si="1"/>
        <v>109569795</v>
      </c>
      <c r="N70" s="110">
        <f t="shared" si="2"/>
        <v>46959825</v>
      </c>
      <c r="O70" s="103">
        <f>(N70/M70)*100</f>
        <v>42.858367125721095</v>
      </c>
    </row>
    <row r="71" spans="1:15" ht="12.75" customHeight="1">
      <c r="A71" s="73" t="s">
        <v>138</v>
      </c>
      <c r="B71" s="99" t="s">
        <v>139</v>
      </c>
      <c r="C71" s="100"/>
      <c r="D71" s="100"/>
      <c r="E71" s="101"/>
      <c r="F71" s="100"/>
      <c r="G71" s="100"/>
      <c r="H71" s="101"/>
      <c r="I71" s="100"/>
      <c r="J71" s="100"/>
      <c r="K71" s="101"/>
      <c r="L71" s="100">
        <f t="shared" si="0"/>
        <v>0</v>
      </c>
      <c r="M71" s="100">
        <f t="shared" si="1"/>
        <v>0</v>
      </c>
      <c r="N71" s="102">
        <f t="shared" si="2"/>
        <v>0</v>
      </c>
      <c r="O71" s="112"/>
    </row>
    <row r="72" spans="1:15" ht="12.75" customHeight="1">
      <c r="A72" s="73" t="s">
        <v>140</v>
      </c>
      <c r="B72" s="99" t="s">
        <v>141</v>
      </c>
      <c r="C72" s="100"/>
      <c r="D72" s="100"/>
      <c r="E72" s="101"/>
      <c r="F72" s="100"/>
      <c r="G72" s="100"/>
      <c r="H72" s="101"/>
      <c r="I72" s="100"/>
      <c r="J72" s="100"/>
      <c r="K72" s="101"/>
      <c r="L72" s="100">
        <f t="shared" si="0"/>
        <v>0</v>
      </c>
      <c r="M72" s="100">
        <f t="shared" si="1"/>
        <v>0</v>
      </c>
      <c r="N72" s="102">
        <f t="shared" si="2"/>
        <v>0</v>
      </c>
      <c r="O72" s="112"/>
    </row>
    <row r="73" spans="1:15" ht="12.75" customHeight="1">
      <c r="A73" s="73" t="s">
        <v>142</v>
      </c>
      <c r="B73" s="99" t="s">
        <v>143</v>
      </c>
      <c r="C73" s="100"/>
      <c r="D73" s="100"/>
      <c r="E73" s="101"/>
      <c r="F73" s="100"/>
      <c r="G73" s="100"/>
      <c r="H73" s="101"/>
      <c r="I73" s="100"/>
      <c r="J73" s="100"/>
      <c r="K73" s="101"/>
      <c r="L73" s="100">
        <f t="shared" si="0"/>
        <v>0</v>
      </c>
      <c r="M73" s="100">
        <f t="shared" si="1"/>
        <v>0</v>
      </c>
      <c r="N73" s="102">
        <f t="shared" si="2"/>
        <v>0</v>
      </c>
      <c r="O73" s="112"/>
    </row>
    <row r="74" spans="1:15" ht="14.25" customHeight="1">
      <c r="A74" s="73" t="s">
        <v>144</v>
      </c>
      <c r="B74" s="99" t="s">
        <v>145</v>
      </c>
      <c r="C74" s="100"/>
      <c r="D74" s="100"/>
      <c r="E74" s="101"/>
      <c r="F74" s="100"/>
      <c r="G74" s="100"/>
      <c r="H74" s="101"/>
      <c r="I74" s="100"/>
      <c r="J74" s="100"/>
      <c r="K74" s="101"/>
      <c r="L74" s="100">
        <f t="shared" si="0"/>
        <v>0</v>
      </c>
      <c r="M74" s="100">
        <f t="shared" si="1"/>
        <v>0</v>
      </c>
      <c r="N74" s="102">
        <f t="shared" si="2"/>
        <v>0</v>
      </c>
      <c r="O74" s="103" t="e">
        <f>(N74/M74)*100</f>
        <v>#DIV/0!</v>
      </c>
    </row>
    <row r="75" spans="1:15" ht="12.75" customHeight="1" hidden="1">
      <c r="A75" s="73" t="s">
        <v>146</v>
      </c>
      <c r="B75" s="99" t="s">
        <v>147</v>
      </c>
      <c r="C75" s="100"/>
      <c r="D75" s="100"/>
      <c r="E75" s="101"/>
      <c r="F75" s="100"/>
      <c r="G75" s="100"/>
      <c r="H75" s="101"/>
      <c r="I75" s="100"/>
      <c r="J75" s="100"/>
      <c r="K75" s="101"/>
      <c r="L75" s="100">
        <f t="shared" si="0"/>
        <v>0</v>
      </c>
      <c r="M75" s="100">
        <f t="shared" si="1"/>
        <v>0</v>
      </c>
      <c r="N75" s="102">
        <f t="shared" si="2"/>
        <v>0</v>
      </c>
      <c r="O75" s="112" t="e">
        <f>N75/M75</f>
        <v>#DIV/0!</v>
      </c>
    </row>
    <row r="76" spans="1:15" ht="12.75" customHeight="1" hidden="1">
      <c r="A76" s="73" t="s">
        <v>148</v>
      </c>
      <c r="B76" s="99" t="s">
        <v>149</v>
      </c>
      <c r="C76" s="100"/>
      <c r="D76" s="100"/>
      <c r="E76" s="101"/>
      <c r="F76" s="100"/>
      <c r="G76" s="100"/>
      <c r="H76" s="101"/>
      <c r="I76" s="100"/>
      <c r="J76" s="100"/>
      <c r="K76" s="101"/>
      <c r="L76" s="100">
        <f t="shared" si="0"/>
        <v>0</v>
      </c>
      <c r="M76" s="100">
        <f t="shared" si="1"/>
        <v>0</v>
      </c>
      <c r="N76" s="102">
        <f t="shared" si="2"/>
        <v>0</v>
      </c>
      <c r="O76" s="112" t="e">
        <f>N76/M76</f>
        <v>#DIV/0!</v>
      </c>
    </row>
    <row r="77" spans="1:15" ht="12.75" customHeight="1">
      <c r="A77" s="73" t="s">
        <v>150</v>
      </c>
      <c r="B77" s="99" t="s">
        <v>151</v>
      </c>
      <c r="C77" s="100"/>
      <c r="D77" s="100"/>
      <c r="E77" s="101"/>
      <c r="F77" s="100"/>
      <c r="G77" s="100"/>
      <c r="H77" s="101"/>
      <c r="I77" s="100"/>
      <c r="J77" s="100"/>
      <c r="K77" s="101"/>
      <c r="L77" s="100">
        <f t="shared" si="0"/>
        <v>0</v>
      </c>
      <c r="M77" s="100">
        <f t="shared" si="1"/>
        <v>0</v>
      </c>
      <c r="N77" s="102">
        <f t="shared" si="2"/>
        <v>0</v>
      </c>
      <c r="O77" s="103" t="e">
        <f>(N77/M77)*100</f>
        <v>#DIV/0!</v>
      </c>
    </row>
    <row r="78" spans="1:15" ht="14.25" customHeight="1">
      <c r="A78" s="77" t="s">
        <v>152</v>
      </c>
      <c r="B78" s="107" t="s">
        <v>311</v>
      </c>
      <c r="C78" s="108">
        <f aca="true" t="shared" si="17" ref="C78:K78">SUM(C71:C77)</f>
        <v>0</v>
      </c>
      <c r="D78" s="108">
        <f t="shared" si="17"/>
        <v>0</v>
      </c>
      <c r="E78" s="109">
        <f t="shared" si="17"/>
        <v>0</v>
      </c>
      <c r="F78" s="108">
        <f t="shared" si="17"/>
        <v>0</v>
      </c>
      <c r="G78" s="108">
        <f t="shared" si="17"/>
        <v>0</v>
      </c>
      <c r="H78" s="109">
        <f t="shared" si="17"/>
        <v>0</v>
      </c>
      <c r="I78" s="108">
        <f t="shared" si="17"/>
        <v>0</v>
      </c>
      <c r="J78" s="108">
        <f t="shared" si="17"/>
        <v>0</v>
      </c>
      <c r="K78" s="109">
        <f t="shared" si="17"/>
        <v>0</v>
      </c>
      <c r="L78" s="108">
        <f t="shared" si="0"/>
        <v>0</v>
      </c>
      <c r="M78" s="108">
        <f t="shared" si="1"/>
        <v>0</v>
      </c>
      <c r="N78" s="110">
        <f t="shared" si="2"/>
        <v>0</v>
      </c>
      <c r="O78" s="103" t="e">
        <f>(N78/M78)*100</f>
        <v>#DIV/0!</v>
      </c>
    </row>
    <row r="79" spans="1:15" ht="14.25" customHeight="1">
      <c r="A79" s="73" t="s">
        <v>154</v>
      </c>
      <c r="B79" s="99" t="s">
        <v>155</v>
      </c>
      <c r="C79" s="100"/>
      <c r="D79" s="100"/>
      <c r="E79" s="101"/>
      <c r="F79" s="100">
        <v>8632753</v>
      </c>
      <c r="G79" s="100">
        <v>8632753</v>
      </c>
      <c r="H79" s="101">
        <v>8145351</v>
      </c>
      <c r="I79" s="100"/>
      <c r="J79" s="100"/>
      <c r="K79" s="101"/>
      <c r="L79" s="100">
        <f t="shared" si="0"/>
        <v>8632753</v>
      </c>
      <c r="M79" s="100">
        <f t="shared" si="1"/>
        <v>8632753</v>
      </c>
      <c r="N79" s="102">
        <f t="shared" si="2"/>
        <v>8145351</v>
      </c>
      <c r="O79" s="103">
        <f>(N79/M79)*100</f>
        <v>94.3540374663795</v>
      </c>
    </row>
    <row r="80" spans="1:15" ht="12.75" customHeight="1" hidden="1">
      <c r="A80" s="73" t="s">
        <v>156</v>
      </c>
      <c r="B80" s="99" t="s">
        <v>157</v>
      </c>
      <c r="C80" s="100"/>
      <c r="D80" s="100"/>
      <c r="E80" s="101"/>
      <c r="F80" s="100"/>
      <c r="G80" s="100"/>
      <c r="H80" s="101"/>
      <c r="I80" s="100"/>
      <c r="J80" s="100"/>
      <c r="K80" s="101"/>
      <c r="L80" s="100">
        <f t="shared" si="0"/>
        <v>0</v>
      </c>
      <c r="M80" s="100">
        <f t="shared" si="1"/>
        <v>0</v>
      </c>
      <c r="N80" s="102">
        <f t="shared" si="2"/>
        <v>0</v>
      </c>
      <c r="O80" s="112" t="e">
        <f>N80/M80</f>
        <v>#DIV/0!</v>
      </c>
    </row>
    <row r="81" spans="1:15" ht="12.75" customHeight="1" hidden="1">
      <c r="A81" s="73" t="s">
        <v>158</v>
      </c>
      <c r="B81" s="99" t="s">
        <v>159</v>
      </c>
      <c r="C81" s="100"/>
      <c r="D81" s="100"/>
      <c r="E81" s="101"/>
      <c r="F81" s="100"/>
      <c r="G81" s="100"/>
      <c r="H81" s="101"/>
      <c r="I81" s="100"/>
      <c r="J81" s="100"/>
      <c r="K81" s="101"/>
      <c r="L81" s="100">
        <f t="shared" si="0"/>
        <v>0</v>
      </c>
      <c r="M81" s="100">
        <f t="shared" si="1"/>
        <v>0</v>
      </c>
      <c r="N81" s="102">
        <f t="shared" si="2"/>
        <v>0</v>
      </c>
      <c r="O81" s="112" t="e">
        <f>N81/M81</f>
        <v>#DIV/0!</v>
      </c>
    </row>
    <row r="82" spans="1:15" ht="12.75" customHeight="1">
      <c r="A82" s="73" t="s">
        <v>160</v>
      </c>
      <c r="B82" s="99" t="s">
        <v>161</v>
      </c>
      <c r="C82" s="100"/>
      <c r="D82" s="100"/>
      <c r="E82" s="101"/>
      <c r="F82" s="100">
        <v>2330843</v>
      </c>
      <c r="G82" s="100">
        <v>2330843</v>
      </c>
      <c r="H82" s="101">
        <v>2199245</v>
      </c>
      <c r="I82" s="100"/>
      <c r="J82" s="100"/>
      <c r="K82" s="101"/>
      <c r="L82" s="100">
        <f t="shared" si="0"/>
        <v>2330843</v>
      </c>
      <c r="M82" s="100">
        <f t="shared" si="1"/>
        <v>2330843</v>
      </c>
      <c r="N82" s="102">
        <f t="shared" si="2"/>
        <v>2199245</v>
      </c>
      <c r="O82" s="103">
        <v>100</v>
      </c>
    </row>
    <row r="83" spans="1:15" ht="14.25" customHeight="1">
      <c r="A83" s="77" t="s">
        <v>162</v>
      </c>
      <c r="B83" s="107" t="s">
        <v>312</v>
      </c>
      <c r="C83" s="108">
        <f aca="true" t="shared" si="18" ref="C83:K83">SUM(C79:C82)</f>
        <v>0</v>
      </c>
      <c r="D83" s="108">
        <f t="shared" si="18"/>
        <v>0</v>
      </c>
      <c r="E83" s="109">
        <f t="shared" si="18"/>
        <v>0</v>
      </c>
      <c r="F83" s="108">
        <f t="shared" si="18"/>
        <v>10963596</v>
      </c>
      <c r="G83" s="108">
        <f t="shared" si="18"/>
        <v>10963596</v>
      </c>
      <c r="H83" s="109">
        <f t="shared" si="18"/>
        <v>10344596</v>
      </c>
      <c r="I83" s="108">
        <f t="shared" si="18"/>
        <v>0</v>
      </c>
      <c r="J83" s="108">
        <f t="shared" si="18"/>
        <v>0</v>
      </c>
      <c r="K83" s="109">
        <f t="shared" si="18"/>
        <v>0</v>
      </c>
      <c r="L83" s="108">
        <f t="shared" si="0"/>
        <v>10963596</v>
      </c>
      <c r="M83" s="108">
        <f t="shared" si="1"/>
        <v>10963596</v>
      </c>
      <c r="N83" s="110">
        <f t="shared" si="2"/>
        <v>10344596</v>
      </c>
      <c r="O83" s="103">
        <f>(N83/M83)*100</f>
        <v>94.35404223212895</v>
      </c>
    </row>
    <row r="84" spans="1:15" ht="25.5" customHeight="1" hidden="1">
      <c r="A84" s="73" t="s">
        <v>164</v>
      </c>
      <c r="B84" s="99" t="s">
        <v>165</v>
      </c>
      <c r="C84" s="100"/>
      <c r="D84" s="100"/>
      <c r="E84" s="101"/>
      <c r="F84" s="100"/>
      <c r="G84" s="100"/>
      <c r="H84" s="101"/>
      <c r="I84" s="100"/>
      <c r="J84" s="100"/>
      <c r="K84" s="101"/>
      <c r="L84" s="100">
        <f t="shared" si="0"/>
        <v>0</v>
      </c>
      <c r="M84" s="100">
        <f t="shared" si="1"/>
        <v>0</v>
      </c>
      <c r="N84" s="102">
        <f t="shared" si="2"/>
        <v>0</v>
      </c>
      <c r="O84" s="112" t="e">
        <f>N84/M84</f>
        <v>#DIV/0!</v>
      </c>
    </row>
    <row r="85" spans="1:15" ht="25.5" customHeight="1" hidden="1">
      <c r="A85" s="73" t="s">
        <v>166</v>
      </c>
      <c r="B85" s="99" t="s">
        <v>167</v>
      </c>
      <c r="C85" s="100"/>
      <c r="D85" s="100"/>
      <c r="E85" s="101"/>
      <c r="F85" s="100"/>
      <c r="G85" s="100"/>
      <c r="H85" s="101"/>
      <c r="I85" s="100"/>
      <c r="J85" s="100"/>
      <c r="K85" s="101"/>
      <c r="L85" s="100">
        <f t="shared" si="0"/>
        <v>0</v>
      </c>
      <c r="M85" s="100">
        <f t="shared" si="1"/>
        <v>0</v>
      </c>
      <c r="N85" s="102">
        <f t="shared" si="2"/>
        <v>0</v>
      </c>
      <c r="O85" s="112" t="e">
        <f>N85/M85</f>
        <v>#DIV/0!</v>
      </c>
    </row>
    <row r="86" spans="1:15" ht="25.5" customHeight="1" hidden="1">
      <c r="A86" s="73" t="s">
        <v>168</v>
      </c>
      <c r="B86" s="99" t="s">
        <v>169</v>
      </c>
      <c r="C86" s="100"/>
      <c r="D86" s="100"/>
      <c r="E86" s="101"/>
      <c r="F86" s="100"/>
      <c r="G86" s="100"/>
      <c r="H86" s="101"/>
      <c r="I86" s="100"/>
      <c r="J86" s="100"/>
      <c r="K86" s="101"/>
      <c r="L86" s="100">
        <f t="shared" si="0"/>
        <v>0</v>
      </c>
      <c r="M86" s="100">
        <f t="shared" si="1"/>
        <v>0</v>
      </c>
      <c r="N86" s="102">
        <f t="shared" si="2"/>
        <v>0</v>
      </c>
      <c r="O86" s="112" t="e">
        <f>N86/M86</f>
        <v>#DIV/0!</v>
      </c>
    </row>
    <row r="87" spans="1:15" ht="15.75" customHeight="1">
      <c r="A87" s="73" t="s">
        <v>170</v>
      </c>
      <c r="B87" s="99" t="s">
        <v>171</v>
      </c>
      <c r="C87" s="100"/>
      <c r="D87" s="100"/>
      <c r="E87" s="101"/>
      <c r="F87" s="100"/>
      <c r="G87" s="100"/>
      <c r="H87" s="101"/>
      <c r="I87" s="100"/>
      <c r="J87" s="100"/>
      <c r="K87" s="101"/>
      <c r="L87" s="100">
        <f t="shared" si="0"/>
        <v>0</v>
      </c>
      <c r="M87" s="100">
        <f t="shared" si="1"/>
        <v>0</v>
      </c>
      <c r="N87" s="102">
        <f t="shared" si="2"/>
        <v>0</v>
      </c>
      <c r="O87" s="103"/>
    </row>
    <row r="88" spans="1:15" ht="15.75" customHeight="1">
      <c r="A88" s="73" t="s">
        <v>172</v>
      </c>
      <c r="B88" s="99" t="s">
        <v>173</v>
      </c>
      <c r="C88" s="100"/>
      <c r="D88" s="100"/>
      <c r="E88" s="101"/>
      <c r="F88" s="100"/>
      <c r="G88" s="100"/>
      <c r="H88" s="101"/>
      <c r="I88" s="100"/>
      <c r="J88" s="100"/>
      <c r="K88" s="101"/>
      <c r="L88" s="100">
        <f t="shared" si="0"/>
        <v>0</v>
      </c>
      <c r="M88" s="100">
        <f t="shared" si="1"/>
        <v>0</v>
      </c>
      <c r="N88" s="102">
        <f t="shared" si="2"/>
        <v>0</v>
      </c>
      <c r="O88" s="103"/>
    </row>
    <row r="89" spans="1:15" ht="10.5" customHeight="1">
      <c r="A89" s="73" t="s">
        <v>174</v>
      </c>
      <c r="B89" s="99" t="s">
        <v>313</v>
      </c>
      <c r="C89" s="100"/>
      <c r="D89" s="100"/>
      <c r="E89" s="101"/>
      <c r="F89" s="100"/>
      <c r="G89" s="100"/>
      <c r="H89" s="101"/>
      <c r="I89" s="100"/>
      <c r="J89" s="100"/>
      <c r="K89" s="101"/>
      <c r="L89" s="100">
        <f t="shared" si="0"/>
        <v>0</v>
      </c>
      <c r="M89" s="100">
        <f t="shared" si="1"/>
        <v>0</v>
      </c>
      <c r="N89" s="102">
        <f t="shared" si="2"/>
        <v>0</v>
      </c>
      <c r="O89" s="103" t="e">
        <f>(N89/M89)*100</f>
        <v>#DIV/0!</v>
      </c>
    </row>
    <row r="90" spans="1:15" ht="12.75" customHeight="1" hidden="1">
      <c r="A90" s="73" t="s">
        <v>176</v>
      </c>
      <c r="B90" s="99" t="s">
        <v>177</v>
      </c>
      <c r="C90" s="100"/>
      <c r="D90" s="100"/>
      <c r="E90" s="101"/>
      <c r="F90" s="100"/>
      <c r="G90" s="100"/>
      <c r="H90" s="101"/>
      <c r="I90" s="100"/>
      <c r="J90" s="100"/>
      <c r="K90" s="101"/>
      <c r="L90" s="100">
        <f t="shared" si="0"/>
        <v>0</v>
      </c>
      <c r="M90" s="100">
        <f t="shared" si="1"/>
        <v>0</v>
      </c>
      <c r="N90" s="102">
        <f t="shared" si="2"/>
        <v>0</v>
      </c>
      <c r="O90" s="112" t="e">
        <f>N90/M90</f>
        <v>#DIV/0!</v>
      </c>
    </row>
    <row r="91" spans="1:15" ht="15.75" customHeight="1">
      <c r="A91" s="73" t="s">
        <v>178</v>
      </c>
      <c r="B91" s="99" t="s">
        <v>179</v>
      </c>
      <c r="C91" s="100"/>
      <c r="D91" s="100"/>
      <c r="E91" s="101"/>
      <c r="F91" s="100"/>
      <c r="G91" s="100"/>
      <c r="H91" s="101"/>
      <c r="I91" s="100"/>
      <c r="J91" s="100"/>
      <c r="K91" s="101"/>
      <c r="L91" s="100">
        <f t="shared" si="0"/>
        <v>0</v>
      </c>
      <c r="M91" s="100">
        <f t="shared" si="1"/>
        <v>0</v>
      </c>
      <c r="N91" s="102">
        <f t="shared" si="2"/>
        <v>0</v>
      </c>
      <c r="O91" s="103"/>
    </row>
    <row r="92" spans="1:15" ht="12" customHeight="1">
      <c r="A92" s="77" t="s">
        <v>180</v>
      </c>
      <c r="B92" s="113" t="s">
        <v>314</v>
      </c>
      <c r="C92" s="114">
        <f aca="true" t="shared" si="19" ref="C92:K92">SUM(C84:C91)</f>
        <v>0</v>
      </c>
      <c r="D92" s="114">
        <f t="shared" si="19"/>
        <v>0</v>
      </c>
      <c r="E92" s="115">
        <f t="shared" si="19"/>
        <v>0</v>
      </c>
      <c r="F92" s="114">
        <f t="shared" si="19"/>
        <v>0</v>
      </c>
      <c r="G92" s="114">
        <f t="shared" si="19"/>
        <v>0</v>
      </c>
      <c r="H92" s="115">
        <f t="shared" si="19"/>
        <v>0</v>
      </c>
      <c r="I92" s="114">
        <f t="shared" si="19"/>
        <v>0</v>
      </c>
      <c r="J92" s="114">
        <f t="shared" si="19"/>
        <v>0</v>
      </c>
      <c r="K92" s="115">
        <f t="shared" si="19"/>
        <v>0</v>
      </c>
      <c r="L92" s="114">
        <f t="shared" si="0"/>
        <v>0</v>
      </c>
      <c r="M92" s="114">
        <f t="shared" si="1"/>
        <v>0</v>
      </c>
      <c r="N92" s="116">
        <f t="shared" si="2"/>
        <v>0</v>
      </c>
      <c r="O92" s="103" t="e">
        <f>(N92/M92)*100</f>
        <v>#DIV/0!</v>
      </c>
    </row>
    <row r="93" spans="1:15" ht="14.25" customHeight="1">
      <c r="A93" s="77" t="s">
        <v>182</v>
      </c>
      <c r="B93" s="83" t="s">
        <v>315</v>
      </c>
      <c r="C93" s="88">
        <f aca="true" t="shared" si="20" ref="C93:K93">C22+C23+C48+C57+C70+C78+C83+C92</f>
        <v>17442738</v>
      </c>
      <c r="D93" s="88">
        <f t="shared" si="20"/>
        <v>70459143</v>
      </c>
      <c r="E93" s="89">
        <f t="shared" si="20"/>
        <v>7849173</v>
      </c>
      <c r="F93" s="88">
        <f t="shared" si="20"/>
        <v>27718451</v>
      </c>
      <c r="G93" s="88">
        <f t="shared" si="20"/>
        <v>31974185</v>
      </c>
      <c r="H93" s="89">
        <f t="shared" si="20"/>
        <v>29458280</v>
      </c>
      <c r="I93" s="88">
        <f t="shared" si="20"/>
        <v>52159374</v>
      </c>
      <c r="J93" s="88">
        <f t="shared" si="20"/>
        <v>51537230</v>
      </c>
      <c r="K93" s="89">
        <f t="shared" si="20"/>
        <v>51153480</v>
      </c>
      <c r="L93" s="88">
        <f t="shared" si="0"/>
        <v>97320563</v>
      </c>
      <c r="M93" s="117">
        <f t="shared" si="1"/>
        <v>153970558</v>
      </c>
      <c r="N93" s="119">
        <f t="shared" si="2"/>
        <v>88460933</v>
      </c>
      <c r="O93" s="142">
        <f>(N93/M93)*100</f>
        <v>57.453148283063314</v>
      </c>
    </row>
    <row r="94" spans="1:15" ht="12.75" customHeight="1" hidden="1">
      <c r="A94" s="73" t="s">
        <v>4</v>
      </c>
      <c r="B94" s="99" t="s">
        <v>316</v>
      </c>
      <c r="C94" s="100"/>
      <c r="D94" s="100"/>
      <c r="E94" s="101"/>
      <c r="F94" s="100"/>
      <c r="G94" s="100"/>
      <c r="H94" s="101"/>
      <c r="I94" s="100"/>
      <c r="J94" s="100"/>
      <c r="K94" s="101"/>
      <c r="L94" s="100">
        <f t="shared" si="0"/>
        <v>0</v>
      </c>
      <c r="M94" s="100">
        <f t="shared" si="1"/>
        <v>0</v>
      </c>
      <c r="N94" s="102">
        <f t="shared" si="2"/>
        <v>0</v>
      </c>
      <c r="O94" s="112" t="e">
        <f>N94/M94</f>
        <v>#DIV/0!</v>
      </c>
    </row>
    <row r="95" spans="1:15" ht="25.5" customHeight="1" hidden="1">
      <c r="A95" s="73" t="s">
        <v>6</v>
      </c>
      <c r="B95" s="99" t="s">
        <v>317</v>
      </c>
      <c r="C95" s="100"/>
      <c r="D95" s="100"/>
      <c r="E95" s="101"/>
      <c r="F95" s="100"/>
      <c r="G95" s="100"/>
      <c r="H95" s="101"/>
      <c r="I95" s="100"/>
      <c r="J95" s="100"/>
      <c r="K95" s="101"/>
      <c r="L95" s="100">
        <f t="shared" si="0"/>
        <v>0</v>
      </c>
      <c r="M95" s="100">
        <f t="shared" si="1"/>
        <v>0</v>
      </c>
      <c r="N95" s="102">
        <f t="shared" si="2"/>
        <v>0</v>
      </c>
      <c r="O95" s="112" t="e">
        <f>N95/M95</f>
        <v>#DIV/0!</v>
      </c>
    </row>
    <row r="96" spans="1:15" ht="12.75" customHeight="1" hidden="1">
      <c r="A96" s="73" t="s">
        <v>8</v>
      </c>
      <c r="B96" s="99" t="s">
        <v>318</v>
      </c>
      <c r="C96" s="100"/>
      <c r="D96" s="100"/>
      <c r="E96" s="101"/>
      <c r="F96" s="100"/>
      <c r="G96" s="100"/>
      <c r="H96" s="101"/>
      <c r="I96" s="100"/>
      <c r="J96" s="100"/>
      <c r="K96" s="101"/>
      <c r="L96" s="100">
        <f t="shared" si="0"/>
        <v>0</v>
      </c>
      <c r="M96" s="100">
        <f t="shared" si="1"/>
        <v>0</v>
      </c>
      <c r="N96" s="102">
        <f t="shared" si="2"/>
        <v>0</v>
      </c>
      <c r="O96" s="112" t="e">
        <f>N96/M96</f>
        <v>#DIV/0!</v>
      </c>
    </row>
    <row r="97" spans="1:15" ht="12.75" customHeight="1" hidden="1">
      <c r="A97" s="77" t="s">
        <v>10</v>
      </c>
      <c r="B97" s="104" t="s">
        <v>319</v>
      </c>
      <c r="C97" s="100">
        <f aca="true" t="shared" si="21" ref="C97:K97">C94+C95+C96</f>
        <v>0</v>
      </c>
      <c r="D97" s="100">
        <f t="shared" si="21"/>
        <v>0</v>
      </c>
      <c r="E97" s="101">
        <f t="shared" si="21"/>
        <v>0</v>
      </c>
      <c r="F97" s="100">
        <f t="shared" si="21"/>
        <v>0</v>
      </c>
      <c r="G97" s="100">
        <f t="shared" si="21"/>
        <v>0</v>
      </c>
      <c r="H97" s="101">
        <f t="shared" si="21"/>
        <v>0</v>
      </c>
      <c r="I97" s="100">
        <f t="shared" si="21"/>
        <v>0</v>
      </c>
      <c r="J97" s="100">
        <f t="shared" si="21"/>
        <v>0</v>
      </c>
      <c r="K97" s="101">
        <f t="shared" si="21"/>
        <v>0</v>
      </c>
      <c r="L97" s="100">
        <f t="shared" si="0"/>
        <v>0</v>
      </c>
      <c r="M97" s="100">
        <f t="shared" si="1"/>
        <v>0</v>
      </c>
      <c r="N97" s="102">
        <f t="shared" si="2"/>
        <v>0</v>
      </c>
      <c r="O97" s="112" t="e">
        <f>N97/M97</f>
        <v>#DIV/0!</v>
      </c>
    </row>
    <row r="98" spans="1:15" ht="12.75" customHeight="1">
      <c r="A98" s="73" t="s">
        <v>12</v>
      </c>
      <c r="B98" s="99" t="s">
        <v>320</v>
      </c>
      <c r="C98" s="100"/>
      <c r="D98" s="100"/>
      <c r="E98" s="101"/>
      <c r="F98" s="100"/>
      <c r="G98" s="100"/>
      <c r="H98" s="101"/>
      <c r="I98" s="100"/>
      <c r="J98" s="100"/>
      <c r="K98" s="101"/>
      <c r="L98" s="100">
        <f t="shared" si="0"/>
        <v>0</v>
      </c>
      <c r="M98" s="100">
        <f t="shared" si="1"/>
        <v>0</v>
      </c>
      <c r="N98" s="102">
        <f t="shared" si="2"/>
        <v>0</v>
      </c>
      <c r="O98" s="103"/>
    </row>
    <row r="99" spans="1:15" ht="12.75" customHeight="1" hidden="1">
      <c r="A99" s="73" t="s">
        <v>14</v>
      </c>
      <c r="B99" s="99" t="s">
        <v>321</v>
      </c>
      <c r="C99" s="100"/>
      <c r="D99" s="100"/>
      <c r="E99" s="101"/>
      <c r="F99" s="100"/>
      <c r="G99" s="100"/>
      <c r="H99" s="101"/>
      <c r="I99" s="100"/>
      <c r="J99" s="100"/>
      <c r="K99" s="101"/>
      <c r="L99" s="100">
        <f t="shared" si="0"/>
        <v>0</v>
      </c>
      <c r="M99" s="100">
        <f t="shared" si="1"/>
        <v>0</v>
      </c>
      <c r="N99" s="102">
        <f t="shared" si="2"/>
        <v>0</v>
      </c>
      <c r="O99" s="112" t="e">
        <f>N99/M99</f>
        <v>#DIV/0!</v>
      </c>
    </row>
    <row r="100" spans="1:15" ht="12.75" customHeight="1" hidden="1">
      <c r="A100" s="73" t="s">
        <v>16</v>
      </c>
      <c r="B100" s="99" t="s">
        <v>322</v>
      </c>
      <c r="C100" s="100"/>
      <c r="D100" s="100"/>
      <c r="E100" s="101"/>
      <c r="F100" s="100"/>
      <c r="G100" s="100"/>
      <c r="H100" s="101"/>
      <c r="I100" s="100"/>
      <c r="J100" s="100"/>
      <c r="K100" s="101"/>
      <c r="L100" s="100">
        <f t="shared" si="0"/>
        <v>0</v>
      </c>
      <c r="M100" s="100">
        <f t="shared" si="1"/>
        <v>0</v>
      </c>
      <c r="N100" s="102">
        <f t="shared" si="2"/>
        <v>0</v>
      </c>
      <c r="O100" s="112" t="e">
        <f>N100/M100</f>
        <v>#DIV/0!</v>
      </c>
    </row>
    <row r="101" spans="1:15" ht="12.75" customHeight="1" hidden="1">
      <c r="A101" s="73" t="s">
        <v>18</v>
      </c>
      <c r="B101" s="99" t="s">
        <v>323</v>
      </c>
      <c r="C101" s="100"/>
      <c r="D101" s="100"/>
      <c r="E101" s="101"/>
      <c r="F101" s="100"/>
      <c r="G101" s="100"/>
      <c r="H101" s="101"/>
      <c r="I101" s="100"/>
      <c r="J101" s="100"/>
      <c r="K101" s="101"/>
      <c r="L101" s="100">
        <f t="shared" si="0"/>
        <v>0</v>
      </c>
      <c r="M101" s="100">
        <f t="shared" si="1"/>
        <v>0</v>
      </c>
      <c r="N101" s="102">
        <f t="shared" si="2"/>
        <v>0</v>
      </c>
      <c r="O101" s="112" t="e">
        <f>N101/M101</f>
        <v>#DIV/0!</v>
      </c>
    </row>
    <row r="102" spans="1:15" ht="12.75" customHeight="1">
      <c r="A102" s="73"/>
      <c r="B102" s="99" t="s">
        <v>324</v>
      </c>
      <c r="C102" s="100"/>
      <c r="D102" s="100"/>
      <c r="E102" s="101"/>
      <c r="F102" s="100"/>
      <c r="G102" s="100">
        <v>1887812</v>
      </c>
      <c r="H102" s="101">
        <v>1887812</v>
      </c>
      <c r="I102" s="100"/>
      <c r="J102" s="100"/>
      <c r="K102" s="101"/>
      <c r="L102" s="100">
        <f t="shared" si="0"/>
        <v>0</v>
      </c>
      <c r="M102" s="100">
        <f t="shared" si="1"/>
        <v>1887812</v>
      </c>
      <c r="N102" s="102">
        <f t="shared" si="2"/>
        <v>1887812</v>
      </c>
      <c r="O102" s="103">
        <f>(N102/M102)*100</f>
        <v>100</v>
      </c>
    </row>
    <row r="103" spans="1:15" ht="12.75" customHeight="1">
      <c r="A103" s="77" t="s">
        <v>20</v>
      </c>
      <c r="B103" s="104" t="s">
        <v>325</v>
      </c>
      <c r="C103" s="100">
        <f>C98+C99+C100+C101</f>
        <v>0</v>
      </c>
      <c r="D103" s="100">
        <f>D98+D99+D100+D101</f>
        <v>0</v>
      </c>
      <c r="E103" s="101">
        <f>E98+E99+E100+E101</f>
        <v>0</v>
      </c>
      <c r="F103" s="100">
        <f>F98+F99+F100+F101</f>
        <v>0</v>
      </c>
      <c r="G103" s="100">
        <f>G98+G99+G100+G101+G102</f>
        <v>1887812</v>
      </c>
      <c r="H103" s="101">
        <v>1887812</v>
      </c>
      <c r="I103" s="100">
        <f>I98+I99+I100+I101</f>
        <v>0</v>
      </c>
      <c r="J103" s="100">
        <f>J98+J99+J100+J101</f>
        <v>0</v>
      </c>
      <c r="K103" s="101">
        <f>K98+K99+K100+K101</f>
        <v>0</v>
      </c>
      <c r="L103" s="100">
        <f t="shared" si="0"/>
        <v>0</v>
      </c>
      <c r="M103" s="100">
        <f t="shared" si="1"/>
        <v>1887812</v>
      </c>
      <c r="N103" s="102">
        <f t="shared" si="2"/>
        <v>1887812</v>
      </c>
      <c r="O103" s="103">
        <f>(N103/M103)*100</f>
        <v>100</v>
      </c>
    </row>
    <row r="104" spans="1:15" ht="12.75" customHeight="1" hidden="1">
      <c r="A104" s="73" t="s">
        <v>22</v>
      </c>
      <c r="B104" s="99" t="s">
        <v>326</v>
      </c>
      <c r="C104" s="100"/>
      <c r="D104" s="100"/>
      <c r="E104" s="101"/>
      <c r="F104" s="100"/>
      <c r="G104" s="100"/>
      <c r="H104" s="101"/>
      <c r="I104" s="100"/>
      <c r="J104" s="100"/>
      <c r="K104" s="101"/>
      <c r="L104" s="100">
        <f t="shared" si="0"/>
        <v>0</v>
      </c>
      <c r="M104" s="100">
        <f t="shared" si="1"/>
        <v>0</v>
      </c>
      <c r="N104" s="102">
        <f t="shared" si="2"/>
        <v>0</v>
      </c>
      <c r="O104" s="112" t="e">
        <f aca="true" t="shared" si="22" ref="O104:O109">N104/M104</f>
        <v>#DIV/0!</v>
      </c>
    </row>
    <row r="105" spans="1:15" ht="12.75" customHeight="1" hidden="1">
      <c r="A105" s="73" t="s">
        <v>24</v>
      </c>
      <c r="B105" s="99" t="s">
        <v>327</v>
      </c>
      <c r="C105" s="100"/>
      <c r="D105" s="100"/>
      <c r="E105" s="101"/>
      <c r="F105" s="100"/>
      <c r="G105" s="100"/>
      <c r="H105" s="101"/>
      <c r="I105" s="100"/>
      <c r="J105" s="100"/>
      <c r="K105" s="101"/>
      <c r="L105" s="100">
        <f t="shared" si="0"/>
        <v>0</v>
      </c>
      <c r="M105" s="100">
        <f t="shared" si="1"/>
        <v>0</v>
      </c>
      <c r="N105" s="102">
        <f t="shared" si="2"/>
        <v>0</v>
      </c>
      <c r="O105" s="112" t="e">
        <f t="shared" si="22"/>
        <v>#DIV/0!</v>
      </c>
    </row>
    <row r="106" spans="1:15" ht="12.75" customHeight="1" hidden="1">
      <c r="A106" s="73" t="s">
        <v>26</v>
      </c>
      <c r="B106" s="99" t="s">
        <v>328</v>
      </c>
      <c r="C106" s="100"/>
      <c r="D106" s="100"/>
      <c r="E106" s="101"/>
      <c r="F106" s="100"/>
      <c r="G106" s="100"/>
      <c r="H106" s="101"/>
      <c r="I106" s="100"/>
      <c r="J106" s="100"/>
      <c r="K106" s="101"/>
      <c r="L106" s="100">
        <f t="shared" si="0"/>
        <v>0</v>
      </c>
      <c r="M106" s="100">
        <f t="shared" si="1"/>
        <v>0</v>
      </c>
      <c r="N106" s="102">
        <f t="shared" si="2"/>
        <v>0</v>
      </c>
      <c r="O106" s="112" t="e">
        <f t="shared" si="22"/>
        <v>#DIV/0!</v>
      </c>
    </row>
    <row r="107" spans="1:15" ht="12.75" customHeight="1" hidden="1">
      <c r="A107" s="73" t="s">
        <v>28</v>
      </c>
      <c r="B107" s="99" t="s">
        <v>329</v>
      </c>
      <c r="C107" s="100"/>
      <c r="D107" s="100"/>
      <c r="E107" s="101"/>
      <c r="F107" s="100"/>
      <c r="G107" s="100"/>
      <c r="H107" s="101"/>
      <c r="I107" s="100"/>
      <c r="J107" s="100"/>
      <c r="K107" s="101"/>
      <c r="L107" s="100">
        <f t="shared" si="0"/>
        <v>0</v>
      </c>
      <c r="M107" s="100">
        <f t="shared" si="1"/>
        <v>0</v>
      </c>
      <c r="N107" s="102">
        <f t="shared" si="2"/>
        <v>0</v>
      </c>
      <c r="O107" s="112" t="e">
        <f t="shared" si="22"/>
        <v>#DIV/0!</v>
      </c>
    </row>
    <row r="108" spans="1:15" ht="12.75" customHeight="1" hidden="1">
      <c r="A108" s="73" t="s">
        <v>30</v>
      </c>
      <c r="B108" s="99" t="s">
        <v>330</v>
      </c>
      <c r="C108" s="100"/>
      <c r="D108" s="100"/>
      <c r="E108" s="101"/>
      <c r="F108" s="100"/>
      <c r="G108" s="100"/>
      <c r="H108" s="101"/>
      <c r="I108" s="100"/>
      <c r="J108" s="100"/>
      <c r="K108" s="101"/>
      <c r="L108" s="100">
        <f t="shared" si="0"/>
        <v>0</v>
      </c>
      <c r="M108" s="100">
        <f t="shared" si="1"/>
        <v>0</v>
      </c>
      <c r="N108" s="102">
        <f t="shared" si="2"/>
        <v>0</v>
      </c>
      <c r="O108" s="112" t="e">
        <f t="shared" si="22"/>
        <v>#DIV/0!</v>
      </c>
    </row>
    <row r="109" spans="1:15" ht="12.75" customHeight="1" hidden="1">
      <c r="A109" s="73" t="s">
        <v>32</v>
      </c>
      <c r="B109" s="99" t="s">
        <v>331</v>
      </c>
      <c r="C109" s="100"/>
      <c r="D109" s="100"/>
      <c r="E109" s="101"/>
      <c r="F109" s="100"/>
      <c r="G109" s="100"/>
      <c r="H109" s="101"/>
      <c r="I109" s="100"/>
      <c r="J109" s="100"/>
      <c r="K109" s="101"/>
      <c r="L109" s="100">
        <f t="shared" si="0"/>
        <v>0</v>
      </c>
      <c r="M109" s="100">
        <f t="shared" si="1"/>
        <v>0</v>
      </c>
      <c r="N109" s="102">
        <f t="shared" si="2"/>
        <v>0</v>
      </c>
      <c r="O109" s="112" t="e">
        <f t="shared" si="22"/>
        <v>#DIV/0!</v>
      </c>
    </row>
    <row r="110" spans="1:15" ht="12.75" customHeight="1">
      <c r="A110" s="77" t="s">
        <v>34</v>
      </c>
      <c r="B110" s="104" t="s">
        <v>332</v>
      </c>
      <c r="C110" s="100">
        <f aca="true" t="shared" si="23" ref="C110:K110">C97+C103+C104+C105+C106+C107+C108+C109</f>
        <v>0</v>
      </c>
      <c r="D110" s="100">
        <f t="shared" si="23"/>
        <v>0</v>
      </c>
      <c r="E110" s="101">
        <f t="shared" si="23"/>
        <v>0</v>
      </c>
      <c r="F110" s="100">
        <f t="shared" si="23"/>
        <v>0</v>
      </c>
      <c r="G110" s="100">
        <f t="shared" si="23"/>
        <v>1887812</v>
      </c>
      <c r="H110" s="101">
        <f t="shared" si="23"/>
        <v>1887812</v>
      </c>
      <c r="I110" s="100">
        <f t="shared" si="23"/>
        <v>0</v>
      </c>
      <c r="J110" s="100">
        <f t="shared" si="23"/>
        <v>0</v>
      </c>
      <c r="K110" s="101">
        <f t="shared" si="23"/>
        <v>0</v>
      </c>
      <c r="L110" s="100">
        <f t="shared" si="0"/>
        <v>0</v>
      </c>
      <c r="M110" s="100">
        <f t="shared" si="1"/>
        <v>1887812</v>
      </c>
      <c r="N110" s="102">
        <f t="shared" si="2"/>
        <v>1887812</v>
      </c>
      <c r="O110" s="103">
        <f>(N110/M110)*100</f>
        <v>100</v>
      </c>
    </row>
    <row r="111" spans="1:15" ht="12.75" customHeight="1" hidden="1">
      <c r="A111" s="73" t="s">
        <v>36</v>
      </c>
      <c r="B111" s="99" t="s">
        <v>333</v>
      </c>
      <c r="C111" s="100"/>
      <c r="D111" s="100"/>
      <c r="E111" s="101"/>
      <c r="F111" s="100"/>
      <c r="G111" s="100"/>
      <c r="H111" s="101"/>
      <c r="I111" s="100"/>
      <c r="J111" s="100"/>
      <c r="K111" s="101"/>
      <c r="L111" s="100">
        <f t="shared" si="0"/>
        <v>0</v>
      </c>
      <c r="M111" s="100">
        <f t="shared" si="1"/>
        <v>0</v>
      </c>
      <c r="N111" s="102">
        <f t="shared" si="2"/>
        <v>0</v>
      </c>
      <c r="O111" s="112" t="e">
        <f aca="true" t="shared" si="24" ref="O111:O116">N111/M111</f>
        <v>#DIV/0!</v>
      </c>
    </row>
    <row r="112" spans="1:15" ht="12.75" customHeight="1" hidden="1">
      <c r="A112" s="73" t="s">
        <v>38</v>
      </c>
      <c r="B112" s="99" t="s">
        <v>334</v>
      </c>
      <c r="C112" s="100"/>
      <c r="D112" s="100"/>
      <c r="E112" s="101"/>
      <c r="F112" s="100"/>
      <c r="G112" s="100"/>
      <c r="H112" s="101"/>
      <c r="I112" s="100"/>
      <c r="J112" s="100"/>
      <c r="K112" s="101"/>
      <c r="L112" s="100">
        <f t="shared" si="0"/>
        <v>0</v>
      </c>
      <c r="M112" s="100">
        <f t="shared" si="1"/>
        <v>0</v>
      </c>
      <c r="N112" s="102">
        <f t="shared" si="2"/>
        <v>0</v>
      </c>
      <c r="O112" s="112" t="e">
        <f t="shared" si="24"/>
        <v>#DIV/0!</v>
      </c>
    </row>
    <row r="113" spans="1:15" ht="12.75" customHeight="1" hidden="1">
      <c r="A113" s="73" t="s">
        <v>40</v>
      </c>
      <c r="B113" s="99" t="s">
        <v>335</v>
      </c>
      <c r="C113" s="100"/>
      <c r="D113" s="100"/>
      <c r="E113" s="101"/>
      <c r="F113" s="100"/>
      <c r="G113" s="100"/>
      <c r="H113" s="101"/>
      <c r="I113" s="100"/>
      <c r="J113" s="100"/>
      <c r="K113" s="101"/>
      <c r="L113" s="100">
        <f t="shared" si="0"/>
        <v>0</v>
      </c>
      <c r="M113" s="100">
        <f t="shared" si="1"/>
        <v>0</v>
      </c>
      <c r="N113" s="102">
        <f t="shared" si="2"/>
        <v>0</v>
      </c>
      <c r="O113" s="112" t="e">
        <f t="shared" si="24"/>
        <v>#DIV/0!</v>
      </c>
    </row>
    <row r="114" spans="1:15" ht="12.75" customHeight="1" hidden="1">
      <c r="A114" s="73" t="s">
        <v>42</v>
      </c>
      <c r="B114" s="99" t="s">
        <v>336</v>
      </c>
      <c r="C114" s="100"/>
      <c r="D114" s="100"/>
      <c r="E114" s="101"/>
      <c r="F114" s="100"/>
      <c r="G114" s="100"/>
      <c r="H114" s="101"/>
      <c r="I114" s="100"/>
      <c r="J114" s="100"/>
      <c r="K114" s="101"/>
      <c r="L114" s="100">
        <f t="shared" si="0"/>
        <v>0</v>
      </c>
      <c r="M114" s="100">
        <f t="shared" si="1"/>
        <v>0</v>
      </c>
      <c r="N114" s="102">
        <f t="shared" si="2"/>
        <v>0</v>
      </c>
      <c r="O114" s="112" t="e">
        <f t="shared" si="24"/>
        <v>#DIV/0!</v>
      </c>
    </row>
    <row r="115" spans="1:15" ht="12.75" customHeight="1" hidden="1">
      <c r="A115" s="77" t="s">
        <v>44</v>
      </c>
      <c r="B115" s="104" t="s">
        <v>337</v>
      </c>
      <c r="C115" s="100">
        <f aca="true" t="shared" si="25" ref="C115:K115">C111+C112+C113+C114</f>
        <v>0</v>
      </c>
      <c r="D115" s="100">
        <f t="shared" si="25"/>
        <v>0</v>
      </c>
      <c r="E115" s="101">
        <f t="shared" si="25"/>
        <v>0</v>
      </c>
      <c r="F115" s="100">
        <f t="shared" si="25"/>
        <v>0</v>
      </c>
      <c r="G115" s="100">
        <f t="shared" si="25"/>
        <v>0</v>
      </c>
      <c r="H115" s="101">
        <f t="shared" si="25"/>
        <v>0</v>
      </c>
      <c r="I115" s="100">
        <f t="shared" si="25"/>
        <v>0</v>
      </c>
      <c r="J115" s="100">
        <f t="shared" si="25"/>
        <v>0</v>
      </c>
      <c r="K115" s="101">
        <f t="shared" si="25"/>
        <v>0</v>
      </c>
      <c r="L115" s="100">
        <f t="shared" si="0"/>
        <v>0</v>
      </c>
      <c r="M115" s="100">
        <f t="shared" si="1"/>
        <v>0</v>
      </c>
      <c r="N115" s="102">
        <f t="shared" si="2"/>
        <v>0</v>
      </c>
      <c r="O115" s="112" t="e">
        <f t="shared" si="24"/>
        <v>#DIV/0!</v>
      </c>
    </row>
    <row r="116" spans="1:15" ht="12.75" customHeight="1" hidden="1">
      <c r="A116" s="73" t="s">
        <v>46</v>
      </c>
      <c r="B116" s="99" t="s">
        <v>338</v>
      </c>
      <c r="C116" s="100"/>
      <c r="D116" s="100"/>
      <c r="E116" s="101"/>
      <c r="F116" s="100"/>
      <c r="G116" s="100"/>
      <c r="H116" s="101"/>
      <c r="I116" s="100"/>
      <c r="J116" s="100"/>
      <c r="K116" s="101"/>
      <c r="L116" s="100">
        <f t="shared" si="0"/>
        <v>0</v>
      </c>
      <c r="M116" s="100">
        <f t="shared" si="1"/>
        <v>0</v>
      </c>
      <c r="N116" s="102">
        <f t="shared" si="2"/>
        <v>0</v>
      </c>
      <c r="O116" s="112" t="e">
        <f t="shared" si="24"/>
        <v>#DIV/0!</v>
      </c>
    </row>
    <row r="117" spans="1:15" ht="14.25" customHeight="1">
      <c r="A117" s="77" t="s">
        <v>48</v>
      </c>
      <c r="B117" s="104" t="s">
        <v>339</v>
      </c>
      <c r="C117" s="100">
        <f aca="true" t="shared" si="26" ref="C117:K117">C110+C115+C116</f>
        <v>0</v>
      </c>
      <c r="D117" s="100">
        <f t="shared" si="26"/>
        <v>0</v>
      </c>
      <c r="E117" s="101">
        <f t="shared" si="26"/>
        <v>0</v>
      </c>
      <c r="F117" s="100">
        <f t="shared" si="26"/>
        <v>0</v>
      </c>
      <c r="G117" s="100">
        <f t="shared" si="26"/>
        <v>1887812</v>
      </c>
      <c r="H117" s="101">
        <f t="shared" si="26"/>
        <v>1887812</v>
      </c>
      <c r="I117" s="100">
        <f t="shared" si="26"/>
        <v>0</v>
      </c>
      <c r="J117" s="100">
        <f t="shared" si="26"/>
        <v>0</v>
      </c>
      <c r="K117" s="101">
        <f t="shared" si="26"/>
        <v>0</v>
      </c>
      <c r="L117" s="100">
        <f t="shared" si="0"/>
        <v>0</v>
      </c>
      <c r="M117" s="100">
        <f t="shared" si="1"/>
        <v>1887812</v>
      </c>
      <c r="N117" s="102">
        <f t="shared" si="2"/>
        <v>1887812</v>
      </c>
      <c r="O117" s="103">
        <f>(N117/M117)*100</f>
        <v>100</v>
      </c>
    </row>
    <row r="118" spans="1:15" ht="14.25" customHeight="1">
      <c r="A118" s="82"/>
      <c r="B118" s="83" t="s">
        <v>340</v>
      </c>
      <c r="C118" s="117">
        <f aca="true" t="shared" si="27" ref="C118:K118">C93+C117</f>
        <v>17442738</v>
      </c>
      <c r="D118" s="117">
        <f t="shared" si="27"/>
        <v>70459143</v>
      </c>
      <c r="E118" s="118">
        <f t="shared" si="27"/>
        <v>7849173</v>
      </c>
      <c r="F118" s="117">
        <f t="shared" si="27"/>
        <v>27718451</v>
      </c>
      <c r="G118" s="117">
        <f t="shared" si="27"/>
        <v>33861997</v>
      </c>
      <c r="H118" s="118">
        <f t="shared" si="27"/>
        <v>31346092</v>
      </c>
      <c r="I118" s="117">
        <f t="shared" si="27"/>
        <v>52159374</v>
      </c>
      <c r="J118" s="117">
        <f t="shared" si="27"/>
        <v>51537230</v>
      </c>
      <c r="K118" s="118">
        <f t="shared" si="27"/>
        <v>51153480</v>
      </c>
      <c r="L118" s="117">
        <f t="shared" si="0"/>
        <v>97320563</v>
      </c>
      <c r="M118" s="117">
        <f t="shared" si="1"/>
        <v>155858370</v>
      </c>
      <c r="N118" s="119">
        <f t="shared" si="2"/>
        <v>90348745</v>
      </c>
      <c r="O118" s="103">
        <f>(N118/M118)*100</f>
        <v>57.96849088053469</v>
      </c>
    </row>
  </sheetData>
  <sheetProtection selectLockedCells="1" selectUnlockedCells="1"/>
  <mergeCells count="6">
    <mergeCell ref="A1:B1"/>
    <mergeCell ref="C1:E1"/>
    <mergeCell ref="F1:H1"/>
    <mergeCell ref="I1:K1"/>
    <mergeCell ref="L1:N1"/>
    <mergeCell ref="A2:B2"/>
  </mergeCells>
  <printOptions gridLines="1"/>
  <pageMargins left="0.27569444444444446" right="0.27569444444444446" top="1.0597222222222222" bottom="0.8555555555555556" header="0.6298611111111111" footer="0.39375"/>
  <pageSetup horizontalDpi="300" verticalDpi="300" orientation="landscape" pageOrder="overThenDown" paperSize="9" scale="75" r:id="rId1"/>
  <headerFooter alignWithMargins="0">
    <oddHeader>&amp;C2.sz melléklet
Pecöl Község Önkormányzata 2017. évi  költségvetési beszámolója
KIADÁSOK Ft-ban</oddHeader>
    <oddFooter xml:space="preserve">&amp;L&amp;"Times New Roman,Normál"&amp;12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20"/>
  <sheetViews>
    <sheetView view="pageLayout" zoomScaleNormal="97" workbookViewId="0" topLeftCell="B100">
      <selection activeCell="B4" sqref="B4"/>
    </sheetView>
  </sheetViews>
  <sheetFormatPr defaultColWidth="9.140625" defaultRowHeight="12.75" customHeight="1"/>
  <cols>
    <col min="1" max="1" width="0" style="120" hidden="1" customWidth="1"/>
    <col min="2" max="2" width="24.28125" style="135" customWidth="1"/>
    <col min="3" max="4" width="10.00390625" style="121" customWidth="1"/>
    <col min="5" max="5" width="10.00390625" style="135" customWidth="1"/>
    <col min="6" max="6" width="10.00390625" style="121" customWidth="1"/>
    <col min="7" max="7" width="10.28125" style="121" customWidth="1"/>
    <col min="8" max="8" width="10.00390625" style="135" customWidth="1"/>
    <col min="9" max="9" width="10.00390625" style="121" customWidth="1"/>
    <col min="10" max="10" width="9.140625" style="121" customWidth="1"/>
    <col min="11" max="11" width="9.28125" style="135" customWidth="1"/>
    <col min="12" max="12" width="10.28125" style="121" customWidth="1"/>
    <col min="13" max="13" width="11.140625" style="121" customWidth="1"/>
    <col min="14" max="14" width="10.421875" style="135" customWidth="1"/>
    <col min="15" max="16384" width="9.140625" style="120" customWidth="1"/>
  </cols>
  <sheetData>
    <row r="1" spans="1:14" s="76" customFormat="1" ht="13.5" customHeight="1">
      <c r="A1" s="255" t="s">
        <v>244</v>
      </c>
      <c r="B1" s="255"/>
      <c r="C1" s="256" t="s">
        <v>291</v>
      </c>
      <c r="D1" s="256"/>
      <c r="E1" s="256"/>
      <c r="F1" s="256" t="s">
        <v>292</v>
      </c>
      <c r="G1" s="256"/>
      <c r="H1" s="256"/>
      <c r="I1" s="256" t="s">
        <v>341</v>
      </c>
      <c r="J1" s="256"/>
      <c r="K1" s="256"/>
      <c r="L1" s="256" t="s">
        <v>247</v>
      </c>
      <c r="M1" s="256"/>
      <c r="N1" s="256"/>
    </row>
    <row r="2" spans="1:14" s="76" customFormat="1" ht="13.5" customHeight="1">
      <c r="A2" s="255" t="s">
        <v>407</v>
      </c>
      <c r="B2" s="255"/>
      <c r="C2" s="136" t="s">
        <v>249</v>
      </c>
      <c r="D2" s="137" t="s">
        <v>250</v>
      </c>
      <c r="E2" s="138"/>
      <c r="F2" s="136" t="s">
        <v>249</v>
      </c>
      <c r="G2" s="137" t="s">
        <v>250</v>
      </c>
      <c r="H2" s="138"/>
      <c r="I2" s="136" t="s">
        <v>249</v>
      </c>
      <c r="J2" s="137" t="s">
        <v>250</v>
      </c>
      <c r="K2" s="138"/>
      <c r="L2" s="136" t="s">
        <v>249</v>
      </c>
      <c r="M2" s="137" t="s">
        <v>250</v>
      </c>
      <c r="N2" s="138"/>
    </row>
    <row r="3" spans="1:14" s="76" customFormat="1" ht="13.5" customHeight="1">
      <c r="A3" s="139"/>
      <c r="B3" s="140" t="s">
        <v>420</v>
      </c>
      <c r="C3" s="15" t="s">
        <v>252</v>
      </c>
      <c r="D3" s="13" t="s">
        <v>252</v>
      </c>
      <c r="E3" s="14" t="s">
        <v>251</v>
      </c>
      <c r="F3" s="15" t="s">
        <v>252</v>
      </c>
      <c r="G3" s="13" t="s">
        <v>252</v>
      </c>
      <c r="H3" s="14" t="s">
        <v>251</v>
      </c>
      <c r="I3" s="15" t="s">
        <v>252</v>
      </c>
      <c r="J3" s="13" t="s">
        <v>252</v>
      </c>
      <c r="K3" s="14" t="s">
        <v>251</v>
      </c>
      <c r="L3" s="15" t="s">
        <v>252</v>
      </c>
      <c r="M3" s="13" t="s">
        <v>252</v>
      </c>
      <c r="N3" s="14" t="s">
        <v>251</v>
      </c>
    </row>
    <row r="4" spans="1:14" ht="13.5" customHeight="1">
      <c r="A4" s="122" t="s">
        <v>4</v>
      </c>
      <c r="B4" s="16" t="s">
        <v>5</v>
      </c>
      <c r="C4" s="123"/>
      <c r="D4" s="124"/>
      <c r="E4" s="125"/>
      <c r="F4" s="123">
        <v>3707120</v>
      </c>
      <c r="G4" s="124">
        <v>3829362</v>
      </c>
      <c r="H4" s="125">
        <v>3829362</v>
      </c>
      <c r="I4" s="123"/>
      <c r="J4" s="124"/>
      <c r="K4" s="125"/>
      <c r="L4" s="123">
        <f>C4+F4+I4</f>
        <v>3707120</v>
      </c>
      <c r="M4" s="124">
        <f>D4+G4+J4</f>
        <v>3829362</v>
      </c>
      <c r="N4" s="125">
        <f>E4+H4+K4</f>
        <v>3829362</v>
      </c>
    </row>
    <row r="5" spans="1:14" ht="13.5" customHeight="1">
      <c r="A5" s="122" t="s">
        <v>6</v>
      </c>
      <c r="B5" s="16" t="s">
        <v>7</v>
      </c>
      <c r="C5" s="123"/>
      <c r="D5" s="124"/>
      <c r="E5" s="125"/>
      <c r="F5" s="123"/>
      <c r="G5" s="124"/>
      <c r="H5" s="125"/>
      <c r="I5" s="123"/>
      <c r="J5" s="124"/>
      <c r="K5" s="125"/>
      <c r="L5" s="123"/>
      <c r="M5" s="124"/>
      <c r="N5" s="125"/>
    </row>
    <row r="6" spans="1:14" ht="13.5" customHeight="1">
      <c r="A6" s="122" t="s">
        <v>8</v>
      </c>
      <c r="B6" s="16" t="s">
        <v>9</v>
      </c>
      <c r="C6" s="123"/>
      <c r="D6" s="124"/>
      <c r="E6" s="125"/>
      <c r="F6" s="123"/>
      <c r="G6" s="124"/>
      <c r="H6" s="125"/>
      <c r="I6" s="123"/>
      <c r="J6" s="124"/>
      <c r="K6" s="125"/>
      <c r="L6" s="123"/>
      <c r="M6" s="124"/>
      <c r="N6" s="125"/>
    </row>
    <row r="7" spans="1:14" ht="13.5" customHeight="1">
      <c r="A7" s="122" t="s">
        <v>10</v>
      </c>
      <c r="B7" s="16" t="s">
        <v>11</v>
      </c>
      <c r="C7" s="123"/>
      <c r="D7" s="124"/>
      <c r="E7" s="125"/>
      <c r="F7" s="123"/>
      <c r="G7" s="124"/>
      <c r="H7" s="125"/>
      <c r="I7" s="123"/>
      <c r="J7" s="124"/>
      <c r="K7" s="125"/>
      <c r="L7" s="123"/>
      <c r="M7" s="124"/>
      <c r="N7" s="125"/>
    </row>
    <row r="8" spans="1:14" ht="13.5" customHeight="1">
      <c r="A8" s="122" t="s">
        <v>12</v>
      </c>
      <c r="B8" s="16" t="s">
        <v>13</v>
      </c>
      <c r="C8" s="123"/>
      <c r="D8" s="124"/>
      <c r="E8" s="125"/>
      <c r="F8" s="123"/>
      <c r="G8" s="124"/>
      <c r="H8" s="125"/>
      <c r="I8" s="123"/>
      <c r="J8" s="124"/>
      <c r="K8" s="125"/>
      <c r="L8" s="123"/>
      <c r="M8" s="124"/>
      <c r="N8" s="125"/>
    </row>
    <row r="9" spans="1:14" ht="13.5" customHeight="1">
      <c r="A9" s="122" t="s">
        <v>14</v>
      </c>
      <c r="B9" s="16" t="s">
        <v>15</v>
      </c>
      <c r="C9" s="123"/>
      <c r="D9" s="124"/>
      <c r="E9" s="125"/>
      <c r="F9" s="123"/>
      <c r="G9" s="124"/>
      <c r="H9" s="125"/>
      <c r="I9" s="123"/>
      <c r="J9" s="124"/>
      <c r="K9" s="125"/>
      <c r="L9" s="123"/>
      <c r="M9" s="124"/>
      <c r="N9" s="125"/>
    </row>
    <row r="10" spans="1:14" ht="13.5" customHeight="1">
      <c r="A10" s="122" t="s">
        <v>16</v>
      </c>
      <c r="B10" s="16" t="s">
        <v>17</v>
      </c>
      <c r="C10" s="123"/>
      <c r="D10" s="124"/>
      <c r="E10" s="125"/>
      <c r="F10" s="123"/>
      <c r="G10" s="124"/>
      <c r="H10" s="125"/>
      <c r="I10" s="123"/>
      <c r="J10" s="124"/>
      <c r="K10" s="125"/>
      <c r="L10" s="123">
        <f aca="true" t="shared" si="0" ref="L10:L77">C10+F10+I10</f>
        <v>0</v>
      </c>
      <c r="M10" s="124">
        <f aca="true" t="shared" si="1" ref="M10:M120">D10+G10+J10</f>
        <v>0</v>
      </c>
      <c r="N10" s="125">
        <f aca="true" t="shared" si="2" ref="N10:N104">E10+H10+K10</f>
        <v>0</v>
      </c>
    </row>
    <row r="11" spans="1:14" ht="13.5" customHeight="1">
      <c r="A11" s="122" t="s">
        <v>18</v>
      </c>
      <c r="B11" s="16" t="s">
        <v>19</v>
      </c>
      <c r="C11" s="123"/>
      <c r="D11" s="124"/>
      <c r="E11" s="125"/>
      <c r="F11" s="123"/>
      <c r="G11" s="124"/>
      <c r="H11" s="125"/>
      <c r="I11" s="123"/>
      <c r="J11" s="124"/>
      <c r="K11" s="125"/>
      <c r="L11" s="123">
        <f t="shared" si="0"/>
        <v>0</v>
      </c>
      <c r="M11" s="124">
        <f t="shared" si="1"/>
        <v>0</v>
      </c>
      <c r="N11" s="125">
        <f t="shared" si="2"/>
        <v>0</v>
      </c>
    </row>
    <row r="12" spans="1:14" ht="13.5" customHeight="1">
      <c r="A12" s="122" t="s">
        <v>20</v>
      </c>
      <c r="B12" s="16" t="s">
        <v>21</v>
      </c>
      <c r="C12" s="123"/>
      <c r="D12" s="124"/>
      <c r="E12" s="125"/>
      <c r="F12" s="123"/>
      <c r="G12" s="124"/>
      <c r="H12" s="125"/>
      <c r="I12" s="123"/>
      <c r="J12" s="124"/>
      <c r="K12" s="125"/>
      <c r="L12" s="123">
        <f t="shared" si="0"/>
        <v>0</v>
      </c>
      <c r="M12" s="124">
        <f t="shared" si="1"/>
        <v>0</v>
      </c>
      <c r="N12" s="125">
        <f t="shared" si="2"/>
        <v>0</v>
      </c>
    </row>
    <row r="13" spans="1:14" ht="13.5" customHeight="1">
      <c r="A13" s="122" t="s">
        <v>22</v>
      </c>
      <c r="B13" s="16" t="s">
        <v>23</v>
      </c>
      <c r="C13" s="123"/>
      <c r="D13" s="124"/>
      <c r="E13" s="125"/>
      <c r="F13" s="123"/>
      <c r="G13" s="124"/>
      <c r="H13" s="125"/>
      <c r="I13" s="123"/>
      <c r="J13" s="124"/>
      <c r="K13" s="125"/>
      <c r="L13" s="123">
        <f t="shared" si="0"/>
        <v>0</v>
      </c>
      <c r="M13" s="124">
        <f t="shared" si="1"/>
        <v>0</v>
      </c>
      <c r="N13" s="125">
        <f t="shared" si="2"/>
        <v>0</v>
      </c>
    </row>
    <row r="14" spans="1:14" ht="13.5" customHeight="1">
      <c r="A14" s="122" t="s">
        <v>24</v>
      </c>
      <c r="B14" s="16" t="s">
        <v>25</v>
      </c>
      <c r="C14" s="123"/>
      <c r="D14" s="124"/>
      <c r="E14" s="125"/>
      <c r="F14" s="123"/>
      <c r="G14" s="124"/>
      <c r="H14" s="125"/>
      <c r="I14" s="123"/>
      <c r="J14" s="124"/>
      <c r="K14" s="125"/>
      <c r="L14" s="123">
        <f t="shared" si="0"/>
        <v>0</v>
      </c>
      <c r="M14" s="124">
        <f t="shared" si="1"/>
        <v>0</v>
      </c>
      <c r="N14" s="125">
        <f t="shared" si="2"/>
        <v>0</v>
      </c>
    </row>
    <row r="15" spans="1:14" ht="13.5" customHeight="1">
      <c r="A15" s="122" t="s">
        <v>26</v>
      </c>
      <c r="B15" s="16" t="s">
        <v>27</v>
      </c>
      <c r="C15" s="123"/>
      <c r="D15" s="124"/>
      <c r="E15" s="125"/>
      <c r="F15" s="123"/>
      <c r="G15" s="124"/>
      <c r="H15" s="125"/>
      <c r="I15" s="123"/>
      <c r="J15" s="124"/>
      <c r="K15" s="125"/>
      <c r="L15" s="123">
        <f t="shared" si="0"/>
        <v>0</v>
      </c>
      <c r="M15" s="124">
        <f t="shared" si="1"/>
        <v>0</v>
      </c>
      <c r="N15" s="125">
        <f t="shared" si="2"/>
        <v>0</v>
      </c>
    </row>
    <row r="16" spans="1:14" ht="13.5" customHeight="1">
      <c r="A16" s="122" t="s">
        <v>28</v>
      </c>
      <c r="B16" s="16" t="s">
        <v>29</v>
      </c>
      <c r="C16" s="123"/>
      <c r="D16" s="124"/>
      <c r="E16" s="125"/>
      <c r="F16" s="123"/>
      <c r="G16" s="124"/>
      <c r="H16" s="125"/>
      <c r="I16" s="123"/>
      <c r="J16" s="124"/>
      <c r="K16" s="125"/>
      <c r="L16" s="123">
        <f t="shared" si="0"/>
        <v>0</v>
      </c>
      <c r="M16" s="124">
        <f t="shared" si="1"/>
        <v>0</v>
      </c>
      <c r="N16" s="125">
        <f t="shared" si="2"/>
        <v>0</v>
      </c>
    </row>
    <row r="17" spans="1:14" ht="13.5" customHeight="1">
      <c r="A17" s="126" t="s">
        <v>30</v>
      </c>
      <c r="B17" s="17" t="s">
        <v>299</v>
      </c>
      <c r="C17" s="123">
        <f aca="true" t="shared" si="3" ref="C17:K17">SUM(C4:C16)</f>
        <v>0</v>
      </c>
      <c r="D17" s="124">
        <f t="shared" si="3"/>
        <v>0</v>
      </c>
      <c r="E17" s="125">
        <f t="shared" si="3"/>
        <v>0</v>
      </c>
      <c r="F17" s="123">
        <f t="shared" si="3"/>
        <v>3707120</v>
      </c>
      <c r="G17" s="124">
        <f t="shared" si="3"/>
        <v>3829362</v>
      </c>
      <c r="H17" s="125">
        <f t="shared" si="3"/>
        <v>3829362</v>
      </c>
      <c r="I17" s="123">
        <f t="shared" si="3"/>
        <v>0</v>
      </c>
      <c r="J17" s="124">
        <f t="shared" si="3"/>
        <v>0</v>
      </c>
      <c r="K17" s="125">
        <f t="shared" si="3"/>
        <v>0</v>
      </c>
      <c r="L17" s="123">
        <f t="shared" si="0"/>
        <v>3707120</v>
      </c>
      <c r="M17" s="124">
        <f t="shared" si="1"/>
        <v>3829362</v>
      </c>
      <c r="N17" s="125">
        <f t="shared" si="2"/>
        <v>3829362</v>
      </c>
    </row>
    <row r="18" spans="1:14" ht="13.5" customHeight="1">
      <c r="A18" s="122" t="s">
        <v>32</v>
      </c>
      <c r="B18" s="16" t="s">
        <v>33</v>
      </c>
      <c r="C18" s="123"/>
      <c r="D18" s="124"/>
      <c r="E18" s="125"/>
      <c r="F18" s="123"/>
      <c r="G18" s="124"/>
      <c r="H18" s="125"/>
      <c r="I18" s="123">
        <v>3892188</v>
      </c>
      <c r="J18" s="124">
        <v>3843310</v>
      </c>
      <c r="K18" s="125">
        <v>3843310</v>
      </c>
      <c r="L18" s="123">
        <f t="shared" si="0"/>
        <v>3892188</v>
      </c>
      <c r="M18" s="124">
        <f t="shared" si="1"/>
        <v>3843310</v>
      </c>
      <c r="N18" s="125">
        <f t="shared" si="2"/>
        <v>3843310</v>
      </c>
    </row>
    <row r="19" spans="1:14" ht="13.5" customHeight="1">
      <c r="A19" s="122" t="s">
        <v>34</v>
      </c>
      <c r="B19" s="16" t="s">
        <v>300</v>
      </c>
      <c r="C19" s="123"/>
      <c r="D19" s="124"/>
      <c r="E19" s="125"/>
      <c r="F19" s="123">
        <v>193500</v>
      </c>
      <c r="G19" s="124">
        <v>193500</v>
      </c>
      <c r="H19" s="125">
        <v>193500</v>
      </c>
      <c r="I19" s="123">
        <v>240000</v>
      </c>
      <c r="J19" s="124">
        <v>240000</v>
      </c>
      <c r="K19" s="125">
        <v>240000</v>
      </c>
      <c r="L19" s="123">
        <f t="shared" si="0"/>
        <v>433500</v>
      </c>
      <c r="M19" s="124">
        <f t="shared" si="1"/>
        <v>433500</v>
      </c>
      <c r="N19" s="125">
        <f t="shared" si="2"/>
        <v>433500</v>
      </c>
    </row>
    <row r="20" spans="1:14" ht="13.5" customHeight="1">
      <c r="A20" s="122" t="s">
        <v>36</v>
      </c>
      <c r="B20" s="16" t="s">
        <v>37</v>
      </c>
      <c r="C20" s="123"/>
      <c r="D20" s="124"/>
      <c r="E20" s="125"/>
      <c r="F20" s="123"/>
      <c r="G20" s="124"/>
      <c r="H20" s="125"/>
      <c r="I20" s="123"/>
      <c r="J20" s="124"/>
      <c r="K20" s="125"/>
      <c r="L20" s="123">
        <f t="shared" si="0"/>
        <v>0</v>
      </c>
      <c r="M20" s="124">
        <f t="shared" si="1"/>
        <v>0</v>
      </c>
      <c r="N20" s="125">
        <f t="shared" si="2"/>
        <v>0</v>
      </c>
    </row>
    <row r="21" spans="1:14" ht="13.5" customHeight="1">
      <c r="A21" s="126" t="s">
        <v>38</v>
      </c>
      <c r="B21" s="17" t="s">
        <v>301</v>
      </c>
      <c r="C21" s="123"/>
      <c r="D21" s="124"/>
      <c r="E21" s="125">
        <f aca="true" t="shared" si="4" ref="E21:K21">E18+E19+E20</f>
        <v>0</v>
      </c>
      <c r="F21" s="123">
        <f t="shared" si="4"/>
        <v>193500</v>
      </c>
      <c r="G21" s="124">
        <f t="shared" si="4"/>
        <v>193500</v>
      </c>
      <c r="H21" s="125">
        <f t="shared" si="4"/>
        <v>193500</v>
      </c>
      <c r="I21" s="123">
        <f t="shared" si="4"/>
        <v>4132188</v>
      </c>
      <c r="J21" s="124">
        <f t="shared" si="4"/>
        <v>4083310</v>
      </c>
      <c r="K21" s="125">
        <f t="shared" si="4"/>
        <v>4083310</v>
      </c>
      <c r="L21" s="123">
        <f t="shared" si="0"/>
        <v>4325688</v>
      </c>
      <c r="M21" s="124">
        <f t="shared" si="1"/>
        <v>4276810</v>
      </c>
      <c r="N21" s="125">
        <f t="shared" si="2"/>
        <v>4276810</v>
      </c>
    </row>
    <row r="22" spans="1:14" s="130" customFormat="1" ht="13.5" customHeight="1">
      <c r="A22" s="126" t="s">
        <v>40</v>
      </c>
      <c r="B22" s="17" t="s">
        <v>302</v>
      </c>
      <c r="C22" s="127">
        <f aca="true" t="shared" si="5" ref="C22:K22">C17+C21</f>
        <v>0</v>
      </c>
      <c r="D22" s="128">
        <f t="shared" si="5"/>
        <v>0</v>
      </c>
      <c r="E22" s="129">
        <f t="shared" si="5"/>
        <v>0</v>
      </c>
      <c r="F22" s="127">
        <f t="shared" si="5"/>
        <v>3900620</v>
      </c>
      <c r="G22" s="128">
        <f t="shared" si="5"/>
        <v>4022862</v>
      </c>
      <c r="H22" s="129">
        <f t="shared" si="5"/>
        <v>4022862</v>
      </c>
      <c r="I22" s="127">
        <f t="shared" si="5"/>
        <v>4132188</v>
      </c>
      <c r="J22" s="128">
        <f t="shared" si="5"/>
        <v>4083310</v>
      </c>
      <c r="K22" s="129">
        <f t="shared" si="5"/>
        <v>4083310</v>
      </c>
      <c r="L22" s="127">
        <f t="shared" si="0"/>
        <v>8032808</v>
      </c>
      <c r="M22" s="128">
        <f t="shared" si="1"/>
        <v>8106172</v>
      </c>
      <c r="N22" s="129">
        <f t="shared" si="2"/>
        <v>8106172</v>
      </c>
    </row>
    <row r="23" spans="1:14" ht="13.5" customHeight="1">
      <c r="A23" s="126" t="s">
        <v>42</v>
      </c>
      <c r="B23" s="17" t="s">
        <v>43</v>
      </c>
      <c r="C23" s="123"/>
      <c r="D23" s="124"/>
      <c r="E23" s="125"/>
      <c r="F23" s="123">
        <v>873600</v>
      </c>
      <c r="G23" s="124">
        <v>839624</v>
      </c>
      <c r="H23" s="125">
        <v>839624</v>
      </c>
      <c r="I23" s="123">
        <v>893618</v>
      </c>
      <c r="J23" s="124">
        <v>893618</v>
      </c>
      <c r="K23" s="125">
        <v>893618</v>
      </c>
      <c r="L23" s="123">
        <f t="shared" si="0"/>
        <v>1767218</v>
      </c>
      <c r="M23" s="124">
        <f t="shared" si="1"/>
        <v>1733242</v>
      </c>
      <c r="N23" s="125">
        <f t="shared" si="2"/>
        <v>1733242</v>
      </c>
    </row>
    <row r="24" spans="1:14" ht="13.5" customHeight="1">
      <c r="A24" s="122" t="s">
        <v>44</v>
      </c>
      <c r="B24" s="16" t="s">
        <v>45</v>
      </c>
      <c r="C24" s="123">
        <v>200000</v>
      </c>
      <c r="D24" s="124">
        <v>200000</v>
      </c>
      <c r="E24" s="125"/>
      <c r="F24" s="123"/>
      <c r="G24" s="124"/>
      <c r="H24" s="125"/>
      <c r="I24" s="123"/>
      <c r="J24" s="124"/>
      <c r="K24" s="125"/>
      <c r="L24" s="123">
        <f t="shared" si="0"/>
        <v>200000</v>
      </c>
      <c r="M24" s="124">
        <f t="shared" si="1"/>
        <v>200000</v>
      </c>
      <c r="N24" s="125">
        <f t="shared" si="2"/>
        <v>0</v>
      </c>
    </row>
    <row r="25" spans="1:14" ht="13.5" customHeight="1">
      <c r="A25" s="122" t="s">
        <v>46</v>
      </c>
      <c r="B25" s="16" t="s">
        <v>47</v>
      </c>
      <c r="C25" s="123">
        <v>500000</v>
      </c>
      <c r="D25" s="124">
        <v>2638810</v>
      </c>
      <c r="E25" s="125">
        <v>2638810</v>
      </c>
      <c r="F25" s="123"/>
      <c r="G25" s="124"/>
      <c r="H25" s="125"/>
      <c r="I25" s="123"/>
      <c r="J25" s="124">
        <v>199706</v>
      </c>
      <c r="K25" s="125">
        <v>199706</v>
      </c>
      <c r="L25" s="123">
        <f t="shared" si="0"/>
        <v>500000</v>
      </c>
      <c r="M25" s="124">
        <f t="shared" si="1"/>
        <v>2838516</v>
      </c>
      <c r="N25" s="125">
        <f t="shared" si="2"/>
        <v>2838516</v>
      </c>
    </row>
    <row r="26" spans="1:14" ht="13.5" customHeight="1">
      <c r="A26" s="122" t="s">
        <v>48</v>
      </c>
      <c r="B26" s="16" t="s">
        <v>49</v>
      </c>
      <c r="C26" s="123"/>
      <c r="D26" s="124"/>
      <c r="E26" s="125"/>
      <c r="F26" s="123"/>
      <c r="G26" s="124"/>
      <c r="H26" s="125"/>
      <c r="I26" s="123"/>
      <c r="J26" s="124"/>
      <c r="K26" s="125"/>
      <c r="L26" s="123">
        <f t="shared" si="0"/>
        <v>0</v>
      </c>
      <c r="M26" s="124">
        <f t="shared" si="1"/>
        <v>0</v>
      </c>
      <c r="N26" s="125">
        <f t="shared" si="2"/>
        <v>0</v>
      </c>
    </row>
    <row r="27" spans="1:14" s="130" customFormat="1" ht="13.5" customHeight="1">
      <c r="A27" s="126" t="s">
        <v>50</v>
      </c>
      <c r="B27" s="17" t="s">
        <v>303</v>
      </c>
      <c r="C27" s="127">
        <f aca="true" t="shared" si="6" ref="C27:K27">C24+C25+C26</f>
        <v>700000</v>
      </c>
      <c r="D27" s="128">
        <f t="shared" si="6"/>
        <v>2838810</v>
      </c>
      <c r="E27" s="129">
        <f t="shared" si="6"/>
        <v>2638810</v>
      </c>
      <c r="F27" s="127">
        <f t="shared" si="6"/>
        <v>0</v>
      </c>
      <c r="G27" s="128">
        <f t="shared" si="6"/>
        <v>0</v>
      </c>
      <c r="H27" s="129">
        <f t="shared" si="6"/>
        <v>0</v>
      </c>
      <c r="I27" s="127">
        <f t="shared" si="6"/>
        <v>0</v>
      </c>
      <c r="J27" s="128">
        <f t="shared" si="6"/>
        <v>199706</v>
      </c>
      <c r="K27" s="129">
        <f t="shared" si="6"/>
        <v>199706</v>
      </c>
      <c r="L27" s="127">
        <f t="shared" si="0"/>
        <v>700000</v>
      </c>
      <c r="M27" s="128">
        <f t="shared" si="1"/>
        <v>3038516</v>
      </c>
      <c r="N27" s="129">
        <f t="shared" si="2"/>
        <v>2838516</v>
      </c>
    </row>
    <row r="28" spans="1:14" ht="13.5" customHeight="1">
      <c r="A28" s="122" t="s">
        <v>52</v>
      </c>
      <c r="B28" s="16" t="s">
        <v>53</v>
      </c>
      <c r="C28" s="123"/>
      <c r="D28" s="124"/>
      <c r="E28" s="125"/>
      <c r="F28" s="123"/>
      <c r="G28" s="124">
        <v>77248</v>
      </c>
      <c r="H28" s="125">
        <v>77248</v>
      </c>
      <c r="I28" s="123"/>
      <c r="J28" s="124">
        <v>98850</v>
      </c>
      <c r="K28" s="125">
        <v>98850</v>
      </c>
      <c r="L28" s="123">
        <f t="shared" si="0"/>
        <v>0</v>
      </c>
      <c r="M28" s="124">
        <f t="shared" si="1"/>
        <v>176098</v>
      </c>
      <c r="N28" s="125">
        <f t="shared" si="2"/>
        <v>176098</v>
      </c>
    </row>
    <row r="29" spans="1:14" ht="13.5" customHeight="1">
      <c r="A29" s="122" t="s">
        <v>54</v>
      </c>
      <c r="B29" s="16" t="s">
        <v>55</v>
      </c>
      <c r="C29" s="123"/>
      <c r="D29" s="124"/>
      <c r="E29" s="125"/>
      <c r="F29" s="123"/>
      <c r="G29" s="124"/>
      <c r="H29" s="125"/>
      <c r="I29" s="123">
        <v>250000</v>
      </c>
      <c r="J29" s="124">
        <v>342563</v>
      </c>
      <c r="K29" s="125">
        <v>342563</v>
      </c>
      <c r="L29" s="123">
        <f t="shared" si="0"/>
        <v>250000</v>
      </c>
      <c r="M29" s="124">
        <f t="shared" si="1"/>
        <v>342563</v>
      </c>
      <c r="N29" s="125">
        <f t="shared" si="2"/>
        <v>342563</v>
      </c>
    </row>
    <row r="30" spans="1:14" s="130" customFormat="1" ht="13.5" customHeight="1">
      <c r="A30" s="126" t="s">
        <v>56</v>
      </c>
      <c r="B30" s="17" t="s">
        <v>304</v>
      </c>
      <c r="C30" s="127">
        <f aca="true" t="shared" si="7" ref="C30:K30">C28+C29</f>
        <v>0</v>
      </c>
      <c r="D30" s="128">
        <f t="shared" si="7"/>
        <v>0</v>
      </c>
      <c r="E30" s="129">
        <f t="shared" si="7"/>
        <v>0</v>
      </c>
      <c r="F30" s="127">
        <f t="shared" si="7"/>
        <v>0</v>
      </c>
      <c r="G30" s="129">
        <f t="shared" si="7"/>
        <v>77248</v>
      </c>
      <c r="H30" s="129">
        <f t="shared" si="7"/>
        <v>77248</v>
      </c>
      <c r="I30" s="127">
        <f t="shared" si="7"/>
        <v>250000</v>
      </c>
      <c r="J30" s="128">
        <f t="shared" si="7"/>
        <v>441413</v>
      </c>
      <c r="K30" s="129">
        <f t="shared" si="7"/>
        <v>441413</v>
      </c>
      <c r="L30" s="127">
        <f t="shared" si="0"/>
        <v>250000</v>
      </c>
      <c r="M30" s="128">
        <f t="shared" si="1"/>
        <v>518661</v>
      </c>
      <c r="N30" s="129">
        <f t="shared" si="2"/>
        <v>518661</v>
      </c>
    </row>
    <row r="31" spans="1:14" ht="13.5" customHeight="1">
      <c r="A31" s="122" t="s">
        <v>58</v>
      </c>
      <c r="B31" s="16" t="s">
        <v>59</v>
      </c>
      <c r="C31" s="123">
        <v>2300000</v>
      </c>
      <c r="D31" s="124">
        <v>2378518</v>
      </c>
      <c r="E31" s="125">
        <v>2378518</v>
      </c>
      <c r="F31" s="123"/>
      <c r="G31" s="124"/>
      <c r="H31" s="125"/>
      <c r="I31" s="123"/>
      <c r="J31" s="124"/>
      <c r="K31" s="125"/>
      <c r="L31" s="123">
        <f t="shared" si="0"/>
        <v>2300000</v>
      </c>
      <c r="M31" s="124">
        <f t="shared" si="1"/>
        <v>2378518</v>
      </c>
      <c r="N31" s="125">
        <f t="shared" si="2"/>
        <v>2378518</v>
      </c>
    </row>
    <row r="32" spans="1:14" ht="13.5" customHeight="1">
      <c r="A32" s="122" t="s">
        <v>60</v>
      </c>
      <c r="B32" s="16" t="s">
        <v>61</v>
      </c>
      <c r="C32" s="123">
        <v>2096640</v>
      </c>
      <c r="D32" s="124">
        <v>1816803</v>
      </c>
      <c r="E32" s="125">
        <v>1816803</v>
      </c>
      <c r="F32" s="123"/>
      <c r="G32" s="124"/>
      <c r="H32" s="125"/>
      <c r="I32" s="123"/>
      <c r="J32" s="124"/>
      <c r="K32" s="125"/>
      <c r="L32" s="123">
        <f t="shared" si="0"/>
        <v>2096640</v>
      </c>
      <c r="M32" s="124">
        <f t="shared" si="1"/>
        <v>1816803</v>
      </c>
      <c r="N32" s="125">
        <f t="shared" si="2"/>
        <v>1816803</v>
      </c>
    </row>
    <row r="33" spans="1:14" ht="13.5" customHeight="1">
      <c r="A33" s="122" t="s">
        <v>62</v>
      </c>
      <c r="B33" s="16" t="s">
        <v>63</v>
      </c>
      <c r="C33" s="123"/>
      <c r="D33" s="124"/>
      <c r="E33" s="125"/>
      <c r="F33" s="123"/>
      <c r="G33" s="124">
        <v>97920</v>
      </c>
      <c r="H33" s="125">
        <v>97920</v>
      </c>
      <c r="I33" s="123"/>
      <c r="J33" s="124"/>
      <c r="K33" s="125"/>
      <c r="L33" s="123">
        <f t="shared" si="0"/>
        <v>0</v>
      </c>
      <c r="M33" s="124">
        <f t="shared" si="1"/>
        <v>97920</v>
      </c>
      <c r="N33" s="125">
        <f t="shared" si="2"/>
        <v>97920</v>
      </c>
    </row>
    <row r="34" spans="1:14" ht="13.5" customHeight="1">
      <c r="A34" s="122" t="s">
        <v>64</v>
      </c>
      <c r="B34" s="16" t="s">
        <v>65</v>
      </c>
      <c r="C34" s="123"/>
      <c r="D34" s="124"/>
      <c r="E34" s="125"/>
      <c r="F34" s="123">
        <v>1200000</v>
      </c>
      <c r="G34" s="124">
        <v>1379426</v>
      </c>
      <c r="H34" s="125">
        <v>659191</v>
      </c>
      <c r="I34" s="123"/>
      <c r="J34" s="124">
        <v>234200</v>
      </c>
      <c r="K34" s="125">
        <v>234200</v>
      </c>
      <c r="L34" s="123">
        <f t="shared" si="0"/>
        <v>1200000</v>
      </c>
      <c r="M34" s="124">
        <f t="shared" si="1"/>
        <v>1613626</v>
      </c>
      <c r="N34" s="125">
        <f t="shared" si="2"/>
        <v>893391</v>
      </c>
    </row>
    <row r="35" spans="1:14" ht="13.5" customHeight="1">
      <c r="A35" s="122" t="s">
        <v>66</v>
      </c>
      <c r="B35" s="16" t="s">
        <v>67</v>
      </c>
      <c r="C35" s="123"/>
      <c r="D35" s="124"/>
      <c r="E35" s="125"/>
      <c r="F35" s="123"/>
      <c r="G35" s="124">
        <v>575754</v>
      </c>
      <c r="H35" s="125">
        <v>575754</v>
      </c>
      <c r="I35" s="123"/>
      <c r="J35" s="124"/>
      <c r="K35" s="125"/>
      <c r="L35" s="123">
        <f t="shared" si="0"/>
        <v>0</v>
      </c>
      <c r="M35" s="124">
        <f t="shared" si="1"/>
        <v>575754</v>
      </c>
      <c r="N35" s="125">
        <f t="shared" si="2"/>
        <v>575754</v>
      </c>
    </row>
    <row r="36" spans="1:14" ht="13.5" customHeight="1">
      <c r="A36" s="122" t="s">
        <v>68</v>
      </c>
      <c r="B36" s="16" t="s">
        <v>69</v>
      </c>
      <c r="C36" s="123"/>
      <c r="D36" s="124">
        <v>471000</v>
      </c>
      <c r="E36" s="125">
        <v>471000</v>
      </c>
      <c r="F36" s="123"/>
      <c r="G36" s="124"/>
      <c r="H36" s="125"/>
      <c r="I36" s="123">
        <v>1200000</v>
      </c>
      <c r="J36" s="124">
        <v>877402</v>
      </c>
      <c r="K36" s="125">
        <v>877402</v>
      </c>
      <c r="L36" s="123">
        <f t="shared" si="0"/>
        <v>1200000</v>
      </c>
      <c r="M36" s="124">
        <f t="shared" si="1"/>
        <v>1348402</v>
      </c>
      <c r="N36" s="125">
        <f t="shared" si="2"/>
        <v>1348402</v>
      </c>
    </row>
    <row r="37" spans="1:14" ht="13.5" customHeight="1">
      <c r="A37" s="122" t="s">
        <v>70</v>
      </c>
      <c r="B37" s="16" t="s">
        <v>71</v>
      </c>
      <c r="C37" s="123">
        <v>3606616</v>
      </c>
      <c r="D37" s="124">
        <v>2445662</v>
      </c>
      <c r="E37" s="125">
        <v>2407425</v>
      </c>
      <c r="F37" s="123"/>
      <c r="G37" s="124"/>
      <c r="H37" s="125"/>
      <c r="I37" s="123"/>
      <c r="J37" s="124">
        <v>638726</v>
      </c>
      <c r="K37" s="125">
        <v>638726</v>
      </c>
      <c r="L37" s="123">
        <f t="shared" si="0"/>
        <v>3606616</v>
      </c>
      <c r="M37" s="124">
        <f t="shared" si="1"/>
        <v>3084388</v>
      </c>
      <c r="N37" s="125">
        <f t="shared" si="2"/>
        <v>3046151</v>
      </c>
    </row>
    <row r="38" spans="1:14" s="130" customFormat="1" ht="13.5" customHeight="1">
      <c r="A38" s="126" t="s">
        <v>72</v>
      </c>
      <c r="B38" s="17" t="s">
        <v>305</v>
      </c>
      <c r="C38" s="127">
        <f aca="true" t="shared" si="8" ref="C38:K38">SUM(C31:C37)</f>
        <v>8003256</v>
      </c>
      <c r="D38" s="128">
        <f t="shared" si="8"/>
        <v>7111983</v>
      </c>
      <c r="E38" s="129">
        <f t="shared" si="8"/>
        <v>7073746</v>
      </c>
      <c r="F38" s="127">
        <f t="shared" si="8"/>
        <v>1200000</v>
      </c>
      <c r="G38" s="128">
        <f t="shared" si="8"/>
        <v>2053100</v>
      </c>
      <c r="H38" s="129">
        <f t="shared" si="8"/>
        <v>1332865</v>
      </c>
      <c r="I38" s="127">
        <f t="shared" si="8"/>
        <v>1200000</v>
      </c>
      <c r="J38" s="128">
        <f t="shared" si="8"/>
        <v>1750328</v>
      </c>
      <c r="K38" s="129">
        <f t="shared" si="8"/>
        <v>1750328</v>
      </c>
      <c r="L38" s="127">
        <f t="shared" si="0"/>
        <v>10403256</v>
      </c>
      <c r="M38" s="128">
        <f t="shared" si="1"/>
        <v>10915411</v>
      </c>
      <c r="N38" s="129">
        <f t="shared" si="2"/>
        <v>10156939</v>
      </c>
    </row>
    <row r="39" spans="1:14" ht="13.5" customHeight="1">
      <c r="A39" s="122" t="s">
        <v>74</v>
      </c>
      <c r="B39" s="16" t="s">
        <v>75</v>
      </c>
      <c r="C39" s="123"/>
      <c r="D39" s="124"/>
      <c r="E39" s="125"/>
      <c r="F39" s="123"/>
      <c r="G39" s="124"/>
      <c r="H39" s="125"/>
      <c r="I39" s="123"/>
      <c r="J39" s="124"/>
      <c r="K39" s="125"/>
      <c r="L39" s="123">
        <f t="shared" si="0"/>
        <v>0</v>
      </c>
      <c r="M39" s="124">
        <f t="shared" si="1"/>
        <v>0</v>
      </c>
      <c r="N39" s="125">
        <f t="shared" si="2"/>
        <v>0</v>
      </c>
    </row>
    <row r="40" spans="1:14" ht="13.5" customHeight="1">
      <c r="A40" s="122" t="s">
        <v>76</v>
      </c>
      <c r="B40" s="16" t="s">
        <v>77</v>
      </c>
      <c r="C40" s="123"/>
      <c r="D40" s="124"/>
      <c r="E40" s="125"/>
      <c r="F40" s="123"/>
      <c r="G40" s="124">
        <v>29500</v>
      </c>
      <c r="H40" s="125">
        <v>29500</v>
      </c>
      <c r="I40" s="123"/>
      <c r="J40" s="124"/>
      <c r="K40" s="125"/>
      <c r="L40" s="123">
        <f t="shared" si="0"/>
        <v>0</v>
      </c>
      <c r="M40" s="124">
        <f t="shared" si="1"/>
        <v>29500</v>
      </c>
      <c r="N40" s="125">
        <f t="shared" si="2"/>
        <v>29500</v>
      </c>
    </row>
    <row r="41" spans="1:14" ht="13.5" customHeight="1">
      <c r="A41" s="126" t="s">
        <v>78</v>
      </c>
      <c r="B41" s="17" t="s">
        <v>306</v>
      </c>
      <c r="C41" s="123">
        <f aca="true" t="shared" si="9" ref="C41:K41">C39+C40</f>
        <v>0</v>
      </c>
      <c r="D41" s="124">
        <f t="shared" si="9"/>
        <v>0</v>
      </c>
      <c r="E41" s="125">
        <f t="shared" si="9"/>
        <v>0</v>
      </c>
      <c r="F41" s="123">
        <f t="shared" si="9"/>
        <v>0</v>
      </c>
      <c r="G41" s="124">
        <f t="shared" si="9"/>
        <v>29500</v>
      </c>
      <c r="H41" s="125">
        <f t="shared" si="9"/>
        <v>29500</v>
      </c>
      <c r="I41" s="123">
        <f t="shared" si="9"/>
        <v>0</v>
      </c>
      <c r="J41" s="124">
        <f t="shared" si="9"/>
        <v>0</v>
      </c>
      <c r="K41" s="125">
        <f t="shared" si="9"/>
        <v>0</v>
      </c>
      <c r="L41" s="123">
        <f t="shared" si="0"/>
        <v>0</v>
      </c>
      <c r="M41" s="124">
        <f t="shared" si="1"/>
        <v>29500</v>
      </c>
      <c r="N41" s="125">
        <f t="shared" si="2"/>
        <v>29500</v>
      </c>
    </row>
    <row r="42" spans="1:14" ht="13.5" customHeight="1">
      <c r="A42" s="122" t="s">
        <v>80</v>
      </c>
      <c r="B42" s="16" t="s">
        <v>81</v>
      </c>
      <c r="C42" s="123">
        <v>1909269</v>
      </c>
      <c r="D42" s="124">
        <v>2643896</v>
      </c>
      <c r="E42" s="125">
        <v>2449433</v>
      </c>
      <c r="F42" s="123"/>
      <c r="G42" s="124"/>
      <c r="H42" s="125"/>
      <c r="I42" s="123"/>
      <c r="J42" s="124">
        <v>425797</v>
      </c>
      <c r="K42" s="125">
        <v>425797</v>
      </c>
      <c r="L42" s="123">
        <f t="shared" si="0"/>
        <v>1909269</v>
      </c>
      <c r="M42" s="124">
        <f t="shared" si="1"/>
        <v>3069693</v>
      </c>
      <c r="N42" s="125">
        <f t="shared" si="2"/>
        <v>2875230</v>
      </c>
    </row>
    <row r="43" spans="1:14" ht="13.5" customHeight="1">
      <c r="A43" s="122" t="s">
        <v>82</v>
      </c>
      <c r="B43" s="16" t="s">
        <v>83</v>
      </c>
      <c r="C43" s="123"/>
      <c r="D43" s="124"/>
      <c r="E43" s="125"/>
      <c r="F43" s="123"/>
      <c r="G43" s="124"/>
      <c r="H43" s="125"/>
      <c r="I43" s="123"/>
      <c r="J43" s="124"/>
      <c r="K43" s="125"/>
      <c r="L43" s="123">
        <f t="shared" si="0"/>
        <v>0</v>
      </c>
      <c r="M43" s="124">
        <f t="shared" si="1"/>
        <v>0</v>
      </c>
      <c r="N43" s="125">
        <f t="shared" si="2"/>
        <v>0</v>
      </c>
    </row>
    <row r="44" spans="1:14" ht="13.5" customHeight="1">
      <c r="A44" s="122" t="s">
        <v>84</v>
      </c>
      <c r="B44" s="16" t="s">
        <v>85</v>
      </c>
      <c r="C44" s="123"/>
      <c r="D44" s="124"/>
      <c r="E44" s="125"/>
      <c r="F44" s="123"/>
      <c r="G44" s="124"/>
      <c r="H44" s="125"/>
      <c r="I44" s="123"/>
      <c r="J44" s="124"/>
      <c r="K44" s="125"/>
      <c r="L44" s="123">
        <f t="shared" si="0"/>
        <v>0</v>
      </c>
      <c r="M44" s="124">
        <f t="shared" si="1"/>
        <v>0</v>
      </c>
      <c r="N44" s="125">
        <f t="shared" si="2"/>
        <v>0</v>
      </c>
    </row>
    <row r="45" spans="1:14" ht="13.5" customHeight="1">
      <c r="A45" s="122" t="s">
        <v>86</v>
      </c>
      <c r="B45" s="16" t="s">
        <v>87</v>
      </c>
      <c r="C45" s="123"/>
      <c r="D45" s="124"/>
      <c r="E45" s="125"/>
      <c r="F45" s="123"/>
      <c r="G45" s="124"/>
      <c r="H45" s="125"/>
      <c r="I45" s="123"/>
      <c r="J45" s="124"/>
      <c r="K45" s="125"/>
      <c r="L45" s="123">
        <f t="shared" si="0"/>
        <v>0</v>
      </c>
      <c r="M45" s="124">
        <f t="shared" si="1"/>
        <v>0</v>
      </c>
      <c r="N45" s="125">
        <f t="shared" si="2"/>
        <v>0</v>
      </c>
    </row>
    <row r="46" spans="1:14" ht="13.5" customHeight="1">
      <c r="A46" s="122" t="s">
        <v>88</v>
      </c>
      <c r="B46" s="16" t="s">
        <v>89</v>
      </c>
      <c r="C46" s="123">
        <v>168110</v>
      </c>
      <c r="D46" s="124">
        <v>773971</v>
      </c>
      <c r="E46" s="125">
        <v>30001</v>
      </c>
      <c r="F46" s="123"/>
      <c r="G46" s="124"/>
      <c r="H46" s="125"/>
      <c r="I46" s="123"/>
      <c r="J46" s="124">
        <v>1</v>
      </c>
      <c r="K46" s="125">
        <v>1</v>
      </c>
      <c r="L46" s="123">
        <f t="shared" si="0"/>
        <v>168110</v>
      </c>
      <c r="M46" s="124">
        <f t="shared" si="1"/>
        <v>773972</v>
      </c>
      <c r="N46" s="125">
        <f t="shared" si="2"/>
        <v>30002</v>
      </c>
    </row>
    <row r="47" spans="1:14" s="130" customFormat="1" ht="13.5" customHeight="1">
      <c r="A47" s="126" t="s">
        <v>90</v>
      </c>
      <c r="B47" s="17" t="s">
        <v>307</v>
      </c>
      <c r="C47" s="127">
        <f aca="true" t="shared" si="10" ref="C47:K47">SUM(C42:C46)</f>
        <v>2077379</v>
      </c>
      <c r="D47" s="128">
        <f t="shared" si="10"/>
        <v>3417867</v>
      </c>
      <c r="E47" s="129">
        <f t="shared" si="10"/>
        <v>2479434</v>
      </c>
      <c r="F47" s="127">
        <f t="shared" si="10"/>
        <v>0</v>
      </c>
      <c r="G47" s="128">
        <f t="shared" si="10"/>
        <v>0</v>
      </c>
      <c r="H47" s="129">
        <f t="shared" si="10"/>
        <v>0</v>
      </c>
      <c r="I47" s="127">
        <f t="shared" si="10"/>
        <v>0</v>
      </c>
      <c r="J47" s="128">
        <f t="shared" si="10"/>
        <v>425798</v>
      </c>
      <c r="K47" s="129">
        <f t="shared" si="10"/>
        <v>425798</v>
      </c>
      <c r="L47" s="127">
        <f t="shared" si="0"/>
        <v>2077379</v>
      </c>
      <c r="M47" s="128">
        <f t="shared" si="1"/>
        <v>3843665</v>
      </c>
      <c r="N47" s="129">
        <f t="shared" si="2"/>
        <v>2905232</v>
      </c>
    </row>
    <row r="48" spans="1:14" s="130" customFormat="1" ht="13.5" customHeight="1">
      <c r="A48" s="126" t="s">
        <v>92</v>
      </c>
      <c r="B48" s="17" t="s">
        <v>308</v>
      </c>
      <c r="C48" s="127">
        <f aca="true" t="shared" si="11" ref="C48:K48">C27+C30+C38+C41+C47</f>
        <v>10780635</v>
      </c>
      <c r="D48" s="128">
        <f t="shared" si="11"/>
        <v>13368660</v>
      </c>
      <c r="E48" s="129">
        <f t="shared" si="11"/>
        <v>12191990</v>
      </c>
      <c r="F48" s="127">
        <f t="shared" si="11"/>
        <v>1200000</v>
      </c>
      <c r="G48" s="128">
        <f t="shared" si="11"/>
        <v>2159848</v>
      </c>
      <c r="H48" s="129">
        <f t="shared" si="11"/>
        <v>1439613</v>
      </c>
      <c r="I48" s="127">
        <f t="shared" si="11"/>
        <v>1450000</v>
      </c>
      <c r="J48" s="128">
        <f>J27+J30+J38+J41+J47</f>
        <v>2817245</v>
      </c>
      <c r="K48" s="129">
        <f t="shared" si="11"/>
        <v>2817245</v>
      </c>
      <c r="L48" s="127">
        <f t="shared" si="0"/>
        <v>13430635</v>
      </c>
      <c r="M48" s="128">
        <f t="shared" si="1"/>
        <v>18345753</v>
      </c>
      <c r="N48" s="129">
        <f t="shared" si="2"/>
        <v>16448848</v>
      </c>
    </row>
    <row r="49" spans="1:14" ht="13.5" customHeight="1">
      <c r="A49" s="122" t="s">
        <v>94</v>
      </c>
      <c r="B49" s="16" t="s">
        <v>95</v>
      </c>
      <c r="C49" s="123"/>
      <c r="D49" s="124"/>
      <c r="E49" s="125"/>
      <c r="F49" s="123"/>
      <c r="G49" s="124"/>
      <c r="H49" s="125"/>
      <c r="I49" s="123"/>
      <c r="J49" s="124"/>
      <c r="K49" s="125"/>
      <c r="L49" s="123">
        <f t="shared" si="0"/>
        <v>0</v>
      </c>
      <c r="M49" s="124">
        <f t="shared" si="1"/>
        <v>0</v>
      </c>
      <c r="N49" s="125">
        <f t="shared" si="2"/>
        <v>0</v>
      </c>
    </row>
    <row r="50" spans="1:14" ht="13.5" customHeight="1">
      <c r="A50" s="122" t="s">
        <v>96</v>
      </c>
      <c r="B50" s="16" t="s">
        <v>97</v>
      </c>
      <c r="C50" s="123"/>
      <c r="D50" s="124"/>
      <c r="E50" s="125"/>
      <c r="F50" s="123"/>
      <c r="G50" s="124"/>
      <c r="H50" s="125"/>
      <c r="I50" s="123"/>
      <c r="J50" s="124"/>
      <c r="K50" s="125"/>
      <c r="L50" s="123">
        <f t="shared" si="0"/>
        <v>0</v>
      </c>
      <c r="M50" s="124">
        <f t="shared" si="1"/>
        <v>0</v>
      </c>
      <c r="N50" s="125">
        <f t="shared" si="2"/>
        <v>0</v>
      </c>
    </row>
    <row r="51" spans="1:14" ht="13.5" customHeight="1">
      <c r="A51" s="122" t="s">
        <v>98</v>
      </c>
      <c r="B51" s="16" t="s">
        <v>99</v>
      </c>
      <c r="C51" s="123"/>
      <c r="D51" s="124"/>
      <c r="E51" s="125"/>
      <c r="F51" s="123"/>
      <c r="G51" s="124"/>
      <c r="H51" s="125"/>
      <c r="I51" s="123"/>
      <c r="J51" s="124"/>
      <c r="K51" s="125"/>
      <c r="L51" s="123">
        <f t="shared" si="0"/>
        <v>0</v>
      </c>
      <c r="M51" s="124">
        <f t="shared" si="1"/>
        <v>0</v>
      </c>
      <c r="N51" s="125">
        <f t="shared" si="2"/>
        <v>0</v>
      </c>
    </row>
    <row r="52" spans="1:14" ht="13.5" customHeight="1">
      <c r="A52" s="122" t="s">
        <v>100</v>
      </c>
      <c r="B52" s="16" t="s">
        <v>101</v>
      </c>
      <c r="C52" s="123"/>
      <c r="D52" s="124"/>
      <c r="E52" s="125"/>
      <c r="F52" s="123"/>
      <c r="G52" s="124"/>
      <c r="H52" s="125"/>
      <c r="I52" s="123"/>
      <c r="J52" s="124"/>
      <c r="K52" s="125"/>
      <c r="L52" s="123">
        <f t="shared" si="0"/>
        <v>0</v>
      </c>
      <c r="M52" s="124">
        <f t="shared" si="1"/>
        <v>0</v>
      </c>
      <c r="N52" s="125">
        <f t="shared" si="2"/>
        <v>0</v>
      </c>
    </row>
    <row r="53" spans="1:14" ht="13.5" customHeight="1">
      <c r="A53" s="122" t="s">
        <v>102</v>
      </c>
      <c r="B53" s="16" t="s">
        <v>103</v>
      </c>
      <c r="C53" s="123"/>
      <c r="D53" s="124"/>
      <c r="E53" s="125"/>
      <c r="F53" s="123"/>
      <c r="G53" s="124"/>
      <c r="H53" s="125"/>
      <c r="I53" s="123"/>
      <c r="J53" s="124"/>
      <c r="K53" s="125"/>
      <c r="L53" s="123">
        <f t="shared" si="0"/>
        <v>0</v>
      </c>
      <c r="M53" s="124">
        <f t="shared" si="1"/>
        <v>0</v>
      </c>
      <c r="N53" s="125">
        <f t="shared" si="2"/>
        <v>0</v>
      </c>
    </row>
    <row r="54" spans="1:14" ht="13.5" customHeight="1">
      <c r="A54" s="122" t="s">
        <v>104</v>
      </c>
      <c r="B54" s="16" t="s">
        <v>105</v>
      </c>
      <c r="C54" s="123"/>
      <c r="D54" s="124"/>
      <c r="E54" s="125"/>
      <c r="F54" s="123"/>
      <c r="G54" s="124"/>
      <c r="H54" s="125"/>
      <c r="I54" s="123"/>
      <c r="J54" s="124"/>
      <c r="K54" s="125"/>
      <c r="L54" s="123">
        <f t="shared" si="0"/>
        <v>0</v>
      </c>
      <c r="M54" s="124">
        <f t="shared" si="1"/>
        <v>0</v>
      </c>
      <c r="N54" s="125">
        <f t="shared" si="2"/>
        <v>0</v>
      </c>
    </row>
    <row r="55" spans="1:14" ht="13.5" customHeight="1">
      <c r="A55" s="122" t="s">
        <v>106</v>
      </c>
      <c r="B55" s="16" t="s">
        <v>107</v>
      </c>
      <c r="C55" s="123"/>
      <c r="D55" s="124"/>
      <c r="E55" s="125"/>
      <c r="F55" s="123"/>
      <c r="G55" s="124"/>
      <c r="H55" s="125"/>
      <c r="I55" s="123"/>
      <c r="J55" s="124"/>
      <c r="K55" s="125"/>
      <c r="L55" s="123">
        <f t="shared" si="0"/>
        <v>0</v>
      </c>
      <c r="M55" s="124">
        <f t="shared" si="1"/>
        <v>0</v>
      </c>
      <c r="N55" s="125">
        <f t="shared" si="2"/>
        <v>0</v>
      </c>
    </row>
    <row r="56" spans="1:14" ht="13.5" customHeight="1">
      <c r="A56" s="122" t="s">
        <v>108</v>
      </c>
      <c r="B56" s="16" t="s">
        <v>109</v>
      </c>
      <c r="C56" s="123"/>
      <c r="D56" s="124"/>
      <c r="E56" s="125"/>
      <c r="F56" s="123">
        <v>5252000</v>
      </c>
      <c r="G56" s="124">
        <v>5252000</v>
      </c>
      <c r="H56" s="125">
        <v>4868250</v>
      </c>
      <c r="I56" s="123"/>
      <c r="J56" s="124"/>
      <c r="K56" s="125"/>
      <c r="L56" s="123">
        <f t="shared" si="0"/>
        <v>5252000</v>
      </c>
      <c r="M56" s="124">
        <f t="shared" si="1"/>
        <v>5252000</v>
      </c>
      <c r="N56" s="125">
        <f t="shared" si="2"/>
        <v>4868250</v>
      </c>
    </row>
    <row r="57" spans="1:14" s="130" customFormat="1" ht="13.5" customHeight="1">
      <c r="A57" s="126" t="s">
        <v>110</v>
      </c>
      <c r="B57" s="17" t="s">
        <v>309</v>
      </c>
      <c r="C57" s="127">
        <f aca="true" t="shared" si="12" ref="C57:K57">SUM(C49:C56)</f>
        <v>0</v>
      </c>
      <c r="D57" s="128"/>
      <c r="E57" s="129">
        <f t="shared" si="12"/>
        <v>0</v>
      </c>
      <c r="F57" s="127">
        <f t="shared" si="12"/>
        <v>5252000</v>
      </c>
      <c r="G57" s="128">
        <f t="shared" si="12"/>
        <v>5252000</v>
      </c>
      <c r="H57" s="129">
        <f t="shared" si="12"/>
        <v>4868250</v>
      </c>
      <c r="I57" s="127">
        <f t="shared" si="12"/>
        <v>0</v>
      </c>
      <c r="J57" s="128">
        <f t="shared" si="12"/>
        <v>0</v>
      </c>
      <c r="K57" s="129">
        <f t="shared" si="12"/>
        <v>0</v>
      </c>
      <c r="L57" s="127">
        <f t="shared" si="0"/>
        <v>5252000</v>
      </c>
      <c r="M57" s="128">
        <f t="shared" si="1"/>
        <v>5252000</v>
      </c>
      <c r="N57" s="129">
        <f t="shared" si="2"/>
        <v>4868250</v>
      </c>
    </row>
    <row r="58" spans="1:14" ht="13.5" customHeight="1">
      <c r="A58" s="122" t="s">
        <v>112</v>
      </c>
      <c r="B58" s="16" t="s">
        <v>113</v>
      </c>
      <c r="C58" s="123"/>
      <c r="D58" s="124"/>
      <c r="E58" s="125"/>
      <c r="F58" s="123"/>
      <c r="G58" s="124"/>
      <c r="H58" s="125"/>
      <c r="I58" s="123"/>
      <c r="J58" s="124"/>
      <c r="K58" s="125"/>
      <c r="L58" s="123">
        <f t="shared" si="0"/>
        <v>0</v>
      </c>
      <c r="M58" s="124">
        <f t="shared" si="1"/>
        <v>0</v>
      </c>
      <c r="N58" s="125">
        <f t="shared" si="2"/>
        <v>0</v>
      </c>
    </row>
    <row r="59" spans="1:14" ht="13.5" customHeight="1">
      <c r="A59" s="122" t="s">
        <v>114</v>
      </c>
      <c r="B59" s="16" t="s">
        <v>115</v>
      </c>
      <c r="C59" s="123"/>
      <c r="D59" s="124"/>
      <c r="E59" s="125"/>
      <c r="F59" s="123"/>
      <c r="G59" s="124">
        <v>619595</v>
      </c>
      <c r="H59" s="125">
        <v>619595</v>
      </c>
      <c r="I59" s="123"/>
      <c r="J59" s="124"/>
      <c r="K59" s="125"/>
      <c r="L59" s="123">
        <f t="shared" si="0"/>
        <v>0</v>
      </c>
      <c r="M59" s="124">
        <f t="shared" si="1"/>
        <v>619595</v>
      </c>
      <c r="N59" s="125">
        <f t="shared" si="2"/>
        <v>619595</v>
      </c>
    </row>
    <row r="60" spans="1:14" ht="13.5" customHeight="1">
      <c r="A60" s="122" t="s">
        <v>116</v>
      </c>
      <c r="B60" s="16" t="s">
        <v>117</v>
      </c>
      <c r="C60" s="123"/>
      <c r="D60" s="124"/>
      <c r="E60" s="125"/>
      <c r="F60" s="123"/>
      <c r="G60" s="124"/>
      <c r="H60" s="125"/>
      <c r="I60" s="123"/>
      <c r="J60" s="124"/>
      <c r="K60" s="125"/>
      <c r="L60" s="123">
        <f t="shared" si="0"/>
        <v>0</v>
      </c>
      <c r="M60" s="124">
        <f t="shared" si="1"/>
        <v>0</v>
      </c>
      <c r="N60" s="125">
        <f t="shared" si="2"/>
        <v>0</v>
      </c>
    </row>
    <row r="61" spans="1:14" ht="13.5" customHeight="1">
      <c r="A61" s="122" t="s">
        <v>118</v>
      </c>
      <c r="B61" s="16" t="s">
        <v>119</v>
      </c>
      <c r="C61" s="123"/>
      <c r="D61" s="124"/>
      <c r="E61" s="125"/>
      <c r="F61" s="123"/>
      <c r="G61" s="124"/>
      <c r="H61" s="125"/>
      <c r="I61" s="123"/>
      <c r="J61" s="124"/>
      <c r="K61" s="125"/>
      <c r="L61" s="123">
        <f t="shared" si="0"/>
        <v>0</v>
      </c>
      <c r="M61" s="124">
        <f t="shared" si="1"/>
        <v>0</v>
      </c>
      <c r="N61" s="125">
        <f t="shared" si="2"/>
        <v>0</v>
      </c>
    </row>
    <row r="62" spans="1:14" ht="13.5" customHeight="1">
      <c r="A62" s="122" t="s">
        <v>120</v>
      </c>
      <c r="B62" s="16" t="s">
        <v>121</v>
      </c>
      <c r="C62" s="123"/>
      <c r="D62" s="124"/>
      <c r="E62" s="125"/>
      <c r="F62" s="123"/>
      <c r="G62" s="124"/>
      <c r="H62" s="125"/>
      <c r="I62" s="123"/>
      <c r="J62" s="124"/>
      <c r="K62" s="125"/>
      <c r="L62" s="123">
        <f t="shared" si="0"/>
        <v>0</v>
      </c>
      <c r="M62" s="124">
        <f t="shared" si="1"/>
        <v>0</v>
      </c>
      <c r="N62" s="125">
        <f t="shared" si="2"/>
        <v>0</v>
      </c>
    </row>
    <row r="63" spans="1:14" ht="13.5" customHeight="1">
      <c r="A63" s="122" t="s">
        <v>122</v>
      </c>
      <c r="B63" s="16" t="s">
        <v>123</v>
      </c>
      <c r="C63" s="123">
        <v>44020174</v>
      </c>
      <c r="D63" s="124">
        <v>44286385</v>
      </c>
      <c r="E63" s="125">
        <v>44286385</v>
      </c>
      <c r="F63" s="123"/>
      <c r="G63" s="124"/>
      <c r="H63" s="125"/>
      <c r="I63" s="123"/>
      <c r="J63" s="124">
        <v>50000</v>
      </c>
      <c r="K63" s="125">
        <v>50000</v>
      </c>
      <c r="L63" s="123">
        <f t="shared" si="0"/>
        <v>44020174</v>
      </c>
      <c r="M63" s="124">
        <f t="shared" si="1"/>
        <v>44336385</v>
      </c>
      <c r="N63" s="125">
        <f t="shared" si="2"/>
        <v>44336385</v>
      </c>
    </row>
    <row r="64" spans="1:14" ht="13.5" customHeight="1">
      <c r="A64" s="122" t="s">
        <v>124</v>
      </c>
      <c r="B64" s="16" t="s">
        <v>125</v>
      </c>
      <c r="C64" s="123"/>
      <c r="D64" s="124"/>
      <c r="E64" s="125"/>
      <c r="F64" s="123"/>
      <c r="G64" s="124"/>
      <c r="H64" s="125"/>
      <c r="I64" s="123"/>
      <c r="J64" s="124"/>
      <c r="K64" s="125"/>
      <c r="L64" s="123">
        <f t="shared" si="0"/>
        <v>0</v>
      </c>
      <c r="M64" s="124">
        <f t="shared" si="1"/>
        <v>0</v>
      </c>
      <c r="N64" s="125">
        <f t="shared" si="2"/>
        <v>0</v>
      </c>
    </row>
    <row r="65" spans="1:14" ht="13.5" customHeight="1">
      <c r="A65" s="122" t="s">
        <v>126</v>
      </c>
      <c r="B65" s="16" t="s">
        <v>127</v>
      </c>
      <c r="C65" s="123"/>
      <c r="D65" s="124"/>
      <c r="E65" s="125"/>
      <c r="F65" s="123"/>
      <c r="G65" s="124"/>
      <c r="H65" s="125"/>
      <c r="I65" s="123"/>
      <c r="J65" s="124"/>
      <c r="K65" s="125"/>
      <c r="L65" s="123">
        <f t="shared" si="0"/>
        <v>0</v>
      </c>
      <c r="M65" s="124">
        <f t="shared" si="1"/>
        <v>0</v>
      </c>
      <c r="N65" s="125">
        <f t="shared" si="2"/>
        <v>0</v>
      </c>
    </row>
    <row r="66" spans="1:14" ht="13.5" customHeight="1">
      <c r="A66" s="122" t="s">
        <v>128</v>
      </c>
      <c r="B66" s="16" t="s">
        <v>129</v>
      </c>
      <c r="C66" s="123"/>
      <c r="D66" s="124"/>
      <c r="E66" s="125"/>
      <c r="F66" s="123"/>
      <c r="G66" s="124"/>
      <c r="H66" s="125"/>
      <c r="I66" s="123"/>
      <c r="J66" s="124"/>
      <c r="K66" s="125"/>
      <c r="L66" s="123">
        <f t="shared" si="0"/>
        <v>0</v>
      </c>
      <c r="M66" s="124">
        <f t="shared" si="1"/>
        <v>0</v>
      </c>
      <c r="N66" s="125">
        <f t="shared" si="2"/>
        <v>0</v>
      </c>
    </row>
    <row r="67" spans="1:14" ht="13.5" customHeight="1">
      <c r="A67" s="122" t="s">
        <v>130</v>
      </c>
      <c r="B67" s="56" t="s">
        <v>392</v>
      </c>
      <c r="C67" s="123"/>
      <c r="D67" s="124"/>
      <c r="E67" s="125"/>
      <c r="F67" s="123"/>
      <c r="G67" s="124"/>
      <c r="H67" s="125"/>
      <c r="I67" s="123"/>
      <c r="J67" s="124"/>
      <c r="K67" s="125"/>
      <c r="L67" s="123">
        <f t="shared" si="0"/>
        <v>0</v>
      </c>
      <c r="M67" s="124">
        <f t="shared" si="1"/>
        <v>0</v>
      </c>
      <c r="N67" s="125">
        <f t="shared" si="2"/>
        <v>0</v>
      </c>
    </row>
    <row r="68" spans="1:14" ht="13.5" customHeight="1">
      <c r="A68" s="122" t="s">
        <v>132</v>
      </c>
      <c r="B68" s="56" t="s">
        <v>393</v>
      </c>
      <c r="C68" s="123"/>
      <c r="D68" s="124"/>
      <c r="E68" s="125"/>
      <c r="F68" s="123">
        <v>2887200</v>
      </c>
      <c r="G68" s="124">
        <v>1998845</v>
      </c>
      <c r="H68" s="125">
        <v>1998845</v>
      </c>
      <c r="I68" s="123"/>
      <c r="J68" s="124">
        <v>5000</v>
      </c>
      <c r="K68" s="125">
        <v>5000</v>
      </c>
      <c r="L68" s="123">
        <f t="shared" si="0"/>
        <v>2887200</v>
      </c>
      <c r="M68" s="124">
        <f t="shared" si="1"/>
        <v>2003845</v>
      </c>
      <c r="N68" s="125">
        <f t="shared" si="2"/>
        <v>2003845</v>
      </c>
    </row>
    <row r="69" spans="1:14" ht="13.5" customHeight="1">
      <c r="A69" s="122" t="s">
        <v>134</v>
      </c>
      <c r="B69" s="16" t="s">
        <v>394</v>
      </c>
      <c r="C69" s="123"/>
      <c r="D69" s="124"/>
      <c r="E69" s="125"/>
      <c r="F69" s="123">
        <v>10966932</v>
      </c>
      <c r="G69" s="124">
        <v>62609970</v>
      </c>
      <c r="H69" s="125"/>
      <c r="I69" s="123"/>
      <c r="J69" s="124"/>
      <c r="K69" s="125"/>
      <c r="L69" s="123">
        <f t="shared" si="0"/>
        <v>10966932</v>
      </c>
      <c r="M69" s="124">
        <f t="shared" si="1"/>
        <v>62609970</v>
      </c>
      <c r="N69" s="125">
        <f t="shared" si="2"/>
        <v>0</v>
      </c>
    </row>
    <row r="70" spans="1:14" s="130" customFormat="1" ht="13.5" customHeight="1">
      <c r="A70" s="126" t="s">
        <v>136</v>
      </c>
      <c r="B70" s="17" t="s">
        <v>310</v>
      </c>
      <c r="C70" s="127">
        <f aca="true" t="shared" si="13" ref="C70:K70">SUM(C58:C69)</f>
        <v>44020174</v>
      </c>
      <c r="D70" s="128">
        <f t="shared" si="13"/>
        <v>44286385</v>
      </c>
      <c r="E70" s="129">
        <f t="shared" si="13"/>
        <v>44286385</v>
      </c>
      <c r="F70" s="127">
        <f t="shared" si="13"/>
        <v>13854132</v>
      </c>
      <c r="G70" s="128">
        <f t="shared" si="13"/>
        <v>65228410</v>
      </c>
      <c r="H70" s="129">
        <f t="shared" si="13"/>
        <v>2618440</v>
      </c>
      <c r="I70" s="127">
        <f t="shared" si="13"/>
        <v>0</v>
      </c>
      <c r="J70" s="128">
        <f t="shared" si="13"/>
        <v>55000</v>
      </c>
      <c r="K70" s="129">
        <f t="shared" si="13"/>
        <v>55000</v>
      </c>
      <c r="L70" s="127">
        <f t="shared" si="0"/>
        <v>57874306</v>
      </c>
      <c r="M70" s="128">
        <f t="shared" si="1"/>
        <v>109569795</v>
      </c>
      <c r="N70" s="129">
        <f t="shared" si="2"/>
        <v>46959825</v>
      </c>
    </row>
    <row r="71" spans="1:14" ht="13.5" customHeight="1">
      <c r="A71" s="122" t="s">
        <v>138</v>
      </c>
      <c r="B71" s="16" t="s">
        <v>139</v>
      </c>
      <c r="C71" s="123"/>
      <c r="D71" s="124"/>
      <c r="E71" s="125"/>
      <c r="F71" s="123"/>
      <c r="G71" s="124"/>
      <c r="H71" s="125"/>
      <c r="I71" s="123"/>
      <c r="J71" s="124"/>
      <c r="K71" s="125"/>
      <c r="L71" s="123">
        <f t="shared" si="0"/>
        <v>0</v>
      </c>
      <c r="M71" s="124">
        <f t="shared" si="1"/>
        <v>0</v>
      </c>
      <c r="N71" s="125">
        <f t="shared" si="2"/>
        <v>0</v>
      </c>
    </row>
    <row r="72" spans="1:14" ht="13.5" customHeight="1">
      <c r="A72" s="122" t="s">
        <v>140</v>
      </c>
      <c r="B72" s="16" t="s">
        <v>141</v>
      </c>
      <c r="C72" s="123"/>
      <c r="D72" s="124"/>
      <c r="E72" s="125"/>
      <c r="F72" s="123"/>
      <c r="G72" s="124"/>
      <c r="H72" s="125"/>
      <c r="I72" s="123"/>
      <c r="J72" s="124"/>
      <c r="K72" s="125"/>
      <c r="L72" s="123">
        <f t="shared" si="0"/>
        <v>0</v>
      </c>
      <c r="M72" s="124">
        <f t="shared" si="1"/>
        <v>0</v>
      </c>
      <c r="N72" s="125">
        <f t="shared" si="2"/>
        <v>0</v>
      </c>
    </row>
    <row r="73" spans="1:14" ht="13.5" customHeight="1">
      <c r="A73" s="122" t="s">
        <v>142</v>
      </c>
      <c r="B73" s="16" t="s">
        <v>143</v>
      </c>
      <c r="C73" s="123"/>
      <c r="D73" s="124"/>
      <c r="E73" s="125"/>
      <c r="F73" s="123"/>
      <c r="G73" s="124"/>
      <c r="H73" s="125"/>
      <c r="I73" s="123"/>
      <c r="J73" s="124"/>
      <c r="K73" s="125"/>
      <c r="L73" s="123">
        <f t="shared" si="0"/>
        <v>0</v>
      </c>
      <c r="M73" s="124">
        <f t="shared" si="1"/>
        <v>0</v>
      </c>
      <c r="N73" s="125">
        <f t="shared" si="2"/>
        <v>0</v>
      </c>
    </row>
    <row r="74" spans="1:14" ht="13.5" customHeight="1">
      <c r="A74" s="122" t="s">
        <v>144</v>
      </c>
      <c r="B74" s="16" t="s">
        <v>145</v>
      </c>
      <c r="C74" s="123"/>
      <c r="D74" s="124"/>
      <c r="E74" s="125"/>
      <c r="F74" s="123"/>
      <c r="G74" s="124"/>
      <c r="H74" s="125"/>
      <c r="I74" s="123"/>
      <c r="J74" s="124"/>
      <c r="K74" s="125"/>
      <c r="L74" s="123">
        <f t="shared" si="0"/>
        <v>0</v>
      </c>
      <c r="M74" s="124">
        <f t="shared" si="1"/>
        <v>0</v>
      </c>
      <c r="N74" s="125">
        <f t="shared" si="2"/>
        <v>0</v>
      </c>
    </row>
    <row r="75" spans="1:14" ht="13.5" customHeight="1">
      <c r="A75" s="122" t="s">
        <v>146</v>
      </c>
      <c r="B75" s="16" t="s">
        <v>147</v>
      </c>
      <c r="C75" s="123"/>
      <c r="D75" s="124"/>
      <c r="E75" s="125"/>
      <c r="F75" s="123"/>
      <c r="G75" s="124"/>
      <c r="H75" s="125"/>
      <c r="I75" s="123"/>
      <c r="J75" s="124"/>
      <c r="K75" s="125"/>
      <c r="L75" s="123">
        <f t="shared" si="0"/>
        <v>0</v>
      </c>
      <c r="M75" s="124">
        <f t="shared" si="1"/>
        <v>0</v>
      </c>
      <c r="N75" s="125">
        <f t="shared" si="2"/>
        <v>0</v>
      </c>
    </row>
    <row r="76" spans="1:14" ht="13.5" customHeight="1">
      <c r="A76" s="122" t="s">
        <v>148</v>
      </c>
      <c r="B76" s="16" t="s">
        <v>149</v>
      </c>
      <c r="C76" s="123"/>
      <c r="D76" s="124"/>
      <c r="E76" s="125"/>
      <c r="F76" s="123"/>
      <c r="G76" s="124"/>
      <c r="H76" s="125"/>
      <c r="I76" s="123"/>
      <c r="J76" s="124"/>
      <c r="K76" s="125"/>
      <c r="L76" s="123">
        <f t="shared" si="0"/>
        <v>0</v>
      </c>
      <c r="M76" s="124">
        <f t="shared" si="1"/>
        <v>0</v>
      </c>
      <c r="N76" s="125">
        <f t="shared" si="2"/>
        <v>0</v>
      </c>
    </row>
    <row r="77" spans="1:14" ht="13.5" customHeight="1">
      <c r="A77" s="122" t="s">
        <v>150</v>
      </c>
      <c r="B77" s="16" t="s">
        <v>151</v>
      </c>
      <c r="C77" s="123"/>
      <c r="D77" s="124"/>
      <c r="E77" s="125"/>
      <c r="F77" s="123"/>
      <c r="G77" s="124"/>
      <c r="H77" s="125"/>
      <c r="I77" s="123"/>
      <c r="J77" s="124"/>
      <c r="K77" s="125"/>
      <c r="L77" s="123">
        <f t="shared" si="0"/>
        <v>0</v>
      </c>
      <c r="M77" s="124">
        <f t="shared" si="1"/>
        <v>0</v>
      </c>
      <c r="N77" s="125">
        <f t="shared" si="2"/>
        <v>0</v>
      </c>
    </row>
    <row r="78" spans="1:14" ht="13.5" customHeight="1">
      <c r="A78" s="122"/>
      <c r="B78" s="16" t="s">
        <v>151</v>
      </c>
      <c r="C78" s="123"/>
      <c r="D78" s="124"/>
      <c r="E78" s="125"/>
      <c r="F78" s="123"/>
      <c r="G78" s="124"/>
      <c r="H78" s="125"/>
      <c r="I78" s="123"/>
      <c r="J78" s="124"/>
      <c r="K78" s="125"/>
      <c r="L78" s="123"/>
      <c r="M78" s="124">
        <f t="shared" si="1"/>
        <v>0</v>
      </c>
      <c r="N78" s="125">
        <f t="shared" si="2"/>
        <v>0</v>
      </c>
    </row>
    <row r="79" spans="1:14" s="130" customFormat="1" ht="13.5" customHeight="1">
      <c r="A79" s="126" t="s">
        <v>152</v>
      </c>
      <c r="B79" s="17" t="s">
        <v>311</v>
      </c>
      <c r="C79" s="127">
        <f>SUM(C71:C77)</f>
        <v>0</v>
      </c>
      <c r="D79" s="128">
        <f>SUM(D71:D77)</f>
        <v>0</v>
      </c>
      <c r="E79" s="129">
        <f>SUM(E71:E77)</f>
        <v>0</v>
      </c>
      <c r="F79" s="127">
        <f>SUM(F71:F77)</f>
        <v>0</v>
      </c>
      <c r="G79" s="128">
        <f>SUM(G71:G78)</f>
        <v>0</v>
      </c>
      <c r="H79" s="128">
        <f>SUM(H71:H78)</f>
        <v>0</v>
      </c>
      <c r="I79" s="127">
        <f>SUM(I71:I77)</f>
        <v>0</v>
      </c>
      <c r="J79" s="128">
        <f>SUM(J71:J77)</f>
        <v>0</v>
      </c>
      <c r="K79" s="129">
        <f>SUM(K71:K77)</f>
        <v>0</v>
      </c>
      <c r="L79" s="127">
        <f aca="true" t="shared" si="14" ref="L79:L120">C79+F79+I79</f>
        <v>0</v>
      </c>
      <c r="M79" s="128">
        <f t="shared" si="1"/>
        <v>0</v>
      </c>
      <c r="N79" s="129">
        <f t="shared" si="2"/>
        <v>0</v>
      </c>
    </row>
    <row r="80" spans="1:14" ht="13.5" customHeight="1">
      <c r="A80" s="122" t="s">
        <v>154</v>
      </c>
      <c r="B80" s="16" t="s">
        <v>155</v>
      </c>
      <c r="C80" s="123"/>
      <c r="D80" s="124"/>
      <c r="E80" s="125"/>
      <c r="F80" s="123">
        <v>8632753</v>
      </c>
      <c r="G80" s="124">
        <v>8632753</v>
      </c>
      <c r="H80" s="125">
        <v>8145351</v>
      </c>
      <c r="I80" s="123"/>
      <c r="J80" s="124"/>
      <c r="K80" s="125"/>
      <c r="L80" s="123">
        <f t="shared" si="14"/>
        <v>8632753</v>
      </c>
      <c r="M80" s="124">
        <f t="shared" si="1"/>
        <v>8632753</v>
      </c>
      <c r="N80" s="125">
        <f t="shared" si="2"/>
        <v>8145351</v>
      </c>
    </row>
    <row r="81" spans="1:14" ht="13.5" customHeight="1">
      <c r="A81" s="122" t="s">
        <v>156</v>
      </c>
      <c r="B81" s="16" t="s">
        <v>157</v>
      </c>
      <c r="C81" s="123"/>
      <c r="D81" s="124"/>
      <c r="E81" s="125"/>
      <c r="F81" s="123"/>
      <c r="G81" s="124"/>
      <c r="H81" s="125"/>
      <c r="I81" s="123"/>
      <c r="J81" s="124"/>
      <c r="K81" s="125"/>
      <c r="L81" s="123">
        <f t="shared" si="14"/>
        <v>0</v>
      </c>
      <c r="M81" s="124">
        <f t="shared" si="1"/>
        <v>0</v>
      </c>
      <c r="N81" s="125">
        <f t="shared" si="2"/>
        <v>0</v>
      </c>
    </row>
    <row r="82" spans="1:14" ht="13.5" customHeight="1">
      <c r="A82" s="122" t="s">
        <v>158</v>
      </c>
      <c r="B82" s="16" t="s">
        <v>159</v>
      </c>
      <c r="C82" s="123"/>
      <c r="D82" s="124"/>
      <c r="E82" s="125"/>
      <c r="F82" s="123"/>
      <c r="G82" s="124"/>
      <c r="H82" s="125"/>
      <c r="I82" s="123"/>
      <c r="J82" s="124"/>
      <c r="K82" s="125"/>
      <c r="L82" s="123">
        <f t="shared" si="14"/>
        <v>0</v>
      </c>
      <c r="M82" s="124">
        <f t="shared" si="1"/>
        <v>0</v>
      </c>
      <c r="N82" s="125">
        <f t="shared" si="2"/>
        <v>0</v>
      </c>
    </row>
    <row r="83" spans="1:14" ht="13.5" customHeight="1">
      <c r="A83" s="122" t="s">
        <v>160</v>
      </c>
      <c r="B83" s="16" t="s">
        <v>161</v>
      </c>
      <c r="C83" s="123"/>
      <c r="D83" s="124"/>
      <c r="E83" s="125"/>
      <c r="F83" s="123">
        <v>2330843</v>
      </c>
      <c r="G83" s="124">
        <v>2330843</v>
      </c>
      <c r="H83" s="125">
        <v>2199245</v>
      </c>
      <c r="I83" s="123"/>
      <c r="J83" s="124"/>
      <c r="K83" s="125"/>
      <c r="L83" s="123">
        <f t="shared" si="14"/>
        <v>2330843</v>
      </c>
      <c r="M83" s="124">
        <f t="shared" si="1"/>
        <v>2330843</v>
      </c>
      <c r="N83" s="125">
        <f t="shared" si="2"/>
        <v>2199245</v>
      </c>
    </row>
    <row r="84" spans="1:14" s="130" customFormat="1" ht="13.5" customHeight="1">
      <c r="A84" s="126" t="s">
        <v>162</v>
      </c>
      <c r="B84" s="17" t="s">
        <v>312</v>
      </c>
      <c r="C84" s="127">
        <f aca="true" t="shared" si="15" ref="C84:K84">SUM(C80:C83)</f>
        <v>0</v>
      </c>
      <c r="D84" s="128">
        <f t="shared" si="15"/>
        <v>0</v>
      </c>
      <c r="E84" s="129">
        <f t="shared" si="15"/>
        <v>0</v>
      </c>
      <c r="F84" s="127">
        <f t="shared" si="15"/>
        <v>10963596</v>
      </c>
      <c r="G84" s="128">
        <f t="shared" si="15"/>
        <v>10963596</v>
      </c>
      <c r="H84" s="129">
        <f t="shared" si="15"/>
        <v>10344596</v>
      </c>
      <c r="I84" s="127">
        <f t="shared" si="15"/>
        <v>0</v>
      </c>
      <c r="J84" s="128">
        <f t="shared" si="15"/>
        <v>0</v>
      </c>
      <c r="K84" s="129">
        <f t="shared" si="15"/>
        <v>0</v>
      </c>
      <c r="L84" s="127">
        <f t="shared" si="14"/>
        <v>10963596</v>
      </c>
      <c r="M84" s="128">
        <f t="shared" si="1"/>
        <v>10963596</v>
      </c>
      <c r="N84" s="129">
        <f t="shared" si="2"/>
        <v>10344596</v>
      </c>
    </row>
    <row r="85" spans="1:14" ht="13.5" customHeight="1">
      <c r="A85" s="122" t="s">
        <v>164</v>
      </c>
      <c r="B85" s="16" t="s">
        <v>165</v>
      </c>
      <c r="C85" s="123"/>
      <c r="D85" s="124"/>
      <c r="E85" s="125"/>
      <c r="F85" s="123"/>
      <c r="G85" s="124"/>
      <c r="H85" s="125"/>
      <c r="I85" s="123"/>
      <c r="J85" s="124"/>
      <c r="K85" s="125"/>
      <c r="L85" s="123">
        <f t="shared" si="14"/>
        <v>0</v>
      </c>
      <c r="M85" s="124">
        <f t="shared" si="1"/>
        <v>0</v>
      </c>
      <c r="N85" s="125">
        <f t="shared" si="2"/>
        <v>0</v>
      </c>
    </row>
    <row r="86" spans="1:14" ht="13.5" customHeight="1">
      <c r="A86" s="122" t="s">
        <v>166</v>
      </c>
      <c r="B86" s="16" t="s">
        <v>167</v>
      </c>
      <c r="C86" s="123"/>
      <c r="D86" s="124"/>
      <c r="E86" s="125"/>
      <c r="F86" s="123"/>
      <c r="G86" s="124"/>
      <c r="H86" s="125"/>
      <c r="I86" s="123"/>
      <c r="J86" s="124"/>
      <c r="K86" s="125"/>
      <c r="L86" s="123">
        <f t="shared" si="14"/>
        <v>0</v>
      </c>
      <c r="M86" s="124">
        <f t="shared" si="1"/>
        <v>0</v>
      </c>
      <c r="N86" s="125">
        <f t="shared" si="2"/>
        <v>0</v>
      </c>
    </row>
    <row r="87" spans="1:14" ht="13.5" customHeight="1">
      <c r="A87" s="122" t="s">
        <v>168</v>
      </c>
      <c r="B87" s="16" t="s">
        <v>169</v>
      </c>
      <c r="C87" s="123"/>
      <c r="D87" s="124"/>
      <c r="E87" s="125"/>
      <c r="F87" s="123"/>
      <c r="G87" s="124"/>
      <c r="H87" s="125"/>
      <c r="I87" s="123"/>
      <c r="J87" s="124"/>
      <c r="K87" s="125"/>
      <c r="L87" s="123">
        <f t="shared" si="14"/>
        <v>0</v>
      </c>
      <c r="M87" s="124">
        <f t="shared" si="1"/>
        <v>0</v>
      </c>
      <c r="N87" s="125">
        <f t="shared" si="2"/>
        <v>0</v>
      </c>
    </row>
    <row r="88" spans="1:14" ht="13.5" customHeight="1">
      <c r="A88" s="122" t="s">
        <v>170</v>
      </c>
      <c r="B88" s="16" t="s">
        <v>171</v>
      </c>
      <c r="C88" s="123"/>
      <c r="D88" s="124"/>
      <c r="E88" s="125"/>
      <c r="F88" s="123"/>
      <c r="G88" s="124"/>
      <c r="H88" s="125"/>
      <c r="I88" s="123"/>
      <c r="J88" s="124"/>
      <c r="K88" s="125"/>
      <c r="L88" s="123">
        <f t="shared" si="14"/>
        <v>0</v>
      </c>
      <c r="M88" s="124">
        <f t="shared" si="1"/>
        <v>0</v>
      </c>
      <c r="N88" s="125">
        <f t="shared" si="2"/>
        <v>0</v>
      </c>
    </row>
    <row r="89" spans="1:14" ht="13.5" customHeight="1">
      <c r="A89" s="122" t="s">
        <v>172</v>
      </c>
      <c r="B89" s="16" t="s">
        <v>173</v>
      </c>
      <c r="C89" s="123"/>
      <c r="D89" s="124"/>
      <c r="E89" s="125"/>
      <c r="F89" s="123"/>
      <c r="G89" s="124"/>
      <c r="H89" s="125"/>
      <c r="I89" s="123"/>
      <c r="J89" s="124"/>
      <c r="K89" s="125"/>
      <c r="L89" s="123">
        <f t="shared" si="14"/>
        <v>0</v>
      </c>
      <c r="M89" s="124">
        <f t="shared" si="1"/>
        <v>0</v>
      </c>
      <c r="N89" s="125">
        <f t="shared" si="2"/>
        <v>0</v>
      </c>
    </row>
    <row r="90" spans="1:14" ht="13.5" customHeight="1">
      <c r="A90" s="122" t="s">
        <v>174</v>
      </c>
      <c r="B90" s="16" t="s">
        <v>313</v>
      </c>
      <c r="C90" s="123"/>
      <c r="D90" s="124"/>
      <c r="E90" s="125"/>
      <c r="F90" s="123"/>
      <c r="G90" s="124"/>
      <c r="H90" s="125"/>
      <c r="I90" s="123"/>
      <c r="J90" s="124"/>
      <c r="K90" s="125"/>
      <c r="L90" s="123">
        <f t="shared" si="14"/>
        <v>0</v>
      </c>
      <c r="M90" s="124">
        <f t="shared" si="1"/>
        <v>0</v>
      </c>
      <c r="N90" s="125">
        <f t="shared" si="2"/>
        <v>0</v>
      </c>
    </row>
    <row r="91" spans="1:14" ht="13.5" customHeight="1">
      <c r="A91" s="122" t="s">
        <v>176</v>
      </c>
      <c r="B91" s="16" t="s">
        <v>177</v>
      </c>
      <c r="C91" s="123"/>
      <c r="D91" s="124"/>
      <c r="E91" s="125"/>
      <c r="F91" s="123"/>
      <c r="G91" s="124"/>
      <c r="H91" s="125"/>
      <c r="I91" s="123"/>
      <c r="J91" s="124"/>
      <c r="K91" s="125"/>
      <c r="L91" s="123">
        <f t="shared" si="14"/>
        <v>0</v>
      </c>
      <c r="M91" s="124">
        <f t="shared" si="1"/>
        <v>0</v>
      </c>
      <c r="N91" s="125">
        <f t="shared" si="2"/>
        <v>0</v>
      </c>
    </row>
    <row r="92" spans="1:14" ht="13.5" customHeight="1">
      <c r="A92" s="122"/>
      <c r="B92" s="16" t="s">
        <v>342</v>
      </c>
      <c r="C92" s="123"/>
      <c r="D92" s="124"/>
      <c r="E92" s="125"/>
      <c r="F92" s="123"/>
      <c r="G92" s="124"/>
      <c r="H92" s="125"/>
      <c r="I92" s="123"/>
      <c r="J92" s="124"/>
      <c r="K92" s="125"/>
      <c r="L92" s="123">
        <f t="shared" si="14"/>
        <v>0</v>
      </c>
      <c r="M92" s="124">
        <f t="shared" si="1"/>
        <v>0</v>
      </c>
      <c r="N92" s="125">
        <f t="shared" si="2"/>
        <v>0</v>
      </c>
    </row>
    <row r="93" spans="1:14" ht="13.5" customHeight="1">
      <c r="A93" s="122" t="s">
        <v>178</v>
      </c>
      <c r="B93" s="16" t="s">
        <v>179</v>
      </c>
      <c r="C93" s="123"/>
      <c r="D93" s="124"/>
      <c r="E93" s="125"/>
      <c r="F93" s="123"/>
      <c r="G93" s="124"/>
      <c r="H93" s="125"/>
      <c r="I93" s="123"/>
      <c r="J93" s="124"/>
      <c r="K93" s="125"/>
      <c r="L93" s="123">
        <f t="shared" si="14"/>
        <v>0</v>
      </c>
      <c r="M93" s="124">
        <f t="shared" si="1"/>
        <v>0</v>
      </c>
      <c r="N93" s="125">
        <f t="shared" si="2"/>
        <v>0</v>
      </c>
    </row>
    <row r="94" spans="1:14" s="130" customFormat="1" ht="13.5" customHeight="1">
      <c r="A94" s="126" t="s">
        <v>180</v>
      </c>
      <c r="B94" s="17" t="s">
        <v>314</v>
      </c>
      <c r="C94" s="127">
        <f aca="true" t="shared" si="16" ref="C94:K94">SUM(C85:C93)</f>
        <v>0</v>
      </c>
      <c r="D94" s="128">
        <f t="shared" si="16"/>
        <v>0</v>
      </c>
      <c r="E94" s="129">
        <f t="shared" si="16"/>
        <v>0</v>
      </c>
      <c r="F94" s="127">
        <f t="shared" si="16"/>
        <v>0</v>
      </c>
      <c r="G94" s="128">
        <f t="shared" si="16"/>
        <v>0</v>
      </c>
      <c r="H94" s="129">
        <f t="shared" si="16"/>
        <v>0</v>
      </c>
      <c r="I94" s="127">
        <f t="shared" si="16"/>
        <v>0</v>
      </c>
      <c r="J94" s="128">
        <f t="shared" si="16"/>
        <v>0</v>
      </c>
      <c r="K94" s="129">
        <f t="shared" si="16"/>
        <v>0</v>
      </c>
      <c r="L94" s="127">
        <f t="shared" si="14"/>
        <v>0</v>
      </c>
      <c r="M94" s="128">
        <f t="shared" si="1"/>
        <v>0</v>
      </c>
      <c r="N94" s="129">
        <f t="shared" si="2"/>
        <v>0</v>
      </c>
    </row>
    <row r="95" spans="1:14" s="130" customFormat="1" ht="13.5" customHeight="1">
      <c r="A95" s="126" t="s">
        <v>182</v>
      </c>
      <c r="B95" s="17" t="s">
        <v>315</v>
      </c>
      <c r="C95" s="127">
        <f aca="true" t="shared" si="17" ref="C95:K95">C22+C23+C48+C57+C70+C79+C84+C94</f>
        <v>54800809</v>
      </c>
      <c r="D95" s="128">
        <f t="shared" si="17"/>
        <v>57655045</v>
      </c>
      <c r="E95" s="129">
        <f t="shared" si="17"/>
        <v>56478375</v>
      </c>
      <c r="F95" s="127">
        <f t="shared" si="17"/>
        <v>36043948</v>
      </c>
      <c r="G95" s="128">
        <f t="shared" si="17"/>
        <v>88466340</v>
      </c>
      <c r="H95" s="129">
        <f t="shared" si="17"/>
        <v>24133385</v>
      </c>
      <c r="I95" s="127">
        <f t="shared" si="17"/>
        <v>6475806</v>
      </c>
      <c r="J95" s="128">
        <f t="shared" si="17"/>
        <v>7849173</v>
      </c>
      <c r="K95" s="129">
        <f t="shared" si="17"/>
        <v>7849173</v>
      </c>
      <c r="L95" s="127">
        <f t="shared" si="14"/>
        <v>97320563</v>
      </c>
      <c r="M95" s="128">
        <f t="shared" si="1"/>
        <v>153970558</v>
      </c>
      <c r="N95" s="129">
        <f t="shared" si="2"/>
        <v>88460933</v>
      </c>
    </row>
    <row r="96" spans="1:14" ht="13.5" customHeight="1">
      <c r="A96" s="122" t="s">
        <v>4</v>
      </c>
      <c r="B96" s="16" t="s">
        <v>316</v>
      </c>
      <c r="C96" s="123"/>
      <c r="D96" s="124"/>
      <c r="E96" s="125"/>
      <c r="F96" s="123"/>
      <c r="G96" s="124"/>
      <c r="H96" s="125"/>
      <c r="I96" s="123"/>
      <c r="J96" s="124"/>
      <c r="K96" s="125"/>
      <c r="L96" s="123">
        <f t="shared" si="14"/>
        <v>0</v>
      </c>
      <c r="M96" s="124">
        <f t="shared" si="1"/>
        <v>0</v>
      </c>
      <c r="N96" s="125">
        <f t="shared" si="2"/>
        <v>0</v>
      </c>
    </row>
    <row r="97" spans="1:14" ht="13.5" customHeight="1">
      <c r="A97" s="122" t="s">
        <v>6</v>
      </c>
      <c r="B97" s="16" t="s">
        <v>317</v>
      </c>
      <c r="C97" s="123"/>
      <c r="D97" s="124"/>
      <c r="E97" s="125"/>
      <c r="F97" s="123"/>
      <c r="G97" s="124"/>
      <c r="H97" s="125"/>
      <c r="I97" s="123"/>
      <c r="J97" s="124"/>
      <c r="K97" s="125"/>
      <c r="L97" s="123">
        <f t="shared" si="14"/>
        <v>0</v>
      </c>
      <c r="M97" s="124">
        <f t="shared" si="1"/>
        <v>0</v>
      </c>
      <c r="N97" s="125">
        <f t="shared" si="2"/>
        <v>0</v>
      </c>
    </row>
    <row r="98" spans="1:14" ht="13.5" customHeight="1">
      <c r="A98" s="122" t="s">
        <v>8</v>
      </c>
      <c r="B98" s="16" t="s">
        <v>318</v>
      </c>
      <c r="C98" s="123"/>
      <c r="D98" s="124"/>
      <c r="E98" s="125"/>
      <c r="F98" s="123"/>
      <c r="G98" s="124"/>
      <c r="H98" s="125"/>
      <c r="I98" s="123"/>
      <c r="J98" s="124"/>
      <c r="K98" s="125"/>
      <c r="L98" s="123">
        <f t="shared" si="14"/>
        <v>0</v>
      </c>
      <c r="M98" s="124">
        <f t="shared" si="1"/>
        <v>0</v>
      </c>
      <c r="N98" s="125">
        <f t="shared" si="2"/>
        <v>0</v>
      </c>
    </row>
    <row r="99" spans="1:14" ht="13.5" customHeight="1">
      <c r="A99" s="126" t="s">
        <v>10</v>
      </c>
      <c r="B99" s="17" t="s">
        <v>319</v>
      </c>
      <c r="C99" s="123">
        <f aca="true" t="shared" si="18" ref="C99:K99">C96+C97+C98</f>
        <v>0</v>
      </c>
      <c r="D99" s="124">
        <f t="shared" si="18"/>
        <v>0</v>
      </c>
      <c r="E99" s="125">
        <f t="shared" si="18"/>
        <v>0</v>
      </c>
      <c r="F99" s="123">
        <f t="shared" si="18"/>
        <v>0</v>
      </c>
      <c r="G99" s="124">
        <f t="shared" si="18"/>
        <v>0</v>
      </c>
      <c r="H99" s="125">
        <f t="shared" si="18"/>
        <v>0</v>
      </c>
      <c r="I99" s="123">
        <f t="shared" si="18"/>
        <v>0</v>
      </c>
      <c r="J99" s="124">
        <f t="shared" si="18"/>
        <v>0</v>
      </c>
      <c r="K99" s="125">
        <f t="shared" si="18"/>
        <v>0</v>
      </c>
      <c r="L99" s="123">
        <f t="shared" si="14"/>
        <v>0</v>
      </c>
      <c r="M99" s="124">
        <f t="shared" si="1"/>
        <v>0</v>
      </c>
      <c r="N99" s="125">
        <f t="shared" si="2"/>
        <v>0</v>
      </c>
    </row>
    <row r="100" spans="1:14" ht="13.5" customHeight="1">
      <c r="A100" s="122" t="s">
        <v>12</v>
      </c>
      <c r="B100" s="16" t="s">
        <v>320</v>
      </c>
      <c r="C100" s="123"/>
      <c r="D100" s="124"/>
      <c r="E100" s="125"/>
      <c r="F100" s="123"/>
      <c r="G100" s="124"/>
      <c r="H100" s="125"/>
      <c r="I100" s="123"/>
      <c r="J100" s="124"/>
      <c r="K100" s="125"/>
      <c r="L100" s="123">
        <f t="shared" si="14"/>
        <v>0</v>
      </c>
      <c r="M100" s="124">
        <f t="shared" si="1"/>
        <v>0</v>
      </c>
      <c r="N100" s="125">
        <f t="shared" si="2"/>
        <v>0</v>
      </c>
    </row>
    <row r="101" spans="1:14" ht="13.5" customHeight="1">
      <c r="A101" s="122" t="s">
        <v>14</v>
      </c>
      <c r="B101" s="16" t="s">
        <v>321</v>
      </c>
      <c r="C101" s="123"/>
      <c r="D101" s="124"/>
      <c r="E101" s="125"/>
      <c r="F101" s="123"/>
      <c r="G101" s="124"/>
      <c r="H101" s="125"/>
      <c r="I101" s="123"/>
      <c r="J101" s="124"/>
      <c r="K101" s="125"/>
      <c r="L101" s="123">
        <f t="shared" si="14"/>
        <v>0</v>
      </c>
      <c r="M101" s="124">
        <f t="shared" si="1"/>
        <v>0</v>
      </c>
      <c r="N101" s="125">
        <f t="shared" si="2"/>
        <v>0</v>
      </c>
    </row>
    <row r="102" spans="1:14" ht="13.5" customHeight="1">
      <c r="A102" s="122" t="s">
        <v>16</v>
      </c>
      <c r="B102" s="16" t="s">
        <v>322</v>
      </c>
      <c r="C102" s="123"/>
      <c r="D102" s="124"/>
      <c r="E102" s="125"/>
      <c r="F102" s="123"/>
      <c r="G102" s="124"/>
      <c r="H102" s="125"/>
      <c r="I102" s="123"/>
      <c r="J102" s="124"/>
      <c r="K102" s="125"/>
      <c r="L102" s="123">
        <f t="shared" si="14"/>
        <v>0</v>
      </c>
      <c r="M102" s="124">
        <f t="shared" si="1"/>
        <v>0</v>
      </c>
      <c r="N102" s="125">
        <f t="shared" si="2"/>
        <v>0</v>
      </c>
    </row>
    <row r="103" spans="1:14" ht="13.5" customHeight="1">
      <c r="A103" s="122" t="s">
        <v>18</v>
      </c>
      <c r="B103" s="16" t="s">
        <v>323</v>
      </c>
      <c r="C103" s="123"/>
      <c r="D103" s="124"/>
      <c r="E103" s="125"/>
      <c r="F103" s="123"/>
      <c r="G103" s="124"/>
      <c r="H103" s="125"/>
      <c r="I103" s="123"/>
      <c r="J103" s="124"/>
      <c r="K103" s="125"/>
      <c r="L103" s="123">
        <f t="shared" si="14"/>
        <v>0</v>
      </c>
      <c r="M103" s="124">
        <f t="shared" si="1"/>
        <v>0</v>
      </c>
      <c r="N103" s="125">
        <f t="shared" si="2"/>
        <v>0</v>
      </c>
    </row>
    <row r="104" spans="1:14" ht="13.5" customHeight="1">
      <c r="A104" s="122"/>
      <c r="B104" s="16" t="s">
        <v>326</v>
      </c>
      <c r="C104" s="123"/>
      <c r="D104" s="124">
        <v>1887812</v>
      </c>
      <c r="E104" s="125">
        <v>1887812</v>
      </c>
      <c r="F104" s="123"/>
      <c r="G104" s="124"/>
      <c r="H104" s="125"/>
      <c r="I104" s="123"/>
      <c r="J104" s="124"/>
      <c r="K104" s="125"/>
      <c r="L104" s="123">
        <f t="shared" si="14"/>
        <v>0</v>
      </c>
      <c r="M104" s="124">
        <f t="shared" si="1"/>
        <v>1887812</v>
      </c>
      <c r="N104" s="125">
        <f t="shared" si="2"/>
        <v>1887812</v>
      </c>
    </row>
    <row r="105" spans="1:14" ht="13.5" customHeight="1">
      <c r="A105" s="126" t="s">
        <v>20</v>
      </c>
      <c r="B105" s="17" t="s">
        <v>325</v>
      </c>
      <c r="C105" s="123">
        <f>C100+C101+C102+C103</f>
        <v>0</v>
      </c>
      <c r="D105" s="124">
        <f>D100+D101+D102+D103+D104</f>
        <v>1887812</v>
      </c>
      <c r="E105" s="124">
        <f>E100+E101+E102+E103+E104</f>
        <v>1887812</v>
      </c>
      <c r="F105" s="124">
        <f aca="true" t="shared" si="19" ref="F105:K105">F100+F101+F102+F103+F104</f>
        <v>0</v>
      </c>
      <c r="G105" s="124">
        <f t="shared" si="19"/>
        <v>0</v>
      </c>
      <c r="H105" s="124">
        <f t="shared" si="19"/>
        <v>0</v>
      </c>
      <c r="I105" s="124">
        <f t="shared" si="19"/>
        <v>0</v>
      </c>
      <c r="J105" s="124">
        <f t="shared" si="19"/>
        <v>0</v>
      </c>
      <c r="K105" s="124">
        <f t="shared" si="19"/>
        <v>0</v>
      </c>
      <c r="L105" s="123">
        <f t="shared" si="14"/>
        <v>0</v>
      </c>
      <c r="M105" s="124">
        <f t="shared" si="1"/>
        <v>1887812</v>
      </c>
      <c r="N105" s="125">
        <f aca="true" t="shared" si="20" ref="N105:N120">E105+H105+K105</f>
        <v>1887812</v>
      </c>
    </row>
    <row r="106" spans="1:14" ht="13.5" customHeight="1">
      <c r="A106" s="122" t="s">
        <v>22</v>
      </c>
      <c r="B106" s="16" t="s">
        <v>326</v>
      </c>
      <c r="C106" s="123"/>
      <c r="D106" s="124"/>
      <c r="E106" s="125"/>
      <c r="F106" s="123"/>
      <c r="G106" s="124"/>
      <c r="H106" s="125"/>
      <c r="I106" s="123"/>
      <c r="J106" s="124"/>
      <c r="K106" s="125"/>
      <c r="L106" s="123">
        <f t="shared" si="14"/>
        <v>0</v>
      </c>
      <c r="M106" s="124">
        <f t="shared" si="1"/>
        <v>0</v>
      </c>
      <c r="N106" s="125">
        <f t="shared" si="20"/>
        <v>0</v>
      </c>
    </row>
    <row r="107" spans="1:14" ht="13.5" customHeight="1">
      <c r="A107" s="122" t="s">
        <v>24</v>
      </c>
      <c r="B107" s="16" t="s">
        <v>327</v>
      </c>
      <c r="C107" s="123"/>
      <c r="D107" s="124"/>
      <c r="E107" s="125"/>
      <c r="F107" s="123"/>
      <c r="G107" s="124"/>
      <c r="H107" s="125"/>
      <c r="I107" s="123"/>
      <c r="J107" s="124"/>
      <c r="K107" s="125"/>
      <c r="L107" s="123">
        <f t="shared" si="14"/>
        <v>0</v>
      </c>
      <c r="M107" s="124">
        <f t="shared" si="1"/>
        <v>0</v>
      </c>
      <c r="N107" s="125">
        <f t="shared" si="20"/>
        <v>0</v>
      </c>
    </row>
    <row r="108" spans="1:14" ht="13.5" customHeight="1">
      <c r="A108" s="122" t="s">
        <v>26</v>
      </c>
      <c r="B108" s="16" t="s">
        <v>328</v>
      </c>
      <c r="C108" s="123"/>
      <c r="D108" s="124"/>
      <c r="E108" s="125"/>
      <c r="F108" s="123"/>
      <c r="G108" s="124"/>
      <c r="H108" s="125"/>
      <c r="I108" s="123"/>
      <c r="J108" s="124"/>
      <c r="K108" s="125"/>
      <c r="L108" s="123">
        <f t="shared" si="14"/>
        <v>0</v>
      </c>
      <c r="M108" s="124">
        <f t="shared" si="1"/>
        <v>0</v>
      </c>
      <c r="N108" s="125">
        <f t="shared" si="20"/>
        <v>0</v>
      </c>
    </row>
    <row r="109" spans="1:14" ht="13.5" customHeight="1">
      <c r="A109" s="122" t="s">
        <v>28</v>
      </c>
      <c r="B109" s="16" t="s">
        <v>329</v>
      </c>
      <c r="C109" s="123"/>
      <c r="D109" s="124"/>
      <c r="E109" s="125"/>
      <c r="F109" s="123"/>
      <c r="G109" s="124"/>
      <c r="H109" s="125"/>
      <c r="I109" s="123"/>
      <c r="J109" s="124"/>
      <c r="K109" s="125"/>
      <c r="L109" s="123">
        <f t="shared" si="14"/>
        <v>0</v>
      </c>
      <c r="M109" s="124">
        <f t="shared" si="1"/>
        <v>0</v>
      </c>
      <c r="N109" s="125">
        <f t="shared" si="20"/>
        <v>0</v>
      </c>
    </row>
    <row r="110" spans="1:14" ht="13.5" customHeight="1">
      <c r="A110" s="122" t="s">
        <v>30</v>
      </c>
      <c r="B110" s="16" t="s">
        <v>330</v>
      </c>
      <c r="C110" s="123"/>
      <c r="D110" s="124"/>
      <c r="E110" s="125"/>
      <c r="F110" s="123"/>
      <c r="G110" s="124"/>
      <c r="H110" s="125"/>
      <c r="I110" s="123"/>
      <c r="J110" s="124"/>
      <c r="K110" s="125"/>
      <c r="L110" s="123">
        <f t="shared" si="14"/>
        <v>0</v>
      </c>
      <c r="M110" s="124">
        <f t="shared" si="1"/>
        <v>0</v>
      </c>
      <c r="N110" s="125">
        <f t="shared" si="20"/>
        <v>0</v>
      </c>
    </row>
    <row r="111" spans="1:14" ht="13.5" customHeight="1">
      <c r="A111" s="122" t="s">
        <v>32</v>
      </c>
      <c r="B111" s="16" t="s">
        <v>331</v>
      </c>
      <c r="C111" s="123"/>
      <c r="D111" s="124"/>
      <c r="E111" s="125"/>
      <c r="F111" s="123"/>
      <c r="G111" s="124"/>
      <c r="H111" s="125"/>
      <c r="I111" s="123"/>
      <c r="J111" s="124"/>
      <c r="K111" s="125"/>
      <c r="L111" s="123">
        <f t="shared" si="14"/>
        <v>0</v>
      </c>
      <c r="M111" s="124">
        <f t="shared" si="1"/>
        <v>0</v>
      </c>
      <c r="N111" s="125">
        <f t="shared" si="20"/>
        <v>0</v>
      </c>
    </row>
    <row r="112" spans="1:14" ht="13.5" customHeight="1">
      <c r="A112" s="126" t="s">
        <v>34</v>
      </c>
      <c r="B112" s="17" t="s">
        <v>332</v>
      </c>
      <c r="C112" s="123">
        <f aca="true" t="shared" si="21" ref="C112:K112">C99+C105+C106+C107+C108+C109+C110+C111</f>
        <v>0</v>
      </c>
      <c r="D112" s="124">
        <f t="shared" si="21"/>
        <v>1887812</v>
      </c>
      <c r="E112" s="125">
        <f t="shared" si="21"/>
        <v>1887812</v>
      </c>
      <c r="F112" s="123">
        <f t="shared" si="21"/>
        <v>0</v>
      </c>
      <c r="G112" s="124">
        <f t="shared" si="21"/>
        <v>0</v>
      </c>
      <c r="H112" s="125">
        <f t="shared" si="21"/>
        <v>0</v>
      </c>
      <c r="I112" s="123">
        <f t="shared" si="21"/>
        <v>0</v>
      </c>
      <c r="J112" s="124">
        <f t="shared" si="21"/>
        <v>0</v>
      </c>
      <c r="K112" s="125">
        <f t="shared" si="21"/>
        <v>0</v>
      </c>
      <c r="L112" s="123">
        <f t="shared" si="14"/>
        <v>0</v>
      </c>
      <c r="M112" s="124">
        <f t="shared" si="1"/>
        <v>1887812</v>
      </c>
      <c r="N112" s="125">
        <f t="shared" si="20"/>
        <v>1887812</v>
      </c>
    </row>
    <row r="113" spans="1:14" ht="13.5" customHeight="1">
      <c r="A113" s="122" t="s">
        <v>36</v>
      </c>
      <c r="B113" s="16" t="s">
        <v>333</v>
      </c>
      <c r="C113" s="123"/>
      <c r="D113" s="124"/>
      <c r="E113" s="125"/>
      <c r="F113" s="123"/>
      <c r="G113" s="124"/>
      <c r="H113" s="125"/>
      <c r="I113" s="123"/>
      <c r="J113" s="124"/>
      <c r="K113" s="125"/>
      <c r="L113" s="123">
        <f t="shared" si="14"/>
        <v>0</v>
      </c>
      <c r="M113" s="124">
        <f t="shared" si="1"/>
        <v>0</v>
      </c>
      <c r="N113" s="125">
        <f t="shared" si="20"/>
        <v>0</v>
      </c>
    </row>
    <row r="114" spans="1:14" ht="13.5" customHeight="1">
      <c r="A114" s="122" t="s">
        <v>38</v>
      </c>
      <c r="B114" s="16" t="s">
        <v>334</v>
      </c>
      <c r="C114" s="123"/>
      <c r="D114" s="124"/>
      <c r="E114" s="125"/>
      <c r="F114" s="123"/>
      <c r="G114" s="124"/>
      <c r="H114" s="125"/>
      <c r="I114" s="123"/>
      <c r="J114" s="124"/>
      <c r="K114" s="125"/>
      <c r="L114" s="123">
        <f t="shared" si="14"/>
        <v>0</v>
      </c>
      <c r="M114" s="124">
        <f t="shared" si="1"/>
        <v>0</v>
      </c>
      <c r="N114" s="125">
        <f t="shared" si="20"/>
        <v>0</v>
      </c>
    </row>
    <row r="115" spans="1:14" ht="13.5" customHeight="1">
      <c r="A115" s="122" t="s">
        <v>40</v>
      </c>
      <c r="B115" s="16" t="s">
        <v>335</v>
      </c>
      <c r="C115" s="123"/>
      <c r="D115" s="124"/>
      <c r="E115" s="125"/>
      <c r="F115" s="123"/>
      <c r="G115" s="124"/>
      <c r="H115" s="125"/>
      <c r="I115" s="123"/>
      <c r="J115" s="124"/>
      <c r="K115" s="125"/>
      <c r="L115" s="123">
        <f t="shared" si="14"/>
        <v>0</v>
      </c>
      <c r="M115" s="124">
        <f t="shared" si="1"/>
        <v>0</v>
      </c>
      <c r="N115" s="125">
        <f t="shared" si="20"/>
        <v>0</v>
      </c>
    </row>
    <row r="116" spans="1:14" ht="13.5" customHeight="1">
      <c r="A116" s="122" t="s">
        <v>42</v>
      </c>
      <c r="B116" s="16" t="s">
        <v>336</v>
      </c>
      <c r="C116" s="123"/>
      <c r="D116" s="124"/>
      <c r="E116" s="125"/>
      <c r="F116" s="123"/>
      <c r="G116" s="124"/>
      <c r="H116" s="125"/>
      <c r="I116" s="123"/>
      <c r="J116" s="124"/>
      <c r="K116" s="125"/>
      <c r="L116" s="123">
        <f t="shared" si="14"/>
        <v>0</v>
      </c>
      <c r="M116" s="124">
        <f t="shared" si="1"/>
        <v>0</v>
      </c>
      <c r="N116" s="125">
        <f t="shared" si="20"/>
        <v>0</v>
      </c>
    </row>
    <row r="117" spans="1:14" ht="13.5" customHeight="1">
      <c r="A117" s="126" t="s">
        <v>44</v>
      </c>
      <c r="B117" s="17" t="s">
        <v>337</v>
      </c>
      <c r="C117" s="123">
        <f aca="true" t="shared" si="22" ref="C117:K117">C113+C114+C115+C116</f>
        <v>0</v>
      </c>
      <c r="D117" s="124">
        <f t="shared" si="22"/>
        <v>0</v>
      </c>
      <c r="E117" s="125">
        <f t="shared" si="22"/>
        <v>0</v>
      </c>
      <c r="F117" s="123">
        <f t="shared" si="22"/>
        <v>0</v>
      </c>
      <c r="G117" s="124">
        <f t="shared" si="22"/>
        <v>0</v>
      </c>
      <c r="H117" s="125">
        <f t="shared" si="22"/>
        <v>0</v>
      </c>
      <c r="I117" s="123">
        <f t="shared" si="22"/>
        <v>0</v>
      </c>
      <c r="J117" s="124">
        <f t="shared" si="22"/>
        <v>0</v>
      </c>
      <c r="K117" s="125">
        <f t="shared" si="22"/>
        <v>0</v>
      </c>
      <c r="L117" s="123">
        <f t="shared" si="14"/>
        <v>0</v>
      </c>
      <c r="M117" s="124">
        <f t="shared" si="1"/>
        <v>0</v>
      </c>
      <c r="N117" s="125">
        <f t="shared" si="20"/>
        <v>0</v>
      </c>
    </row>
    <row r="118" spans="1:14" ht="13.5" customHeight="1">
      <c r="A118" s="122" t="s">
        <v>46</v>
      </c>
      <c r="B118" s="16" t="s">
        <v>338</v>
      </c>
      <c r="C118" s="123"/>
      <c r="D118" s="124"/>
      <c r="E118" s="125"/>
      <c r="F118" s="123"/>
      <c r="G118" s="124"/>
      <c r="H118" s="125"/>
      <c r="I118" s="123"/>
      <c r="J118" s="124"/>
      <c r="K118" s="125"/>
      <c r="L118" s="123">
        <f t="shared" si="14"/>
        <v>0</v>
      </c>
      <c r="M118" s="124">
        <f t="shared" si="1"/>
        <v>0</v>
      </c>
      <c r="N118" s="125">
        <f t="shared" si="20"/>
        <v>0</v>
      </c>
    </row>
    <row r="119" spans="1:14" ht="13.5" customHeight="1">
      <c r="A119" s="126" t="s">
        <v>48</v>
      </c>
      <c r="B119" s="17" t="s">
        <v>339</v>
      </c>
      <c r="C119" s="123">
        <f aca="true" t="shared" si="23" ref="C119:K119">C112+C117+C118</f>
        <v>0</v>
      </c>
      <c r="D119" s="124">
        <f t="shared" si="23"/>
        <v>1887812</v>
      </c>
      <c r="E119" s="125">
        <f t="shared" si="23"/>
        <v>1887812</v>
      </c>
      <c r="F119" s="123">
        <f t="shared" si="23"/>
        <v>0</v>
      </c>
      <c r="G119" s="124">
        <f t="shared" si="23"/>
        <v>0</v>
      </c>
      <c r="H119" s="125">
        <f t="shared" si="23"/>
        <v>0</v>
      </c>
      <c r="I119" s="123">
        <f t="shared" si="23"/>
        <v>0</v>
      </c>
      <c r="J119" s="124">
        <f t="shared" si="23"/>
        <v>0</v>
      </c>
      <c r="K119" s="125">
        <f t="shared" si="23"/>
        <v>0</v>
      </c>
      <c r="L119" s="123">
        <f t="shared" si="14"/>
        <v>0</v>
      </c>
      <c r="M119" s="124">
        <f t="shared" si="1"/>
        <v>1887812</v>
      </c>
      <c r="N119" s="125">
        <f t="shared" si="20"/>
        <v>1887812</v>
      </c>
    </row>
    <row r="120" spans="1:14" ht="13.5" customHeight="1">
      <c r="A120" s="131"/>
      <c r="B120" s="18" t="s">
        <v>340</v>
      </c>
      <c r="C120" s="132">
        <f aca="true" t="shared" si="24" ref="C120:K120">C95+C119</f>
        <v>54800809</v>
      </c>
      <c r="D120" s="133">
        <f t="shared" si="24"/>
        <v>59542857</v>
      </c>
      <c r="E120" s="134">
        <f t="shared" si="24"/>
        <v>58366187</v>
      </c>
      <c r="F120" s="132">
        <f t="shared" si="24"/>
        <v>36043948</v>
      </c>
      <c r="G120" s="133">
        <f t="shared" si="24"/>
        <v>88466340</v>
      </c>
      <c r="H120" s="134">
        <f t="shared" si="24"/>
        <v>24133385</v>
      </c>
      <c r="I120" s="132">
        <f t="shared" si="24"/>
        <v>6475806</v>
      </c>
      <c r="J120" s="133">
        <f t="shared" si="24"/>
        <v>7849173</v>
      </c>
      <c r="K120" s="134">
        <f t="shared" si="24"/>
        <v>7849173</v>
      </c>
      <c r="L120" s="132">
        <f t="shared" si="14"/>
        <v>97320563</v>
      </c>
      <c r="M120" s="133">
        <f t="shared" si="1"/>
        <v>155858370</v>
      </c>
      <c r="N120" s="134">
        <f t="shared" si="20"/>
        <v>90348745</v>
      </c>
    </row>
  </sheetData>
  <sheetProtection selectLockedCells="1" selectUnlockedCells="1"/>
  <mergeCells count="6">
    <mergeCell ref="A1:B1"/>
    <mergeCell ref="C1:E1"/>
    <mergeCell ref="F1:H1"/>
    <mergeCell ref="I1:K1"/>
    <mergeCell ref="L1:N1"/>
    <mergeCell ref="A2:B2"/>
  </mergeCells>
  <printOptions/>
  <pageMargins left="0.39375" right="0" top="1.4840277777777777" bottom="0.9840277777777777" header="0.9840277777777777" footer="0.5118055555555555"/>
  <pageSetup horizontalDpi="300" verticalDpi="300" orientation="landscape" paperSize="9" r:id="rId1"/>
  <headerFooter alignWithMargins="0">
    <oddHeader>&amp;C&amp;"Times New Roman,Normál"&amp;12 2 sz. melléklet
Pecöl Község Önkormányzata 2017 évi költségvetési beszámolója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zoomScale="97" zoomScaleNormal="97" zoomScalePageLayoutView="0" workbookViewId="0" topLeftCell="C1">
      <selection activeCell="A1" sqref="A1:B16384"/>
    </sheetView>
  </sheetViews>
  <sheetFormatPr defaultColWidth="9.140625" defaultRowHeight="12.75" customHeight="1"/>
  <cols>
    <col min="1" max="1" width="0" style="19" hidden="1" customWidth="1"/>
    <col min="2" max="2" width="0" style="20" hidden="1" customWidth="1"/>
    <col min="3" max="3" width="63.00390625" style="21" customWidth="1"/>
    <col min="4" max="4" width="0" style="22" hidden="1" customWidth="1"/>
    <col min="5" max="5" width="11.140625" style="23" customWidth="1"/>
    <col min="6" max="6" width="13.7109375" style="23" customWidth="1"/>
    <col min="7" max="8" width="14.8515625" style="23" customWidth="1"/>
  </cols>
  <sheetData>
    <row r="1" spans="1:8" ht="12.75" customHeight="1">
      <c r="A1" s="24" t="s">
        <v>343</v>
      </c>
      <c r="B1" s="25"/>
      <c r="C1" s="26" t="s">
        <v>344</v>
      </c>
      <c r="D1" s="27"/>
      <c r="E1" s="28"/>
      <c r="F1" s="28"/>
      <c r="G1" s="28"/>
      <c r="H1" s="28"/>
    </row>
    <row r="2" spans="1:8" ht="12.75" customHeight="1">
      <c r="A2" s="24"/>
      <c r="B2" s="25"/>
      <c r="C2" s="29" t="s">
        <v>345</v>
      </c>
      <c r="D2" s="30" t="s">
        <v>251</v>
      </c>
      <c r="E2" s="31" t="s">
        <v>249</v>
      </c>
      <c r="F2" s="31" t="s">
        <v>250</v>
      </c>
      <c r="G2" s="31"/>
      <c r="H2" s="32" t="s">
        <v>251</v>
      </c>
    </row>
    <row r="3" spans="1:8" s="9" customFormat="1" ht="12.75" customHeight="1">
      <c r="A3" s="24"/>
      <c r="B3" s="25"/>
      <c r="C3" s="33" t="s">
        <v>346</v>
      </c>
      <c r="D3" s="34" t="s">
        <v>253</v>
      </c>
      <c r="E3" s="32" t="s">
        <v>347</v>
      </c>
      <c r="F3" s="32" t="s">
        <v>347</v>
      </c>
      <c r="G3" s="32" t="s">
        <v>251</v>
      </c>
      <c r="H3" s="32" t="s">
        <v>253</v>
      </c>
    </row>
    <row r="4" spans="1:8" ht="11.25" customHeight="1">
      <c r="A4" s="24"/>
      <c r="B4" s="25"/>
      <c r="C4" s="29"/>
      <c r="D4" s="30"/>
      <c r="E4" s="35"/>
      <c r="F4" s="35"/>
      <c r="G4" s="35"/>
      <c r="H4" s="35"/>
    </row>
    <row r="5" spans="1:8" ht="12.75" customHeight="1">
      <c r="A5" s="36"/>
      <c r="B5" s="37"/>
      <c r="C5" s="38"/>
      <c r="D5" s="27"/>
      <c r="E5" s="39"/>
      <c r="F5" s="39"/>
      <c r="G5" s="39"/>
      <c r="H5" s="39"/>
    </row>
    <row r="6" spans="1:8" ht="12.75" customHeight="1">
      <c r="A6" s="36"/>
      <c r="B6" s="37"/>
      <c r="C6" s="38" t="s">
        <v>348</v>
      </c>
      <c r="D6" s="27" t="e">
        <f>SUM("$#REF!$#REF!"/"#REF!#REF!")*100</f>
        <v>#VALUE!</v>
      </c>
      <c r="E6" s="39"/>
      <c r="F6" s="39"/>
      <c r="G6" s="39"/>
      <c r="H6" s="40" t="e">
        <f>G6/F6</f>
        <v>#DIV/0!</v>
      </c>
    </row>
    <row r="7" spans="1:8" ht="12.75" customHeight="1">
      <c r="A7" s="36"/>
      <c r="B7" s="37"/>
      <c r="C7" s="38" t="s">
        <v>349</v>
      </c>
      <c r="D7" s="27"/>
      <c r="E7" s="39"/>
      <c r="F7" s="39"/>
      <c r="G7" s="39"/>
      <c r="H7" s="40" t="e">
        <f>G7/F7</f>
        <v>#DIV/0!</v>
      </c>
    </row>
    <row r="8" spans="1:8" ht="12.75" customHeight="1">
      <c r="A8" s="36"/>
      <c r="B8" s="37"/>
      <c r="C8" s="38" t="s">
        <v>350</v>
      </c>
      <c r="D8" s="27"/>
      <c r="E8" s="39"/>
      <c r="F8" s="39"/>
      <c r="G8" s="39"/>
      <c r="H8" s="40" t="e">
        <f>G8/F8</f>
        <v>#DIV/0!</v>
      </c>
    </row>
    <row r="9" spans="1:8" ht="12.75" customHeight="1">
      <c r="A9" s="36" t="s">
        <v>20</v>
      </c>
      <c r="B9" s="37" t="s">
        <v>351</v>
      </c>
      <c r="C9" s="38" t="s">
        <v>352</v>
      </c>
      <c r="D9" s="27" t="e">
        <f>SUM("$#REF!$#REF!"/"#REF!#REF!")*100</f>
        <v>#VALUE!</v>
      </c>
      <c r="E9" s="39"/>
      <c r="F9" s="39"/>
      <c r="G9" s="39"/>
      <c r="H9" s="40" t="e">
        <f>G9/F9</f>
        <v>#DIV/0!</v>
      </c>
    </row>
    <row r="10" spans="1:8" ht="12.75" customHeight="1">
      <c r="A10" s="36"/>
      <c r="B10" s="37"/>
      <c r="C10" s="38"/>
      <c r="D10" s="27"/>
      <c r="E10" s="39"/>
      <c r="F10" s="39"/>
      <c r="G10" s="39"/>
      <c r="H10" s="39"/>
    </row>
    <row r="11" spans="1:8" ht="12.75" customHeight="1">
      <c r="A11" s="36"/>
      <c r="B11" s="37"/>
      <c r="C11" s="12" t="s">
        <v>123</v>
      </c>
      <c r="D11" s="27"/>
      <c r="E11" s="41">
        <f>SUM(E6:E9)</f>
        <v>0</v>
      </c>
      <c r="F11" s="41">
        <f>SUM(F6:F9)</f>
        <v>0</v>
      </c>
      <c r="G11" s="41">
        <f>SUM(G6:G9)</f>
        <v>0</v>
      </c>
      <c r="H11" s="41" t="e">
        <f>SUM(H6:H9)</f>
        <v>#DIV/0!</v>
      </c>
    </row>
    <row r="12" spans="1:8" ht="12.75" customHeight="1">
      <c r="A12" s="36"/>
      <c r="B12" s="37"/>
      <c r="C12" s="38"/>
      <c r="D12" s="27"/>
      <c r="E12" s="39"/>
      <c r="F12" s="39"/>
      <c r="G12" s="39"/>
      <c r="H12" s="39"/>
    </row>
    <row r="13" spans="1:8" ht="12.75" customHeight="1">
      <c r="A13" s="36"/>
      <c r="B13" s="37" t="s">
        <v>351</v>
      </c>
      <c r="C13" s="38" t="s">
        <v>353</v>
      </c>
      <c r="D13" s="27" t="e">
        <f>SUM("$#REF!$#REF!"/"#REF!#REF!")*100</f>
        <v>#VALUE!</v>
      </c>
      <c r="E13" s="39"/>
      <c r="F13" s="39"/>
      <c r="G13" s="39"/>
      <c r="H13" s="40" t="e">
        <f aca="true" t="shared" si="0" ref="H13:H20">G13/F13</f>
        <v>#DIV/0!</v>
      </c>
    </row>
    <row r="14" spans="1:8" ht="12.75" customHeight="1">
      <c r="A14" s="36"/>
      <c r="B14" s="37" t="s">
        <v>354</v>
      </c>
      <c r="C14" s="38" t="s">
        <v>355</v>
      </c>
      <c r="D14" s="27" t="e">
        <f>SUM("$#REF!$#REF!"/"#REF!#REF!")*100</f>
        <v>#VALUE!</v>
      </c>
      <c r="E14" s="42"/>
      <c r="F14" s="42"/>
      <c r="G14" s="42"/>
      <c r="H14" s="40" t="e">
        <f t="shared" si="0"/>
        <v>#DIV/0!</v>
      </c>
    </row>
    <row r="15" spans="1:8" ht="12.75" customHeight="1">
      <c r="A15" s="36"/>
      <c r="B15" s="37" t="s">
        <v>356</v>
      </c>
      <c r="C15" s="38" t="s">
        <v>357</v>
      </c>
      <c r="D15" s="27" t="e">
        <f>SUM("$#REF!$#REF!"/"#REF!#REF!")*100</f>
        <v>#VALUE!</v>
      </c>
      <c r="E15" s="39"/>
      <c r="F15" s="39"/>
      <c r="G15" s="39"/>
      <c r="H15" s="40" t="e">
        <f t="shared" si="0"/>
        <v>#DIV/0!</v>
      </c>
    </row>
    <row r="16" spans="1:8" ht="12.75" customHeight="1">
      <c r="A16" s="36"/>
      <c r="B16" s="37" t="s">
        <v>351</v>
      </c>
      <c r="C16" s="38" t="s">
        <v>358</v>
      </c>
      <c r="D16" s="27" t="e">
        <f>SUM("$#REF!$#REF!"/"#REF!#REF!")*100</f>
        <v>#VALUE!</v>
      </c>
      <c r="E16" s="39"/>
      <c r="F16" s="39"/>
      <c r="G16" s="39"/>
      <c r="H16" s="40" t="e">
        <f t="shared" si="0"/>
        <v>#DIV/0!</v>
      </c>
    </row>
    <row r="17" spans="1:8" ht="12.75" customHeight="1">
      <c r="A17" s="36"/>
      <c r="B17" s="37"/>
      <c r="C17" s="38" t="s">
        <v>359</v>
      </c>
      <c r="D17" s="27"/>
      <c r="E17" s="39"/>
      <c r="F17" s="39"/>
      <c r="G17" s="39"/>
      <c r="H17" s="40" t="e">
        <f t="shared" si="0"/>
        <v>#DIV/0!</v>
      </c>
    </row>
    <row r="18" spans="1:8" s="43" customFormat="1" ht="12.75" customHeight="1">
      <c r="A18" s="36"/>
      <c r="B18" s="37"/>
      <c r="C18" s="38" t="s">
        <v>360</v>
      </c>
      <c r="D18" s="27"/>
      <c r="E18" s="39"/>
      <c r="F18" s="39"/>
      <c r="G18" s="39"/>
      <c r="H18" s="40" t="e">
        <f t="shared" si="0"/>
        <v>#DIV/0!</v>
      </c>
    </row>
    <row r="19" spans="1:8" s="44" customFormat="1" ht="12.75" customHeight="1">
      <c r="A19" s="36"/>
      <c r="B19" s="37" t="s">
        <v>351</v>
      </c>
      <c r="C19" s="38" t="s">
        <v>361</v>
      </c>
      <c r="D19" s="27" t="e">
        <f>SUM("$#REF!$#REF!"/"#REF!#REF!")*100</f>
        <v>#VALUE!</v>
      </c>
      <c r="E19" s="39"/>
      <c r="F19" s="39"/>
      <c r="G19" s="39"/>
      <c r="H19" s="40" t="e">
        <f t="shared" si="0"/>
        <v>#DIV/0!</v>
      </c>
    </row>
    <row r="20" spans="1:8" ht="12.75" customHeight="1">
      <c r="A20" s="36"/>
      <c r="B20" s="37" t="s">
        <v>351</v>
      </c>
      <c r="C20" s="38" t="s">
        <v>362</v>
      </c>
      <c r="D20" s="27" t="e">
        <f>SUM("$#REF!$#REF!"/"#REF!#REF!")*100</f>
        <v>#VALUE!</v>
      </c>
      <c r="E20" s="39"/>
      <c r="F20" s="39"/>
      <c r="G20" s="39"/>
      <c r="H20" s="40" t="e">
        <f t="shared" si="0"/>
        <v>#DIV/0!</v>
      </c>
    </row>
    <row r="21" spans="1:8" ht="12.75" customHeight="1">
      <c r="A21" s="36"/>
      <c r="B21" s="37"/>
      <c r="C21" s="38"/>
      <c r="D21" s="27"/>
      <c r="E21" s="39"/>
      <c r="F21" s="39"/>
      <c r="G21" s="39"/>
      <c r="H21" s="39"/>
    </row>
    <row r="22" spans="1:8" ht="12.75" customHeight="1">
      <c r="A22" s="45"/>
      <c r="B22" s="46"/>
      <c r="C22" s="47"/>
      <c r="D22" s="27"/>
      <c r="E22" s="48"/>
      <c r="F22" s="48"/>
      <c r="G22" s="48"/>
      <c r="H22" s="48"/>
    </row>
    <row r="23" spans="1:8" ht="12.75" customHeight="1">
      <c r="A23" s="45"/>
      <c r="B23" s="46"/>
      <c r="C23" s="12" t="s">
        <v>133</v>
      </c>
      <c r="D23" s="27"/>
      <c r="E23" s="41">
        <f>SUM(E13:E20)</f>
        <v>0</v>
      </c>
      <c r="F23" s="41">
        <f>SUM(F13:F20)</f>
        <v>0</v>
      </c>
      <c r="G23" s="41">
        <f>SUM(G13:G20)</f>
        <v>0</v>
      </c>
      <c r="H23" s="41" t="e">
        <f>SUM(H13:H20)</f>
        <v>#DIV/0!</v>
      </c>
    </row>
    <row r="24" spans="1:8" ht="12.75" customHeight="1">
      <c r="A24" s="45"/>
      <c r="B24" s="46"/>
      <c r="C24" s="11"/>
      <c r="D24" s="27"/>
      <c r="E24" s="48"/>
      <c r="F24" s="48"/>
      <c r="G24" s="48"/>
      <c r="H24" s="48"/>
    </row>
    <row r="25" spans="1:8" ht="12.75" customHeight="1">
      <c r="A25" s="45"/>
      <c r="B25" s="46"/>
      <c r="C25" s="11"/>
      <c r="D25" s="27"/>
      <c r="E25" s="48"/>
      <c r="F25" s="48"/>
      <c r="G25" s="48"/>
      <c r="H25" s="48"/>
    </row>
    <row r="26" spans="1:8" ht="12.75" customHeight="1">
      <c r="A26" s="45"/>
      <c r="B26" s="46"/>
      <c r="C26" s="38" t="s">
        <v>363</v>
      </c>
      <c r="D26" s="27"/>
      <c r="E26" s="39"/>
      <c r="F26" s="39"/>
      <c r="G26" s="39"/>
      <c r="H26" s="40" t="e">
        <f aca="true" t="shared" si="1" ref="H26:H41">G26/F26</f>
        <v>#DIV/0!</v>
      </c>
    </row>
    <row r="27" spans="1:8" ht="12.75" customHeight="1">
      <c r="A27" s="45"/>
      <c r="B27" s="46"/>
      <c r="C27" s="38" t="s">
        <v>364</v>
      </c>
      <c r="D27" s="27"/>
      <c r="E27" s="39"/>
      <c r="F27" s="39"/>
      <c r="G27" s="39"/>
      <c r="H27" s="40" t="e">
        <f t="shared" si="1"/>
        <v>#DIV/0!</v>
      </c>
    </row>
    <row r="28" spans="1:8" ht="12.75" customHeight="1">
      <c r="A28" s="45"/>
      <c r="B28" s="46"/>
      <c r="C28" s="38" t="s">
        <v>365</v>
      </c>
      <c r="D28" s="27"/>
      <c r="E28" s="39"/>
      <c r="F28" s="39"/>
      <c r="G28" s="39"/>
      <c r="H28" s="40" t="e">
        <f t="shared" si="1"/>
        <v>#DIV/0!</v>
      </c>
    </row>
    <row r="29" spans="1:8" ht="12.75" customHeight="1">
      <c r="A29" s="45"/>
      <c r="B29" s="46"/>
      <c r="C29" s="11" t="s">
        <v>97</v>
      </c>
      <c r="D29" s="27"/>
      <c r="E29" s="49">
        <f>E26+E27+E28</f>
        <v>0</v>
      </c>
      <c r="F29" s="49">
        <f>F26+F27+F28</f>
        <v>0</v>
      </c>
      <c r="G29" s="49">
        <f>G26+G27+G28</f>
        <v>0</v>
      </c>
      <c r="H29" s="40" t="e">
        <f t="shared" si="1"/>
        <v>#DIV/0!</v>
      </c>
    </row>
    <row r="30" spans="1:8" ht="12.75" customHeight="1">
      <c r="A30" s="45"/>
      <c r="B30" s="46"/>
      <c r="C30" s="38" t="s">
        <v>366</v>
      </c>
      <c r="D30" s="27"/>
      <c r="E30" s="39"/>
      <c r="F30" s="39"/>
      <c r="G30" s="39"/>
      <c r="H30" s="40" t="e">
        <f t="shared" si="1"/>
        <v>#DIV/0!</v>
      </c>
    </row>
    <row r="31" spans="1:8" ht="12.75" customHeight="1">
      <c r="A31" s="45"/>
      <c r="B31" s="46"/>
      <c r="C31" s="38" t="s">
        <v>367</v>
      </c>
      <c r="D31" s="27"/>
      <c r="E31" s="39"/>
      <c r="F31" s="39"/>
      <c r="G31" s="39"/>
      <c r="H31" s="40" t="e">
        <f t="shared" si="1"/>
        <v>#DIV/0!</v>
      </c>
    </row>
    <row r="32" spans="1:8" ht="15.75" customHeight="1">
      <c r="A32" s="36" t="s">
        <v>368</v>
      </c>
      <c r="B32" s="37" t="s">
        <v>369</v>
      </c>
      <c r="C32" s="11" t="s">
        <v>101</v>
      </c>
      <c r="D32" s="27" t="e">
        <f>SUM("$#REF!$#REF!"/"#REF!#REF!")*100</f>
        <v>#VALUE!</v>
      </c>
      <c r="E32" s="50">
        <f>E30+E31</f>
        <v>0</v>
      </c>
      <c r="F32" s="50">
        <f>F30+F31</f>
        <v>0</v>
      </c>
      <c r="G32" s="50">
        <f>G30+G31</f>
        <v>0</v>
      </c>
      <c r="H32" s="40" t="e">
        <f t="shared" si="1"/>
        <v>#DIV/0!</v>
      </c>
    </row>
    <row r="33" spans="1:8" ht="12.75" customHeight="1">
      <c r="A33" s="36"/>
      <c r="B33" s="37"/>
      <c r="C33" s="38" t="s">
        <v>370</v>
      </c>
      <c r="D33" s="27"/>
      <c r="E33" s="51"/>
      <c r="F33" s="51"/>
      <c r="G33" s="51"/>
      <c r="H33" s="40" t="e">
        <f t="shared" si="1"/>
        <v>#DIV/0!</v>
      </c>
    </row>
    <row r="34" spans="1:8" ht="12.75" customHeight="1">
      <c r="A34" s="36"/>
      <c r="B34" s="37"/>
      <c r="C34" s="11" t="s">
        <v>103</v>
      </c>
      <c r="D34" s="27"/>
      <c r="E34" s="50">
        <f>E33</f>
        <v>0</v>
      </c>
      <c r="F34" s="50">
        <f>F33</f>
        <v>0</v>
      </c>
      <c r="G34" s="50">
        <f>G33</f>
        <v>0</v>
      </c>
      <c r="H34" s="40" t="e">
        <f t="shared" si="1"/>
        <v>#DIV/0!</v>
      </c>
    </row>
    <row r="35" spans="1:8" ht="12.75" customHeight="1">
      <c r="A35" s="36"/>
      <c r="B35" s="37"/>
      <c r="C35" s="38" t="s">
        <v>371</v>
      </c>
      <c r="D35" s="27"/>
      <c r="E35" s="39"/>
      <c r="F35" s="39"/>
      <c r="G35" s="39"/>
      <c r="H35" s="40" t="e">
        <f t="shared" si="1"/>
        <v>#DIV/0!</v>
      </c>
    </row>
    <row r="36" spans="1:8" ht="12.75" customHeight="1">
      <c r="A36" s="36"/>
      <c r="B36" s="37"/>
      <c r="C36" s="11" t="s">
        <v>105</v>
      </c>
      <c r="D36" s="27"/>
      <c r="E36" s="50">
        <f>E35</f>
        <v>0</v>
      </c>
      <c r="F36" s="50">
        <f>F35</f>
        <v>0</v>
      </c>
      <c r="G36" s="50">
        <f>G35</f>
        <v>0</v>
      </c>
      <c r="H36" s="40" t="e">
        <f t="shared" si="1"/>
        <v>#DIV/0!</v>
      </c>
    </row>
    <row r="37" spans="1:8" s="53" customFormat="1" ht="12.75" customHeight="1">
      <c r="A37" s="36"/>
      <c r="B37" s="37"/>
      <c r="C37" s="52" t="s">
        <v>372</v>
      </c>
      <c r="D37" s="27"/>
      <c r="E37" s="39"/>
      <c r="F37" s="39"/>
      <c r="G37" s="39"/>
      <c r="H37" s="40" t="e">
        <f t="shared" si="1"/>
        <v>#DIV/0!</v>
      </c>
    </row>
    <row r="38" spans="1:8" s="43" customFormat="1" ht="12.75" customHeight="1">
      <c r="A38" s="36"/>
      <c r="B38" s="37"/>
      <c r="C38" s="38" t="s">
        <v>373</v>
      </c>
      <c r="D38" s="27"/>
      <c r="E38" s="39"/>
      <c r="F38" s="39"/>
      <c r="G38" s="39"/>
      <c r="H38" s="40" t="e">
        <f t="shared" si="1"/>
        <v>#DIV/0!</v>
      </c>
    </row>
    <row r="39" spans="1:8" s="43" customFormat="1" ht="12.75" customHeight="1">
      <c r="A39" s="36"/>
      <c r="B39" s="37"/>
      <c r="C39" s="38" t="s">
        <v>374</v>
      </c>
      <c r="D39" s="27"/>
      <c r="E39" s="51"/>
      <c r="F39" s="51"/>
      <c r="G39" s="51"/>
      <c r="H39" s="40" t="e">
        <f t="shared" si="1"/>
        <v>#DIV/0!</v>
      </c>
    </row>
    <row r="40" spans="1:8" s="43" customFormat="1" ht="12.75" customHeight="1">
      <c r="A40" s="36"/>
      <c r="B40" s="37"/>
      <c r="C40" s="38" t="s">
        <v>366</v>
      </c>
      <c r="D40" s="27"/>
      <c r="E40" s="51"/>
      <c r="F40" s="51"/>
      <c r="G40" s="51"/>
      <c r="H40" s="40" t="e">
        <f t="shared" si="1"/>
        <v>#DIV/0!</v>
      </c>
    </row>
    <row r="41" spans="1:8" ht="12.75" customHeight="1">
      <c r="A41" s="36"/>
      <c r="B41" s="37"/>
      <c r="C41" s="11" t="s">
        <v>109</v>
      </c>
      <c r="D41" s="27" t="e">
        <f>SUM("$#REF!$#REF!"/"#REF!#REF!")*100</f>
        <v>#VALUE!</v>
      </c>
      <c r="E41" s="48">
        <f>E37+E38+E39</f>
        <v>0</v>
      </c>
      <c r="F41" s="48">
        <f>F37+F38+F39</f>
        <v>0</v>
      </c>
      <c r="G41" s="48">
        <f>G37+G38+G39+G40</f>
        <v>0</v>
      </c>
      <c r="H41" s="40" t="e">
        <f t="shared" si="1"/>
        <v>#DIV/0!</v>
      </c>
    </row>
    <row r="42" spans="1:8" ht="12.75" customHeight="1">
      <c r="A42" s="36"/>
      <c r="B42" s="37"/>
      <c r="C42" s="38"/>
      <c r="D42" s="27"/>
      <c r="E42" s="49"/>
      <c r="F42" s="49"/>
      <c r="G42" s="49"/>
      <c r="H42" s="49"/>
    </row>
    <row r="43" spans="1:8" ht="12.75" customHeight="1">
      <c r="A43" s="36"/>
      <c r="B43" s="54"/>
      <c r="C43" s="12" t="s">
        <v>309</v>
      </c>
      <c r="D43" s="27" t="e">
        <f>SUM("$#REF!$#REF!"/"#REF!#REF!")*100</f>
        <v>#VALUE!</v>
      </c>
      <c r="E43" s="55">
        <f>E29+E32+E34+E36+E41</f>
        <v>0</v>
      </c>
      <c r="F43" s="55">
        <f>F29+F32+F34+F36+F41</f>
        <v>0</v>
      </c>
      <c r="G43" s="55">
        <f>G29+G32+G34+G36+G41</f>
        <v>0</v>
      </c>
      <c r="H43" s="55" t="e">
        <f>H29+H32+H34+H36+H41</f>
        <v>#DIV/0!</v>
      </c>
    </row>
  </sheetData>
  <sheetProtection selectLockedCells="1" selectUnlockedCells="1"/>
  <printOptions gridLines="1"/>
  <pageMargins left="1.1298611111111112" right="0.7" top="1" bottom="0.3798611111111111" header="0.45" footer="0.3"/>
  <pageSetup horizontalDpi="300" verticalDpi="300" orientation="landscape" paperSize="9" scale="85"/>
  <headerFooter alignWithMargins="0">
    <oddHeader>&amp;C3.sz melléklet
Csénye Község Önkormányzata 2014.évi költségvetése
SZOCIÁLIS KIAD.ÉS ÁTADOTT PÉNZEK E Ft-ban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9"/>
  <sheetViews>
    <sheetView tabSelected="1" zoomScale="97" zoomScaleNormal="97" zoomScalePageLayoutView="0" workbookViewId="0" topLeftCell="C1">
      <selection activeCell="O49" sqref="O49"/>
    </sheetView>
  </sheetViews>
  <sheetFormatPr defaultColWidth="9.140625" defaultRowHeight="12.75" customHeight="1"/>
  <cols>
    <col min="1" max="1" width="0" style="173" hidden="1" customWidth="1"/>
    <col min="2" max="2" width="0" style="174" hidden="1" customWidth="1"/>
    <col min="3" max="3" width="37.7109375" style="175" customWidth="1"/>
    <col min="4" max="4" width="18.421875" style="176" hidden="1" customWidth="1"/>
    <col min="5" max="5" width="11.421875" style="175" customWidth="1"/>
    <col min="6" max="7" width="10.8515625" style="175" customWidth="1"/>
    <col min="8" max="8" width="9.57421875" style="175" customWidth="1"/>
    <col min="9" max="9" width="9.421875" style="175" customWidth="1"/>
    <col min="10" max="10" width="9.7109375" style="175" customWidth="1"/>
    <col min="11" max="13" width="3.421875" style="175" customWidth="1"/>
    <col min="14" max="14" width="11.00390625" style="175" customWidth="1"/>
    <col min="15" max="15" width="11.421875" style="175" customWidth="1"/>
    <col min="16" max="16" width="11.57421875" style="175" customWidth="1"/>
    <col min="17" max="16384" width="9.140625" style="177" customWidth="1"/>
  </cols>
  <sheetData>
    <row r="2" ht="12.75" customHeight="1" thickBot="1">
      <c r="N2" s="175" t="s">
        <v>375</v>
      </c>
    </row>
    <row r="3" spans="1:16" ht="12.75" customHeight="1">
      <c r="A3" s="178" t="s">
        <v>343</v>
      </c>
      <c r="B3" s="179"/>
      <c r="C3" s="180" t="s">
        <v>376</v>
      </c>
      <c r="D3" s="181"/>
      <c r="E3" s="257" t="s">
        <v>377</v>
      </c>
      <c r="F3" s="257"/>
      <c r="G3" s="257"/>
      <c r="H3" s="257" t="s">
        <v>378</v>
      </c>
      <c r="I3" s="257"/>
      <c r="J3" s="257"/>
      <c r="K3" s="258" t="s">
        <v>379</v>
      </c>
      <c r="L3" s="259"/>
      <c r="M3" s="260"/>
      <c r="N3" s="257" t="s">
        <v>247</v>
      </c>
      <c r="O3" s="257"/>
      <c r="P3" s="257"/>
    </row>
    <row r="4" spans="1:16" ht="12.75" customHeight="1">
      <c r="A4" s="178"/>
      <c r="B4" s="179"/>
      <c r="C4" s="182" t="s">
        <v>421</v>
      </c>
      <c r="D4" s="183" t="s">
        <v>251</v>
      </c>
      <c r="E4" s="184" t="s">
        <v>249</v>
      </c>
      <c r="F4" s="185" t="s">
        <v>250</v>
      </c>
      <c r="G4" s="186"/>
      <c r="H4" s="184" t="s">
        <v>249</v>
      </c>
      <c r="I4" s="185" t="s">
        <v>250</v>
      </c>
      <c r="J4" s="186"/>
      <c r="K4" s="184" t="s">
        <v>249</v>
      </c>
      <c r="L4" s="185" t="s">
        <v>250</v>
      </c>
      <c r="M4" s="186"/>
      <c r="N4" s="184" t="s">
        <v>249</v>
      </c>
      <c r="O4" s="185" t="s">
        <v>250</v>
      </c>
      <c r="P4" s="186"/>
    </row>
    <row r="5" spans="1:16" ht="12.75" customHeight="1">
      <c r="A5" s="178"/>
      <c r="B5" s="179"/>
      <c r="C5" s="182" t="s">
        <v>346</v>
      </c>
      <c r="D5" s="183" t="s">
        <v>253</v>
      </c>
      <c r="E5" s="187" t="s">
        <v>347</v>
      </c>
      <c r="F5" s="188" t="s">
        <v>347</v>
      </c>
      <c r="G5" s="189" t="s">
        <v>251</v>
      </c>
      <c r="H5" s="187" t="s">
        <v>347</v>
      </c>
      <c r="I5" s="188" t="s">
        <v>347</v>
      </c>
      <c r="J5" s="189" t="s">
        <v>251</v>
      </c>
      <c r="K5" s="187" t="s">
        <v>347</v>
      </c>
      <c r="L5" s="188" t="s">
        <v>347</v>
      </c>
      <c r="M5" s="189" t="s">
        <v>251</v>
      </c>
      <c r="N5" s="187" t="s">
        <v>347</v>
      </c>
      <c r="O5" s="188" t="s">
        <v>347</v>
      </c>
      <c r="P5" s="189" t="s">
        <v>251</v>
      </c>
    </row>
    <row r="6" spans="1:16" ht="11.25" customHeight="1">
      <c r="A6" s="178"/>
      <c r="B6" s="179"/>
      <c r="C6" s="182"/>
      <c r="D6" s="183"/>
      <c r="E6" s="190"/>
      <c r="F6" s="191"/>
      <c r="G6" s="192"/>
      <c r="H6" s="190"/>
      <c r="I6" s="191"/>
      <c r="J6" s="192"/>
      <c r="K6" s="190"/>
      <c r="L6" s="191"/>
      <c r="M6" s="192"/>
      <c r="N6" s="193">
        <f aca="true" t="shared" si="0" ref="N6:N16">E6+H6+K6</f>
        <v>0</v>
      </c>
      <c r="O6" s="194">
        <f aca="true" t="shared" si="1" ref="O6:O16">F6+I6+L6</f>
        <v>0</v>
      </c>
      <c r="P6" s="195">
        <f aca="true" t="shared" si="2" ref="P6:P16">G6+J6+M6</f>
        <v>0</v>
      </c>
    </row>
    <row r="7" spans="1:16" ht="12.75" customHeight="1">
      <c r="A7" s="196"/>
      <c r="B7" s="197"/>
      <c r="C7" s="198"/>
      <c r="D7" s="199"/>
      <c r="E7" s="200"/>
      <c r="F7" s="201"/>
      <c r="G7" s="202"/>
      <c r="H7" s="200"/>
      <c r="I7" s="201"/>
      <c r="J7" s="202"/>
      <c r="K7" s="200"/>
      <c r="L7" s="201"/>
      <c r="M7" s="202"/>
      <c r="N7" s="200">
        <f t="shared" si="0"/>
        <v>0</v>
      </c>
      <c r="O7" s="201">
        <f t="shared" si="1"/>
        <v>0</v>
      </c>
      <c r="P7" s="202">
        <f t="shared" si="2"/>
        <v>0</v>
      </c>
    </row>
    <row r="8" spans="1:16" ht="12.75" customHeight="1">
      <c r="A8" s="196"/>
      <c r="B8" s="197"/>
      <c r="C8" s="198" t="s">
        <v>380</v>
      </c>
      <c r="D8" s="199" t="e">
        <f>SUM("$#REF!$#REF!"/"#REF!#REF!")*100</f>
        <v>#VALUE!</v>
      </c>
      <c r="E8" s="200">
        <v>38467659</v>
      </c>
      <c r="F8" s="201">
        <v>38410470</v>
      </c>
      <c r="G8" s="202">
        <v>38410470</v>
      </c>
      <c r="H8" s="200"/>
      <c r="I8" s="201"/>
      <c r="J8" s="202"/>
      <c r="K8" s="200"/>
      <c r="L8" s="201"/>
      <c r="M8" s="202"/>
      <c r="N8" s="200">
        <f t="shared" si="0"/>
        <v>38467659</v>
      </c>
      <c r="O8" s="201">
        <f t="shared" si="1"/>
        <v>38410470</v>
      </c>
      <c r="P8" s="195">
        <f t="shared" si="2"/>
        <v>38410470</v>
      </c>
    </row>
    <row r="9" spans="1:16" ht="12.75" customHeight="1">
      <c r="A9" s="196"/>
      <c r="B9" s="197"/>
      <c r="C9" s="198" t="s">
        <v>381</v>
      </c>
      <c r="D9" s="199"/>
      <c r="E9" s="200"/>
      <c r="F9" s="201"/>
      <c r="G9" s="202"/>
      <c r="H9" s="200"/>
      <c r="I9" s="201"/>
      <c r="J9" s="202"/>
      <c r="K9" s="200"/>
      <c r="L9" s="201"/>
      <c r="M9" s="202"/>
      <c r="N9" s="200">
        <f t="shared" si="0"/>
        <v>0</v>
      </c>
      <c r="O9" s="201">
        <f t="shared" si="1"/>
        <v>0</v>
      </c>
      <c r="P9" s="195">
        <f t="shared" si="2"/>
        <v>0</v>
      </c>
    </row>
    <row r="10" spans="1:16" ht="12.75" customHeight="1">
      <c r="A10" s="196"/>
      <c r="B10" s="197"/>
      <c r="C10" s="198" t="s">
        <v>382</v>
      </c>
      <c r="D10" s="199"/>
      <c r="E10" s="200">
        <v>5552515</v>
      </c>
      <c r="F10" s="201">
        <v>5552515</v>
      </c>
      <c r="G10" s="202">
        <v>5552515</v>
      </c>
      <c r="H10" s="200"/>
      <c r="I10" s="201"/>
      <c r="J10" s="202"/>
      <c r="K10" s="200"/>
      <c r="L10" s="201"/>
      <c r="M10" s="202"/>
      <c r="N10" s="200">
        <f t="shared" si="0"/>
        <v>5552515</v>
      </c>
      <c r="O10" s="201">
        <f t="shared" si="1"/>
        <v>5552515</v>
      </c>
      <c r="P10" s="195">
        <f t="shared" si="2"/>
        <v>5552515</v>
      </c>
    </row>
    <row r="11" spans="1:16" ht="12.75" customHeight="1">
      <c r="A11" s="196" t="s">
        <v>20</v>
      </c>
      <c r="B11" s="197" t="s">
        <v>351</v>
      </c>
      <c r="C11" s="198" t="s">
        <v>383</v>
      </c>
      <c r="D11" s="199" t="e">
        <f>SUM("$#REF!$#REF!"/"#REF!#REF!")*100</f>
        <v>#VALUE!</v>
      </c>
      <c r="E11" s="200"/>
      <c r="F11" s="201"/>
      <c r="G11" s="202"/>
      <c r="H11" s="200"/>
      <c r="I11" s="201"/>
      <c r="J11" s="202"/>
      <c r="K11" s="200"/>
      <c r="L11" s="201"/>
      <c r="M11" s="202"/>
      <c r="N11" s="200">
        <f t="shared" si="0"/>
        <v>0</v>
      </c>
      <c r="O11" s="201">
        <f t="shared" si="1"/>
        <v>0</v>
      </c>
      <c r="P11" s="195">
        <f t="shared" si="2"/>
        <v>0</v>
      </c>
    </row>
    <row r="12" spans="1:16" ht="12.75" customHeight="1">
      <c r="A12" s="196"/>
      <c r="B12" s="197"/>
      <c r="C12" s="198" t="s">
        <v>384</v>
      </c>
      <c r="D12" s="199"/>
      <c r="E12" s="200"/>
      <c r="F12" s="201"/>
      <c r="G12" s="202"/>
      <c r="H12" s="200"/>
      <c r="I12" s="201"/>
      <c r="J12" s="202"/>
      <c r="K12" s="200"/>
      <c r="L12" s="201"/>
      <c r="M12" s="202"/>
      <c r="N12" s="200">
        <f t="shared" si="0"/>
        <v>0</v>
      </c>
      <c r="O12" s="201">
        <f t="shared" si="1"/>
        <v>0</v>
      </c>
      <c r="P12" s="195">
        <f t="shared" si="2"/>
        <v>0</v>
      </c>
    </row>
    <row r="13" spans="1:16" ht="12.75" customHeight="1">
      <c r="A13" s="196"/>
      <c r="B13" s="197"/>
      <c r="C13" s="198" t="s">
        <v>410</v>
      </c>
      <c r="D13" s="199"/>
      <c r="E13" s="200"/>
      <c r="F13" s="201"/>
      <c r="G13" s="202"/>
      <c r="H13" s="200"/>
      <c r="I13" s="201">
        <v>323400</v>
      </c>
      <c r="J13" s="202">
        <v>323400</v>
      </c>
      <c r="K13" s="200"/>
      <c r="L13" s="201"/>
      <c r="M13" s="202"/>
      <c r="N13" s="200">
        <f t="shared" si="0"/>
        <v>0</v>
      </c>
      <c r="O13" s="201">
        <f t="shared" si="1"/>
        <v>323400</v>
      </c>
      <c r="P13" s="195">
        <f t="shared" si="2"/>
        <v>323400</v>
      </c>
    </row>
    <row r="14" spans="1:16" ht="12.75" customHeight="1">
      <c r="A14" s="196"/>
      <c r="B14" s="197"/>
      <c r="C14" s="198" t="s">
        <v>409</v>
      </c>
      <c r="D14" s="199"/>
      <c r="E14" s="200"/>
      <c r="F14" s="201"/>
      <c r="G14" s="202"/>
      <c r="H14" s="200"/>
      <c r="I14" s="201"/>
      <c r="J14" s="202"/>
      <c r="K14" s="200"/>
      <c r="L14" s="201"/>
      <c r="M14" s="202"/>
      <c r="N14" s="200">
        <f t="shared" si="0"/>
        <v>0</v>
      </c>
      <c r="O14" s="201">
        <f t="shared" si="1"/>
        <v>0</v>
      </c>
      <c r="P14" s="195">
        <f t="shared" si="2"/>
        <v>0</v>
      </c>
    </row>
    <row r="15" spans="1:16" ht="12.75" customHeight="1">
      <c r="A15" s="196"/>
      <c r="B15" s="197"/>
      <c r="C15" s="198" t="s">
        <v>360</v>
      </c>
      <c r="D15" s="199"/>
      <c r="E15" s="200"/>
      <c r="F15" s="201"/>
      <c r="G15" s="202"/>
      <c r="H15" s="200"/>
      <c r="I15" s="201"/>
      <c r="J15" s="202"/>
      <c r="K15" s="200"/>
      <c r="L15" s="201"/>
      <c r="M15" s="202"/>
      <c r="N15" s="200">
        <f t="shared" si="0"/>
        <v>0</v>
      </c>
      <c r="O15" s="201">
        <f t="shared" si="1"/>
        <v>0</v>
      </c>
      <c r="P15" s="195">
        <f t="shared" si="2"/>
        <v>0</v>
      </c>
    </row>
    <row r="16" spans="1:16" ht="12.75" customHeight="1">
      <c r="A16" s="196"/>
      <c r="B16" s="197"/>
      <c r="C16" s="198" t="s">
        <v>411</v>
      </c>
      <c r="D16" s="199"/>
      <c r="E16" s="200"/>
      <c r="F16" s="201">
        <v>619595</v>
      </c>
      <c r="G16" s="202">
        <v>619595</v>
      </c>
      <c r="H16" s="200"/>
      <c r="I16" s="201"/>
      <c r="J16" s="202"/>
      <c r="K16" s="200"/>
      <c r="L16" s="201"/>
      <c r="M16" s="202"/>
      <c r="N16" s="200">
        <f t="shared" si="0"/>
        <v>0</v>
      </c>
      <c r="O16" s="201">
        <f t="shared" si="1"/>
        <v>619595</v>
      </c>
      <c r="P16" s="195">
        <f t="shared" si="2"/>
        <v>619595</v>
      </c>
    </row>
    <row r="17" spans="1:16" ht="12.75" customHeight="1">
      <c r="A17" s="196"/>
      <c r="B17" s="197"/>
      <c r="C17" s="198"/>
      <c r="D17" s="199"/>
      <c r="E17" s="200"/>
      <c r="F17" s="201"/>
      <c r="G17" s="202"/>
      <c r="H17" s="200"/>
      <c r="I17" s="201"/>
      <c r="J17" s="202"/>
      <c r="K17" s="200"/>
      <c r="L17" s="201"/>
      <c r="M17" s="202"/>
      <c r="N17" s="200"/>
      <c r="O17" s="201"/>
      <c r="P17" s="195"/>
    </row>
    <row r="18" spans="1:16" ht="12.75" customHeight="1">
      <c r="A18" s="196"/>
      <c r="B18" s="197"/>
      <c r="C18" s="160" t="s">
        <v>123</v>
      </c>
      <c r="D18" s="199"/>
      <c r="E18" s="203">
        <f>SUM(E8:E15)</f>
        <v>44020174</v>
      </c>
      <c r="F18" s="204">
        <f>SUM(F8:F17)</f>
        <v>44582580</v>
      </c>
      <c r="G18" s="205">
        <f>SUM(G8:G16)</f>
        <v>44582580</v>
      </c>
      <c r="H18" s="203">
        <f>SUM(H8:H15)</f>
        <v>0</v>
      </c>
      <c r="I18" s="204">
        <f>SUM(I8:I17)</f>
        <v>323400</v>
      </c>
      <c r="J18" s="205">
        <f>SUM(J8:J16)</f>
        <v>323400</v>
      </c>
      <c r="K18" s="203">
        <f>SUM(K8:K11)</f>
        <v>0</v>
      </c>
      <c r="L18" s="204">
        <f>SUM(L8:L11)</f>
        <v>0</v>
      </c>
      <c r="M18" s="205">
        <f>SUM(M8:M11)</f>
        <v>0</v>
      </c>
      <c r="N18" s="203">
        <f aca="true" t="shared" si="3" ref="N18:O24">E18+H18+K18</f>
        <v>44020174</v>
      </c>
      <c r="O18" s="204">
        <f t="shared" si="3"/>
        <v>44905980</v>
      </c>
      <c r="P18" s="206">
        <f>SUM(P8:P16)</f>
        <v>44905980</v>
      </c>
    </row>
    <row r="19" spans="1:16" ht="12.75" customHeight="1">
      <c r="A19" s="196"/>
      <c r="B19" s="197"/>
      <c r="C19" s="198"/>
      <c r="D19" s="199"/>
      <c r="E19" s="200"/>
      <c r="F19" s="201"/>
      <c r="G19" s="202"/>
      <c r="H19" s="200"/>
      <c r="I19" s="201"/>
      <c r="J19" s="202"/>
      <c r="K19" s="200"/>
      <c r="L19" s="201"/>
      <c r="M19" s="202"/>
      <c r="N19" s="200">
        <f t="shared" si="3"/>
        <v>0</v>
      </c>
      <c r="O19" s="201">
        <f t="shared" si="3"/>
        <v>0</v>
      </c>
      <c r="P19" s="195">
        <f>G19+J19+M19</f>
        <v>0</v>
      </c>
    </row>
    <row r="20" spans="1:16" ht="12.75" customHeight="1">
      <c r="A20" s="196"/>
      <c r="B20" s="197" t="s">
        <v>351</v>
      </c>
      <c r="C20" s="198" t="s">
        <v>385</v>
      </c>
      <c r="D20" s="199" t="e">
        <f>SUM("$#REF!$#REF!"/"#REF!#REF!")*100</f>
        <v>#VALUE!</v>
      </c>
      <c r="E20" s="200"/>
      <c r="F20" s="201"/>
      <c r="G20" s="202"/>
      <c r="H20" s="200">
        <v>20000</v>
      </c>
      <c r="I20" s="201"/>
      <c r="J20" s="202"/>
      <c r="K20" s="200"/>
      <c r="L20" s="201"/>
      <c r="M20" s="202"/>
      <c r="N20" s="200">
        <f t="shared" si="3"/>
        <v>20000</v>
      </c>
      <c r="O20" s="201">
        <f t="shared" si="3"/>
        <v>0</v>
      </c>
      <c r="P20" s="195">
        <f>G20+J20+M20</f>
        <v>0</v>
      </c>
    </row>
    <row r="21" spans="1:16" ht="12.75" customHeight="1">
      <c r="A21" s="196"/>
      <c r="B21" s="197" t="s">
        <v>354</v>
      </c>
      <c r="C21" s="198" t="s">
        <v>386</v>
      </c>
      <c r="D21" s="199" t="e">
        <f>SUM("$#REF!$#REF!"/"#REF!#REF!")*100</f>
        <v>#VALUE!</v>
      </c>
      <c r="E21" s="207"/>
      <c r="F21" s="208"/>
      <c r="G21" s="209"/>
      <c r="H21" s="207">
        <v>150000</v>
      </c>
      <c r="I21" s="208">
        <v>50000</v>
      </c>
      <c r="J21" s="209">
        <v>50000</v>
      </c>
      <c r="K21" s="207"/>
      <c r="L21" s="208"/>
      <c r="M21" s="209"/>
      <c r="N21" s="207">
        <f t="shared" si="3"/>
        <v>150000</v>
      </c>
      <c r="O21" s="208">
        <f t="shared" si="3"/>
        <v>50000</v>
      </c>
      <c r="P21" s="209">
        <f>G21+J21+M21</f>
        <v>50000</v>
      </c>
    </row>
    <row r="22" spans="1:19" ht="12.75" customHeight="1">
      <c r="A22" s="196"/>
      <c r="B22" s="197" t="s">
        <v>356</v>
      </c>
      <c r="C22" s="198" t="s">
        <v>408</v>
      </c>
      <c r="D22" s="199" t="e">
        <f>SUM("$#REF!$#REF!"/"#REF!#REF!")*100</f>
        <v>#VALUE!</v>
      </c>
      <c r="E22" s="200"/>
      <c r="F22" s="201"/>
      <c r="G22" s="202"/>
      <c r="H22" s="200">
        <v>2503050</v>
      </c>
      <c r="I22" s="194">
        <v>1779900</v>
      </c>
      <c r="J22" s="195">
        <f>1500000+49900+30000+200000</f>
        <v>1779900</v>
      </c>
      <c r="K22" s="200"/>
      <c r="L22" s="201"/>
      <c r="M22" s="202"/>
      <c r="N22" s="200">
        <f t="shared" si="3"/>
        <v>2503050</v>
      </c>
      <c r="O22" s="201">
        <f t="shared" si="3"/>
        <v>1779900</v>
      </c>
      <c r="P22" s="195">
        <f>G22+J22+M22</f>
        <v>1779900</v>
      </c>
      <c r="Q22" s="210">
        <v>30000</v>
      </c>
      <c r="R22" s="210" t="s">
        <v>412</v>
      </c>
      <c r="S22" s="210"/>
    </row>
    <row r="23" spans="1:19" ht="12.75" customHeight="1">
      <c r="A23" s="196"/>
      <c r="B23" s="197" t="s">
        <v>351</v>
      </c>
      <c r="C23" s="198" t="s">
        <v>387</v>
      </c>
      <c r="D23" s="199" t="e">
        <f>SUM("$#REF!$#REF!"/"#REF!#REF!")*100</f>
        <v>#VALUE!</v>
      </c>
      <c r="E23" s="200"/>
      <c r="F23" s="201"/>
      <c r="G23" s="202"/>
      <c r="H23" s="200">
        <v>50150</v>
      </c>
      <c r="I23" s="194">
        <v>50150</v>
      </c>
      <c r="J23" s="195">
        <v>50150</v>
      </c>
      <c r="K23" s="200"/>
      <c r="L23" s="201"/>
      <c r="M23" s="202"/>
      <c r="N23" s="200">
        <f t="shared" si="3"/>
        <v>50150</v>
      </c>
      <c r="O23" s="201">
        <f t="shared" si="3"/>
        <v>50150</v>
      </c>
      <c r="P23" s="195">
        <f>G23+J23+M23</f>
        <v>50150</v>
      </c>
      <c r="Q23" s="210">
        <v>49900</v>
      </c>
      <c r="R23" s="210" t="s">
        <v>413</v>
      </c>
      <c r="S23" s="210"/>
    </row>
    <row r="24" spans="1:19" ht="12.75" customHeight="1">
      <c r="A24" s="196"/>
      <c r="B24" s="197"/>
      <c r="C24" s="198" t="s">
        <v>388</v>
      </c>
      <c r="D24" s="199"/>
      <c r="E24" s="200"/>
      <c r="F24" s="201"/>
      <c r="G24" s="202"/>
      <c r="H24" s="200">
        <v>40000</v>
      </c>
      <c r="I24" s="194"/>
      <c r="J24" s="195"/>
      <c r="K24" s="200"/>
      <c r="L24" s="201"/>
      <c r="M24" s="202"/>
      <c r="N24" s="200">
        <f t="shared" si="3"/>
        <v>40000</v>
      </c>
      <c r="O24" s="201">
        <f t="shared" si="3"/>
        <v>0</v>
      </c>
      <c r="P24" s="195">
        <v>0</v>
      </c>
      <c r="Q24" s="210">
        <v>1500000</v>
      </c>
      <c r="R24" s="210" t="s">
        <v>414</v>
      </c>
      <c r="S24" s="210"/>
    </row>
    <row r="25" spans="1:19" s="217" customFormat="1" ht="12.75" customHeight="1">
      <c r="A25" s="196"/>
      <c r="B25" s="197"/>
      <c r="C25" s="211" t="s">
        <v>396</v>
      </c>
      <c r="D25" s="212"/>
      <c r="E25" s="213"/>
      <c r="F25" s="214"/>
      <c r="G25" s="215"/>
      <c r="H25" s="200">
        <v>4000</v>
      </c>
      <c r="I25" s="194">
        <v>3795</v>
      </c>
      <c r="J25" s="195">
        <v>3795</v>
      </c>
      <c r="K25" s="200"/>
      <c r="L25" s="201"/>
      <c r="M25" s="202"/>
      <c r="N25" s="200">
        <v>0</v>
      </c>
      <c r="O25" s="201">
        <f>I25</f>
        <v>3795</v>
      </c>
      <c r="P25" s="195">
        <f>J25</f>
        <v>3795</v>
      </c>
      <c r="Q25" s="210">
        <v>200000</v>
      </c>
      <c r="R25" s="210" t="s">
        <v>415</v>
      </c>
      <c r="S25" s="216"/>
    </row>
    <row r="26" spans="3:16" ht="12.75" customHeight="1">
      <c r="C26" s="57" t="s">
        <v>416</v>
      </c>
      <c r="D26" s="218"/>
      <c r="E26" s="219"/>
      <c r="F26" s="220"/>
      <c r="G26" s="221"/>
      <c r="H26" s="200">
        <v>50000</v>
      </c>
      <c r="I26" s="194">
        <v>50000</v>
      </c>
      <c r="J26" s="195">
        <v>50000</v>
      </c>
      <c r="K26" s="219"/>
      <c r="L26" s="220"/>
      <c r="M26" s="221"/>
      <c r="N26" s="200">
        <f>H26</f>
        <v>50000</v>
      </c>
      <c r="O26" s="201">
        <f>I26</f>
        <v>50000</v>
      </c>
      <c r="P26" s="195">
        <f>J26</f>
        <v>50000</v>
      </c>
    </row>
    <row r="27" spans="1:16" ht="12.75" customHeight="1">
      <c r="A27" s="196"/>
      <c r="B27" s="197" t="s">
        <v>351</v>
      </c>
      <c r="C27" s="58" t="s">
        <v>395</v>
      </c>
      <c r="D27" s="199" t="e">
        <f>SUM("$#REF!$#REF!"/"#REF!#REF!")*100</f>
        <v>#VALUE!</v>
      </c>
      <c r="E27" s="200"/>
      <c r="F27" s="201"/>
      <c r="G27" s="202"/>
      <c r="H27" s="200"/>
      <c r="I27" s="194"/>
      <c r="J27" s="195"/>
      <c r="K27" s="200"/>
      <c r="L27" s="201"/>
      <c r="M27" s="202"/>
      <c r="N27" s="200">
        <f aca="true" t="shared" si="4" ref="N27:P32">E27+H27+K27</f>
        <v>0</v>
      </c>
      <c r="O27" s="201">
        <f t="shared" si="4"/>
        <v>0</v>
      </c>
      <c r="P27" s="195">
        <f t="shared" si="4"/>
        <v>0</v>
      </c>
    </row>
    <row r="28" spans="1:16" ht="12.75" customHeight="1">
      <c r="A28" s="196"/>
      <c r="B28" s="197"/>
      <c r="C28" s="198" t="s">
        <v>389</v>
      </c>
      <c r="D28" s="199"/>
      <c r="E28" s="200"/>
      <c r="F28" s="201"/>
      <c r="G28" s="202"/>
      <c r="H28" s="200">
        <v>30000</v>
      </c>
      <c r="I28" s="194">
        <v>30000</v>
      </c>
      <c r="J28" s="195">
        <v>30000</v>
      </c>
      <c r="K28" s="200"/>
      <c r="L28" s="201"/>
      <c r="M28" s="202"/>
      <c r="N28" s="200">
        <f t="shared" si="4"/>
        <v>30000</v>
      </c>
      <c r="O28" s="201">
        <f t="shared" si="4"/>
        <v>30000</v>
      </c>
      <c r="P28" s="195">
        <f t="shared" si="4"/>
        <v>30000</v>
      </c>
    </row>
    <row r="29" spans="1:16" ht="12.75" customHeight="1">
      <c r="A29" s="222"/>
      <c r="B29" s="223"/>
      <c r="C29" s="224" t="s">
        <v>397</v>
      </c>
      <c r="D29" s="199"/>
      <c r="E29" s="203"/>
      <c r="F29" s="204"/>
      <c r="G29" s="205"/>
      <c r="H29" s="203">
        <v>40000</v>
      </c>
      <c r="I29" s="225">
        <v>40000</v>
      </c>
      <c r="J29" s="226">
        <v>40000</v>
      </c>
      <c r="K29" s="227"/>
      <c r="L29" s="225"/>
      <c r="M29" s="226"/>
      <c r="N29" s="227">
        <f t="shared" si="4"/>
        <v>40000</v>
      </c>
      <c r="O29" s="225">
        <f t="shared" si="4"/>
        <v>40000</v>
      </c>
      <c r="P29" s="195">
        <f t="shared" si="4"/>
        <v>40000</v>
      </c>
    </row>
    <row r="30" spans="1:16" ht="12.75" customHeight="1">
      <c r="A30" s="222"/>
      <c r="B30" s="223"/>
      <c r="C30" s="160" t="s">
        <v>133</v>
      </c>
      <c r="D30" s="199"/>
      <c r="E30" s="203">
        <f>SUM(E20:E27)</f>
        <v>0</v>
      </c>
      <c r="F30" s="204">
        <f>SUM(F20:F27)</f>
        <v>0</v>
      </c>
      <c r="G30" s="205">
        <f>SUM(G20:G27)</f>
        <v>0</v>
      </c>
      <c r="H30" s="203">
        <f>SUM(H20:H29)</f>
        <v>2887200</v>
      </c>
      <c r="I30" s="204">
        <f>SUM(I21:I29)</f>
        <v>2003845</v>
      </c>
      <c r="J30" s="205">
        <f>SUM(J21:J29)</f>
        <v>2003845</v>
      </c>
      <c r="K30" s="203">
        <f>SUM(K20:K27)</f>
        <v>0</v>
      </c>
      <c r="L30" s="204">
        <f>SUM(L20:L27)</f>
        <v>0</v>
      </c>
      <c r="M30" s="205">
        <f>SUM(M20:M27)</f>
        <v>0</v>
      </c>
      <c r="N30" s="203">
        <f t="shared" si="4"/>
        <v>2887200</v>
      </c>
      <c r="O30" s="204">
        <f t="shared" si="4"/>
        <v>2003845</v>
      </c>
      <c r="P30" s="206">
        <f t="shared" si="4"/>
        <v>2003845</v>
      </c>
    </row>
    <row r="31" spans="1:16" ht="12.75" customHeight="1">
      <c r="A31" s="222"/>
      <c r="B31" s="223"/>
      <c r="C31" s="160"/>
      <c r="D31" s="199"/>
      <c r="E31" s="203"/>
      <c r="F31" s="204"/>
      <c r="G31" s="205"/>
      <c r="H31" s="203"/>
      <c r="I31" s="204"/>
      <c r="J31" s="205"/>
      <c r="K31" s="203"/>
      <c r="L31" s="204"/>
      <c r="M31" s="205"/>
      <c r="N31" s="203">
        <f t="shared" si="4"/>
        <v>0</v>
      </c>
      <c r="O31" s="204">
        <f t="shared" si="4"/>
        <v>0</v>
      </c>
      <c r="P31" s="205">
        <f t="shared" si="4"/>
        <v>0</v>
      </c>
    </row>
    <row r="32" spans="1:16" s="228" customFormat="1" ht="12.75" customHeight="1">
      <c r="A32" s="196"/>
      <c r="B32" s="197" t="s">
        <v>351</v>
      </c>
      <c r="C32" s="198" t="s">
        <v>361</v>
      </c>
      <c r="D32" s="199" t="e">
        <f>SUM("$#REF!$#REF!"/"#REF!#REF!")*100</f>
        <v>#VALUE!</v>
      </c>
      <c r="E32" s="200"/>
      <c r="F32" s="201"/>
      <c r="G32" s="202"/>
      <c r="H32" s="200"/>
      <c r="I32" s="201">
        <v>50000</v>
      </c>
      <c r="J32" s="202">
        <v>50000</v>
      </c>
      <c r="K32" s="200"/>
      <c r="L32" s="201"/>
      <c r="M32" s="202"/>
      <c r="N32" s="200">
        <f t="shared" si="4"/>
        <v>0</v>
      </c>
      <c r="O32" s="201">
        <f t="shared" si="4"/>
        <v>50000</v>
      </c>
      <c r="P32" s="202">
        <f t="shared" si="4"/>
        <v>50000</v>
      </c>
    </row>
    <row r="33" spans="1:16" ht="35.25" customHeight="1">
      <c r="A33" s="222"/>
      <c r="B33" s="223"/>
      <c r="C33" s="59" t="s">
        <v>398</v>
      </c>
      <c r="D33" s="199"/>
      <c r="E33" s="200"/>
      <c r="F33" s="201"/>
      <c r="G33" s="202"/>
      <c r="H33" s="200">
        <v>1530000</v>
      </c>
      <c r="I33" s="194">
        <v>1530000</v>
      </c>
      <c r="J33" s="195">
        <v>1530000</v>
      </c>
      <c r="K33" s="200"/>
      <c r="L33" s="201"/>
      <c r="M33" s="202"/>
      <c r="N33" s="200"/>
      <c r="O33" s="201">
        <f>I33</f>
        <v>1530000</v>
      </c>
      <c r="P33" s="202">
        <f>J33</f>
        <v>1530000</v>
      </c>
    </row>
    <row r="34" spans="1:16" ht="12.75" customHeight="1">
      <c r="A34" s="222"/>
      <c r="B34" s="223"/>
      <c r="C34" s="198" t="s">
        <v>364</v>
      </c>
      <c r="D34" s="199"/>
      <c r="E34" s="200"/>
      <c r="F34" s="201"/>
      <c r="G34" s="202"/>
      <c r="H34" s="200"/>
      <c r="I34" s="201"/>
      <c r="J34" s="202"/>
      <c r="K34" s="200"/>
      <c r="L34" s="201"/>
      <c r="M34" s="202"/>
      <c r="N34" s="200"/>
      <c r="O34" s="201">
        <f aca="true" t="shared" si="5" ref="O34:O49">F34+I34+L34</f>
        <v>0</v>
      </c>
      <c r="P34" s="202">
        <f aca="true" t="shared" si="6" ref="P34:P49">G34+J34+M34</f>
        <v>0</v>
      </c>
    </row>
    <row r="35" spans="1:16" ht="12.75" customHeight="1">
      <c r="A35" s="222"/>
      <c r="B35" s="223"/>
      <c r="C35" s="57"/>
      <c r="D35" s="199"/>
      <c r="E35" s="200"/>
      <c r="F35" s="201"/>
      <c r="G35" s="202"/>
      <c r="H35" s="200"/>
      <c r="I35" s="201"/>
      <c r="J35" s="202"/>
      <c r="K35" s="200"/>
      <c r="L35" s="201"/>
      <c r="M35" s="202"/>
      <c r="N35" s="200">
        <f aca="true" t="shared" si="7" ref="N35:N49">E35+H35+K35</f>
        <v>0</v>
      </c>
      <c r="O35" s="201">
        <f t="shared" si="5"/>
        <v>0</v>
      </c>
      <c r="P35" s="202">
        <f t="shared" si="6"/>
        <v>0</v>
      </c>
    </row>
    <row r="36" spans="1:16" ht="12.75" customHeight="1">
      <c r="A36" s="222"/>
      <c r="B36" s="223"/>
      <c r="C36" s="160" t="s">
        <v>97</v>
      </c>
      <c r="D36" s="199"/>
      <c r="E36" s="229">
        <f>E33+E34+E35</f>
        <v>0</v>
      </c>
      <c r="F36" s="230">
        <f>F33+F34+F35</f>
        <v>0</v>
      </c>
      <c r="G36" s="206">
        <f>G33+G34+G35</f>
        <v>0</v>
      </c>
      <c r="H36" s="229">
        <f>H33+H34+H35+H32</f>
        <v>1530000</v>
      </c>
      <c r="I36" s="230">
        <f>I33+I34+I35+I32</f>
        <v>1580000</v>
      </c>
      <c r="J36" s="206">
        <f>J33+J34+J35+J32</f>
        <v>1580000</v>
      </c>
      <c r="K36" s="229">
        <f>K33+K34+K35</f>
        <v>0</v>
      </c>
      <c r="L36" s="230">
        <f>L33+L34+L35</f>
        <v>0</v>
      </c>
      <c r="M36" s="206">
        <f>M33+M34+M35</f>
        <v>0</v>
      </c>
      <c r="N36" s="229">
        <f t="shared" si="7"/>
        <v>1530000</v>
      </c>
      <c r="O36" s="230">
        <f t="shared" si="5"/>
        <v>1580000</v>
      </c>
      <c r="P36" s="206">
        <f t="shared" si="6"/>
        <v>1580000</v>
      </c>
    </row>
    <row r="37" spans="1:16" ht="12.75" customHeight="1">
      <c r="A37" s="222"/>
      <c r="B37" s="223"/>
      <c r="C37" s="198" t="s">
        <v>366</v>
      </c>
      <c r="D37" s="199"/>
      <c r="E37" s="200"/>
      <c r="F37" s="201"/>
      <c r="G37" s="202"/>
      <c r="H37" s="200"/>
      <c r="I37" s="201"/>
      <c r="J37" s="202"/>
      <c r="K37" s="200"/>
      <c r="L37" s="201"/>
      <c r="M37" s="202"/>
      <c r="N37" s="200">
        <f t="shared" si="7"/>
        <v>0</v>
      </c>
      <c r="O37" s="201">
        <f t="shared" si="5"/>
        <v>0</v>
      </c>
      <c r="P37" s="202">
        <f t="shared" si="6"/>
        <v>0</v>
      </c>
    </row>
    <row r="38" spans="1:16" ht="12.75" customHeight="1">
      <c r="A38" s="222"/>
      <c r="B38" s="223"/>
      <c r="C38" s="198" t="s">
        <v>367</v>
      </c>
      <c r="D38" s="199"/>
      <c r="E38" s="200"/>
      <c r="F38" s="201"/>
      <c r="G38" s="202"/>
      <c r="H38" s="200"/>
      <c r="I38" s="201"/>
      <c r="J38" s="202"/>
      <c r="K38" s="200"/>
      <c r="L38" s="201"/>
      <c r="M38" s="202"/>
      <c r="N38" s="200">
        <f t="shared" si="7"/>
        <v>0</v>
      </c>
      <c r="O38" s="201">
        <f t="shared" si="5"/>
        <v>0</v>
      </c>
      <c r="P38" s="202">
        <f t="shared" si="6"/>
        <v>0</v>
      </c>
    </row>
    <row r="39" spans="1:16" ht="15.75" customHeight="1">
      <c r="A39" s="196" t="s">
        <v>368</v>
      </c>
      <c r="B39" s="197" t="s">
        <v>369</v>
      </c>
      <c r="C39" s="160" t="s">
        <v>101</v>
      </c>
      <c r="D39" s="199" t="e">
        <f>SUM("$#REF!$#REF!"/"#REF!#REF!")*100</f>
        <v>#VALUE!</v>
      </c>
      <c r="E39" s="231">
        <f aca="true" t="shared" si="8" ref="E39:M39">E37+E38</f>
        <v>0</v>
      </c>
      <c r="F39" s="232">
        <f t="shared" si="8"/>
        <v>0</v>
      </c>
      <c r="G39" s="233">
        <f t="shared" si="8"/>
        <v>0</v>
      </c>
      <c r="H39" s="231">
        <f t="shared" si="8"/>
        <v>0</v>
      </c>
      <c r="I39" s="232">
        <f t="shared" si="8"/>
        <v>0</v>
      </c>
      <c r="J39" s="233">
        <f t="shared" si="8"/>
        <v>0</v>
      </c>
      <c r="K39" s="231">
        <f t="shared" si="8"/>
        <v>0</v>
      </c>
      <c r="L39" s="232">
        <f t="shared" si="8"/>
        <v>0</v>
      </c>
      <c r="M39" s="233">
        <f t="shared" si="8"/>
        <v>0</v>
      </c>
      <c r="N39" s="231">
        <f t="shared" si="7"/>
        <v>0</v>
      </c>
      <c r="O39" s="232">
        <f t="shared" si="5"/>
        <v>0</v>
      </c>
      <c r="P39" s="233">
        <f t="shared" si="6"/>
        <v>0</v>
      </c>
    </row>
    <row r="40" spans="1:16" ht="12.75" customHeight="1">
      <c r="A40" s="196"/>
      <c r="B40" s="197"/>
      <c r="C40" s="198" t="s">
        <v>370</v>
      </c>
      <c r="D40" s="199"/>
      <c r="E40" s="193"/>
      <c r="F40" s="234"/>
      <c r="G40" s="235"/>
      <c r="H40" s="193"/>
      <c r="I40" s="194"/>
      <c r="J40" s="195"/>
      <c r="K40" s="193"/>
      <c r="L40" s="194"/>
      <c r="M40" s="195"/>
      <c r="N40" s="193">
        <f t="shared" si="7"/>
        <v>0</v>
      </c>
      <c r="O40" s="194">
        <f t="shared" si="5"/>
        <v>0</v>
      </c>
      <c r="P40" s="195">
        <f t="shared" si="6"/>
        <v>0</v>
      </c>
    </row>
    <row r="41" spans="1:16" ht="12.75" customHeight="1">
      <c r="A41" s="196"/>
      <c r="B41" s="197"/>
      <c r="C41" s="160" t="s">
        <v>103</v>
      </c>
      <c r="D41" s="199"/>
      <c r="E41" s="231">
        <f aca="true" t="shared" si="9" ref="E41:M41">E40</f>
        <v>0</v>
      </c>
      <c r="F41" s="232">
        <f t="shared" si="9"/>
        <v>0</v>
      </c>
      <c r="G41" s="233">
        <f t="shared" si="9"/>
        <v>0</v>
      </c>
      <c r="H41" s="231">
        <f t="shared" si="9"/>
        <v>0</v>
      </c>
      <c r="I41" s="232">
        <f t="shared" si="9"/>
        <v>0</v>
      </c>
      <c r="J41" s="233">
        <f t="shared" si="9"/>
        <v>0</v>
      </c>
      <c r="K41" s="231">
        <f t="shared" si="9"/>
        <v>0</v>
      </c>
      <c r="L41" s="232">
        <f t="shared" si="9"/>
        <v>0</v>
      </c>
      <c r="M41" s="233">
        <f t="shared" si="9"/>
        <v>0</v>
      </c>
      <c r="N41" s="231">
        <f t="shared" si="7"/>
        <v>0</v>
      </c>
      <c r="O41" s="232">
        <f t="shared" si="5"/>
        <v>0</v>
      </c>
      <c r="P41" s="233">
        <f t="shared" si="6"/>
        <v>0</v>
      </c>
    </row>
    <row r="42" spans="1:16" ht="12.75" customHeight="1">
      <c r="A42" s="196"/>
      <c r="B42" s="197"/>
      <c r="C42" s="198" t="s">
        <v>371</v>
      </c>
      <c r="D42" s="199"/>
      <c r="E42" s="200"/>
      <c r="F42" s="234"/>
      <c r="G42" s="235"/>
      <c r="H42" s="200"/>
      <c r="I42" s="201"/>
      <c r="J42" s="202"/>
      <c r="K42" s="200"/>
      <c r="L42" s="201"/>
      <c r="M42" s="202"/>
      <c r="N42" s="200">
        <f t="shared" si="7"/>
        <v>0</v>
      </c>
      <c r="O42" s="201">
        <f t="shared" si="5"/>
        <v>0</v>
      </c>
      <c r="P42" s="202">
        <f t="shared" si="6"/>
        <v>0</v>
      </c>
    </row>
    <row r="43" spans="1:16" ht="12.75" customHeight="1">
      <c r="A43" s="196"/>
      <c r="B43" s="197"/>
      <c r="C43" s="160" t="s">
        <v>105</v>
      </c>
      <c r="D43" s="199"/>
      <c r="E43" s="231"/>
      <c r="F43" s="232">
        <f aca="true" t="shared" si="10" ref="F43:M43">F42</f>
        <v>0</v>
      </c>
      <c r="G43" s="233">
        <f t="shared" si="10"/>
        <v>0</v>
      </c>
      <c r="H43" s="231">
        <f t="shared" si="10"/>
        <v>0</v>
      </c>
      <c r="I43" s="232">
        <f t="shared" si="10"/>
        <v>0</v>
      </c>
      <c r="J43" s="233">
        <f t="shared" si="10"/>
        <v>0</v>
      </c>
      <c r="K43" s="231">
        <f t="shared" si="10"/>
        <v>0</v>
      </c>
      <c r="L43" s="232">
        <f t="shared" si="10"/>
        <v>0</v>
      </c>
      <c r="M43" s="233">
        <f t="shared" si="10"/>
        <v>0</v>
      </c>
      <c r="N43" s="231">
        <f t="shared" si="7"/>
        <v>0</v>
      </c>
      <c r="O43" s="232">
        <f t="shared" si="5"/>
        <v>0</v>
      </c>
      <c r="P43" s="233">
        <f t="shared" si="6"/>
        <v>0</v>
      </c>
    </row>
    <row r="44" spans="1:16" s="217" customFormat="1" ht="24.75" customHeight="1">
      <c r="A44" s="196"/>
      <c r="B44" s="197"/>
      <c r="C44" s="236" t="s">
        <v>417</v>
      </c>
      <c r="D44" s="199"/>
      <c r="E44" s="200"/>
      <c r="F44" s="201"/>
      <c r="G44" s="202"/>
      <c r="H44" s="200">
        <v>3722000</v>
      </c>
      <c r="I44" s="201">
        <v>3722000</v>
      </c>
      <c r="J44" s="202">
        <v>3338250</v>
      </c>
      <c r="K44" s="200"/>
      <c r="L44" s="201"/>
      <c r="M44" s="202"/>
      <c r="N44" s="200">
        <f t="shared" si="7"/>
        <v>3722000</v>
      </c>
      <c r="O44" s="201">
        <f t="shared" si="5"/>
        <v>3722000</v>
      </c>
      <c r="P44" s="202">
        <f t="shared" si="6"/>
        <v>3338250</v>
      </c>
    </row>
    <row r="45" spans="1:16" s="217" customFormat="1" ht="3.75" customHeight="1">
      <c r="A45" s="196"/>
      <c r="B45" s="197"/>
      <c r="C45" s="57"/>
      <c r="D45" s="199"/>
      <c r="E45" s="200"/>
      <c r="F45" s="201"/>
      <c r="G45" s="202"/>
      <c r="H45" s="200"/>
      <c r="I45" s="201"/>
      <c r="J45" s="202"/>
      <c r="K45" s="200"/>
      <c r="L45" s="201"/>
      <c r="M45" s="202"/>
      <c r="N45" s="200">
        <f t="shared" si="7"/>
        <v>0</v>
      </c>
      <c r="O45" s="201">
        <f t="shared" si="5"/>
        <v>0</v>
      </c>
      <c r="P45" s="202">
        <f t="shared" si="6"/>
        <v>0</v>
      </c>
    </row>
    <row r="46" spans="1:16" s="217" customFormat="1" ht="12.75" customHeight="1">
      <c r="A46" s="196"/>
      <c r="B46" s="197"/>
      <c r="C46" s="198"/>
      <c r="D46" s="199"/>
      <c r="E46" s="193">
        <v>0</v>
      </c>
      <c r="F46" s="194"/>
      <c r="G46" s="195"/>
      <c r="H46" s="193"/>
      <c r="I46" s="194"/>
      <c r="J46" s="195"/>
      <c r="K46" s="193"/>
      <c r="L46" s="194"/>
      <c r="M46" s="195"/>
      <c r="N46" s="193">
        <f t="shared" si="7"/>
        <v>0</v>
      </c>
      <c r="O46" s="194">
        <f t="shared" si="5"/>
        <v>0</v>
      </c>
      <c r="P46" s="195">
        <f t="shared" si="6"/>
        <v>0</v>
      </c>
    </row>
    <row r="47" spans="1:16" ht="12.75" customHeight="1">
      <c r="A47" s="196"/>
      <c r="B47" s="197"/>
      <c r="C47" s="160" t="s">
        <v>109</v>
      </c>
      <c r="D47" s="199" t="e">
        <f>SUM("$#REF!$#REF!"/"#REF!#REF!")*100</f>
        <v>#VALUE!</v>
      </c>
      <c r="E47" s="203">
        <f aca="true" t="shared" si="11" ref="E47:M47">E44+E45+E46</f>
        <v>0</v>
      </c>
      <c r="F47" s="204">
        <f t="shared" si="11"/>
        <v>0</v>
      </c>
      <c r="G47" s="205">
        <f t="shared" si="11"/>
        <v>0</v>
      </c>
      <c r="H47" s="203">
        <f t="shared" si="11"/>
        <v>3722000</v>
      </c>
      <c r="I47" s="204">
        <f t="shared" si="11"/>
        <v>3722000</v>
      </c>
      <c r="J47" s="205">
        <f t="shared" si="11"/>
        <v>3338250</v>
      </c>
      <c r="K47" s="203">
        <f t="shared" si="11"/>
        <v>0</v>
      </c>
      <c r="L47" s="204">
        <f t="shared" si="11"/>
        <v>0</v>
      </c>
      <c r="M47" s="205">
        <f t="shared" si="11"/>
        <v>0</v>
      </c>
      <c r="N47" s="203">
        <f t="shared" si="7"/>
        <v>3722000</v>
      </c>
      <c r="O47" s="204">
        <f t="shared" si="5"/>
        <v>3722000</v>
      </c>
      <c r="P47" s="205">
        <f t="shared" si="6"/>
        <v>3338250</v>
      </c>
    </row>
    <row r="48" spans="1:16" ht="12.75" customHeight="1">
      <c r="A48" s="196"/>
      <c r="B48" s="197"/>
      <c r="C48" s="198"/>
      <c r="D48" s="199"/>
      <c r="E48" s="229"/>
      <c r="F48" s="230"/>
      <c r="G48" s="206"/>
      <c r="H48" s="229"/>
      <c r="I48" s="230"/>
      <c r="J48" s="206"/>
      <c r="K48" s="229"/>
      <c r="L48" s="230"/>
      <c r="M48" s="206"/>
      <c r="N48" s="229">
        <f t="shared" si="7"/>
        <v>0</v>
      </c>
      <c r="O48" s="230">
        <f t="shared" si="5"/>
        <v>0</v>
      </c>
      <c r="P48" s="206">
        <f t="shared" si="6"/>
        <v>0</v>
      </c>
    </row>
    <row r="49" spans="1:16" ht="12.75" customHeight="1" thickBot="1">
      <c r="A49" s="196"/>
      <c r="B49" s="237"/>
      <c r="C49" s="238" t="s">
        <v>309</v>
      </c>
      <c r="D49" s="239" t="e">
        <f>SUM("$#REF!$#REF!"/"#REF!#REF!")*100</f>
        <v>#VALUE!</v>
      </c>
      <c r="E49" s="240">
        <f aca="true" t="shared" si="12" ref="E49:M49">E36+E39+E41+E43+E47</f>
        <v>0</v>
      </c>
      <c r="F49" s="241">
        <f t="shared" si="12"/>
        <v>0</v>
      </c>
      <c r="G49" s="242">
        <f t="shared" si="12"/>
        <v>0</v>
      </c>
      <c r="H49" s="240">
        <f t="shared" si="12"/>
        <v>5252000</v>
      </c>
      <c r="I49" s="241">
        <f t="shared" si="12"/>
        <v>5302000</v>
      </c>
      <c r="J49" s="242">
        <f t="shared" si="12"/>
        <v>4918250</v>
      </c>
      <c r="K49" s="240">
        <f t="shared" si="12"/>
        <v>0</v>
      </c>
      <c r="L49" s="241">
        <f t="shared" si="12"/>
        <v>0</v>
      </c>
      <c r="M49" s="242">
        <f t="shared" si="12"/>
        <v>0</v>
      </c>
      <c r="N49" s="240">
        <f t="shared" si="7"/>
        <v>5252000</v>
      </c>
      <c r="O49" s="241">
        <f t="shared" si="5"/>
        <v>5302000</v>
      </c>
      <c r="P49" s="242">
        <f t="shared" si="6"/>
        <v>4918250</v>
      </c>
    </row>
  </sheetData>
  <sheetProtection selectLockedCells="1" selectUnlockedCells="1"/>
  <mergeCells count="4">
    <mergeCell ref="E3:G3"/>
    <mergeCell ref="H3:J3"/>
    <mergeCell ref="K3:M3"/>
    <mergeCell ref="N3:P3"/>
  </mergeCells>
  <printOptions/>
  <pageMargins left="0.25" right="0.25" top="0.75" bottom="0.75" header="0.3" footer="0.3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Penzügy-Pecöl</dc:creator>
  <cp:keywords/>
  <dc:description/>
  <cp:lastModifiedBy>ASP2</cp:lastModifiedBy>
  <cp:lastPrinted>2018-05-23T09:21:57Z</cp:lastPrinted>
  <dcterms:created xsi:type="dcterms:W3CDTF">2016-04-06T12:42:03Z</dcterms:created>
  <dcterms:modified xsi:type="dcterms:W3CDTF">2018-05-30T13:47:33Z</dcterms:modified>
  <cp:category/>
  <cp:version/>
  <cp:contentType/>
  <cp:contentStatus/>
</cp:coreProperties>
</file>