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lagyi.bela\Desktop\ktsg\modosito\"/>
    </mc:Choice>
  </mc:AlternateContent>
  <bookViews>
    <workbookView xWindow="0" yWindow="0" windowWidth="28800" windowHeight="11730"/>
  </bookViews>
  <sheets>
    <sheet name="5.12. Közművelődés" sheetId="1" r:id="rId1"/>
  </sheets>
  <externalReferences>
    <externalReference r:id="rId2"/>
  </externalReferences>
  <definedNames>
    <definedName name="Excel_BuiltIn_Print_Area" localSheetId="0">'5.12. Közművelődés'!$A$1:$M$46</definedName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Area" localSheetId="0">'5.12. Közművelődés'!$A$1:$V$46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L10" i="1"/>
  <c r="P10" i="1"/>
  <c r="T10" i="1"/>
  <c r="E11" i="1"/>
  <c r="O11" i="1"/>
  <c r="P11" i="1"/>
  <c r="Q11" i="1"/>
  <c r="Q10" i="1" s="1"/>
  <c r="Q46" i="1" s="1"/>
  <c r="S11" i="1"/>
  <c r="S10" i="1" s="1"/>
  <c r="S46" i="1" s="1"/>
  <c r="E12" i="1"/>
  <c r="Q12" i="1"/>
  <c r="N12" i="1" s="1"/>
  <c r="E13" i="1"/>
  <c r="N13" i="1"/>
  <c r="E14" i="1"/>
  <c r="N14" i="1"/>
  <c r="E15" i="1"/>
  <c r="Q15" i="1"/>
  <c r="S15" i="1"/>
  <c r="N15" i="1" s="1"/>
  <c r="E16" i="1"/>
  <c r="O16" i="1"/>
  <c r="P16" i="1"/>
  <c r="N16" i="1" s="1"/>
  <c r="E17" i="1"/>
  <c r="N17" i="1"/>
  <c r="E18" i="1"/>
  <c r="N18" i="1"/>
  <c r="E19" i="1"/>
  <c r="N19" i="1"/>
  <c r="E20" i="1"/>
  <c r="N20" i="1"/>
  <c r="E21" i="1"/>
  <c r="N21" i="1"/>
  <c r="Q21" i="1"/>
  <c r="E22" i="1"/>
  <c r="N22" i="1"/>
  <c r="O22" i="1"/>
  <c r="P22" i="1"/>
  <c r="Q22" i="1"/>
  <c r="E23" i="1"/>
  <c r="N23" i="1"/>
  <c r="E24" i="1"/>
  <c r="N24" i="1"/>
  <c r="E25" i="1"/>
  <c r="N25" i="1"/>
  <c r="F26" i="1"/>
  <c r="F10" i="1" s="1"/>
  <c r="G26" i="1"/>
  <c r="G10" i="1" s="1"/>
  <c r="G46" i="1" s="1"/>
  <c r="H26" i="1"/>
  <c r="I26" i="1"/>
  <c r="I10" i="1" s="1"/>
  <c r="I46" i="1" s="1"/>
  <c r="J26" i="1"/>
  <c r="J10" i="1" s="1"/>
  <c r="J46" i="1" s="1"/>
  <c r="K26" i="1"/>
  <c r="K10" i="1" s="1"/>
  <c r="K46" i="1" s="1"/>
  <c r="L26" i="1"/>
  <c r="M26" i="1"/>
  <c r="M10" i="1" s="1"/>
  <c r="M46" i="1" s="1"/>
  <c r="O26" i="1"/>
  <c r="O10" i="1" s="1"/>
  <c r="P26" i="1"/>
  <c r="Q26" i="1"/>
  <c r="R26" i="1"/>
  <c r="R10" i="1" s="1"/>
  <c r="R46" i="1" s="1"/>
  <c r="S26" i="1"/>
  <c r="T26" i="1"/>
  <c r="U26" i="1"/>
  <c r="U10" i="1" s="1"/>
  <c r="U46" i="1" s="1"/>
  <c r="V26" i="1"/>
  <c r="V10" i="1" s="1"/>
  <c r="V46" i="1" s="1"/>
  <c r="E27" i="1"/>
  <c r="N27" i="1"/>
  <c r="E28" i="1"/>
  <c r="N28" i="1"/>
  <c r="E29" i="1"/>
  <c r="N29" i="1"/>
  <c r="E30" i="1"/>
  <c r="N30" i="1"/>
  <c r="E31" i="1"/>
  <c r="N31" i="1"/>
  <c r="S31" i="1"/>
  <c r="E32" i="1"/>
  <c r="N32" i="1"/>
  <c r="E33" i="1"/>
  <c r="N33" i="1"/>
  <c r="N34" i="1"/>
  <c r="N35" i="1"/>
  <c r="N36" i="1"/>
  <c r="N37" i="1"/>
  <c r="N38" i="1"/>
  <c r="N39" i="1"/>
  <c r="N40" i="1"/>
  <c r="N41" i="1"/>
  <c r="N42" i="1"/>
  <c r="N43" i="1"/>
  <c r="E44" i="1"/>
  <c r="N44" i="1"/>
  <c r="E45" i="1"/>
  <c r="N45" i="1"/>
  <c r="H46" i="1"/>
  <c r="L46" i="1"/>
  <c r="P46" i="1"/>
  <c r="T46" i="1"/>
  <c r="O46" i="1" l="1"/>
  <c r="N46" i="1" s="1"/>
  <c r="N10" i="1"/>
  <c r="E10" i="1"/>
  <c r="F46" i="1"/>
  <c r="E46" i="1" s="1"/>
  <c r="N26" i="1"/>
  <c r="E26" i="1"/>
  <c r="N11" i="1"/>
</calcChain>
</file>

<file path=xl/sharedStrings.xml><?xml version="1.0" encoding="utf-8"?>
<sst xmlns="http://schemas.openxmlformats.org/spreadsheetml/2006/main" count="128" uniqueCount="118">
  <si>
    <t>Összesen</t>
  </si>
  <si>
    <t>Állami (államigazgatási) feladat</t>
  </si>
  <si>
    <t>15.3</t>
  </si>
  <si>
    <t>Önként vállalt feladat</t>
  </si>
  <si>
    <t>15.2</t>
  </si>
  <si>
    <t>Design Terminál támogatása</t>
  </si>
  <si>
    <t>15.1.23</t>
  </si>
  <si>
    <t>Cívis Borbár Kft. Támogatása</t>
  </si>
  <si>
    <t>15.1.22</t>
  </si>
  <si>
    <t>Római Katólikus Egyház támogatása</t>
  </si>
  <si>
    <t>15.1.21</t>
  </si>
  <si>
    <t>Debreceni Művelődési Központ támogatása</t>
  </si>
  <si>
    <t>15.1.20</t>
  </si>
  <si>
    <t>Valcer Táncstúdió és Alapfokú Művészeti Iskola támogatása</t>
  </si>
  <si>
    <t>15.1.19</t>
  </si>
  <si>
    <t>Debreceni Zsidó Hitközség támogatása</t>
  </si>
  <si>
    <t>15.1.18</t>
  </si>
  <si>
    <t>Egyházak támogatása</t>
  </si>
  <si>
    <t>15.1.17</t>
  </si>
  <si>
    <t>Kisebbségekért Pro Minoritate Alapítvány támogatása</t>
  </si>
  <si>
    <t>15.1.16.10</t>
  </si>
  <si>
    <t>Alapítvány a Vénkerti Iskoláért támogatása</t>
  </si>
  <si>
    <t>15.1.16.9</t>
  </si>
  <si>
    <t>Vásáry Tamás Alapítvány támogatása</t>
  </si>
  <si>
    <t>15.1.16.8</t>
  </si>
  <si>
    <t>Magyar Református Szeretetszolgálat Közhasznú Alapítvány támogatása</t>
  </si>
  <si>
    <t>15.1.16.7</t>
  </si>
  <si>
    <t>Egyéb alapítványok évközi támogatása</t>
  </si>
  <si>
    <t>15.1.16.6</t>
  </si>
  <si>
    <t>Hajdú-Táncegyüttesért Közhasznú Alapítvány támogatása</t>
  </si>
  <si>
    <t>15.1.16.5</t>
  </si>
  <si>
    <t>Tehetséges Debreceni Fiatalokért Közalapítvány támogatása</t>
  </si>
  <si>
    <t>15.1.16.4</t>
  </si>
  <si>
    <t>Őrváros Debrecen Közalapítvány támogatása</t>
  </si>
  <si>
    <t>15.1.16.3</t>
  </si>
  <si>
    <t>Debrecen Kultúrájáért Alapítvány támogatása</t>
  </si>
  <si>
    <t>15.1.16.2</t>
  </si>
  <si>
    <t>Alföld Alapítvány támogatása</t>
  </si>
  <si>
    <t>15.1.16.1</t>
  </si>
  <si>
    <t>Alapítványok önkormányzati támogatása</t>
  </si>
  <si>
    <t>15.1.16</t>
  </si>
  <si>
    <t>Káplár Miklós Nemzetközi Alkotótábor támogatása</t>
  </si>
  <si>
    <t>15.1.15</t>
  </si>
  <si>
    <t>Debreceni Német Kulturális Fórum támogatása</t>
  </si>
  <si>
    <t>15.1.14</t>
  </si>
  <si>
    <t>Helyi Esélyegyenlőségi Program 2018-2023</t>
  </si>
  <si>
    <t>15.1.13</t>
  </si>
  <si>
    <t>Európa Kulturális Fővárosa Pályázat adminisztrációs költségei</t>
  </si>
  <si>
    <t>15.1.12</t>
  </si>
  <si>
    <t>Debreceni Értéktár Bizottság működésével kapcsolatos kiadások</t>
  </si>
  <si>
    <t>15.1.11</t>
  </si>
  <si>
    <t>Kölcsey Ferenc ösztöndíj</t>
  </si>
  <si>
    <t>15.1.10</t>
  </si>
  <si>
    <t>Közművelődési támogatások (az ellátatlan városrészek közösségi színtereinek működtetése)</t>
  </si>
  <si>
    <t>15.1.9</t>
  </si>
  <si>
    <t>Debreceni Egyetem</t>
  </si>
  <si>
    <t>15.1.8</t>
  </si>
  <si>
    <t>Debreceni Nyári Egyetem támogatása</t>
  </si>
  <si>
    <t>15.1.7</t>
  </si>
  <si>
    <t>Antal-Lusztig gyűjteménnyel kapcsolatos költségek</t>
  </si>
  <si>
    <t>15.1.6</t>
  </si>
  <si>
    <t>Kiemelt gyermek- és ifjúsági kulturális rendezvények</t>
  </si>
  <si>
    <t>15.1.5</t>
  </si>
  <si>
    <t>Gyermek, Ifjúsági és KEF pályázatok</t>
  </si>
  <si>
    <t>15.1.4</t>
  </si>
  <si>
    <t xml:space="preserve">Kiadványok és debreceni programajánló támogatása </t>
  </si>
  <si>
    <t>15.1.3</t>
  </si>
  <si>
    <t>Szakértők, művészek eseti megbízási díja</t>
  </si>
  <si>
    <t>15.1.2</t>
  </si>
  <si>
    <t>Városi szintű rendezvények, kulturális közösségi programok, városrészi rendezvények</t>
  </si>
  <si>
    <t>15.1.1</t>
  </si>
  <si>
    <t>Kötelező feladat</t>
  </si>
  <si>
    <t>15.1</t>
  </si>
  <si>
    <t>Egyéb felhalmozási célú kiadások (támogatások)
(K8)</t>
  </si>
  <si>
    <t>Felújítások
(K7)</t>
  </si>
  <si>
    <t>Beruházások
(K6)</t>
  </si>
  <si>
    <t>Egyéb működési célú kiadások (támogatások)
(K5)</t>
  </si>
  <si>
    <t>Ellátottak pénzbeli juttatásai
(K4)</t>
  </si>
  <si>
    <t>Dologi kiadások
(K3)</t>
  </si>
  <si>
    <t>Munkaadókat terhelő járulékok és szociális hozzájárulási adó
(K2)</t>
  </si>
  <si>
    <t>Személyi juttatások
(K1)</t>
  </si>
  <si>
    <t>Felhalmozási költségvetés</t>
  </si>
  <si>
    <t>Működési költségvetés</t>
  </si>
  <si>
    <t>Módosított előirányzat</t>
  </si>
  <si>
    <t>2018. évi módosított előirányzat összege</t>
  </si>
  <si>
    <t>Eredeti előirányzat</t>
  </si>
  <si>
    <t>2018. évi eredeti előirányzat összege</t>
  </si>
  <si>
    <t>Előirányzat megnevezése</t>
  </si>
  <si>
    <t>Jogcím</t>
  </si>
  <si>
    <t>Alcím</t>
  </si>
  <si>
    <t>Feladatcsoport</t>
  </si>
  <si>
    <t>V</t>
  </si>
  <si>
    <t>U</t>
  </si>
  <si>
    <t>T</t>
  </si>
  <si>
    <t>S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</si>
  <si>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</si>
  <si>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</si>
  <si>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</si>
  <si>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</si>
  <si>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</si>
  <si>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</si>
  <si>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</si>
  <si>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</si>
  <si>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</si>
  <si>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</si>
  <si>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</si>
  <si>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</si>
  <si>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</si>
  <si>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</si>
  <si>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</si>
  <si>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</si>
  <si>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</si>
  <si>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</si>
  <si>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Ft-ban</t>
  </si>
  <si>
    <t>(5. melléklet 15. cím részletezése)</t>
  </si>
  <si>
    <t>Közművelődési feladatok</t>
  </si>
  <si>
    <t>(5.12. melléklet a 4/2018. (II. 22.) önkormányzati rendelethez)</t>
  </si>
  <si>
    <t>11. melléklet a 25/2018. (VI.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</si>
</sst>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b/>
      <u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1" fillId="2" borderId="1" xfId="0" applyNumberFormat="1" applyFont="1" applyFill="1" applyBorder="1" applyAlignment="1" applyProtection="1">
      <alignment vertical="center"/>
    </xf>
    <xf numFmtId="3" fontId="1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5" fillId="0" borderId="0" xfId="0" applyFont="1"/>
    <xf numFmtId="3" fontId="1" fillId="0" borderId="1" xfId="0" applyNumberFormat="1" applyFont="1" applyFill="1" applyBorder="1" applyAlignment="1" applyProtection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textRotation="90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30531481_2018.%20evi%20r-mod%206-15.%20melleklet%20(kozpon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3. Támogatások"/>
      <sheetName val="5.14. Egyéb kiadások"/>
      <sheetName val="5.17. Vagyon"/>
      <sheetName val="5.19. Céltartalék"/>
      <sheetName val="Munkalap2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46"/>
  <sheetViews>
    <sheetView tabSelected="1" view="pageBreakPreview" zoomScale="71" zoomScaleNormal="71" zoomScaleSheetLayoutView="71" workbookViewId="0">
      <selection sqref="A1:V1"/>
    </sheetView>
  </sheetViews>
  <sheetFormatPr defaultRowHeight="12.75" x14ac:dyDescent="0.2"/>
  <cols>
    <col min="1" max="1" width="7.140625" customWidth="1"/>
    <col min="2" max="2" width="10.5703125" customWidth="1"/>
    <col min="3" max="3" width="12.85546875" customWidth="1"/>
    <col min="4" max="4" width="62.28515625" customWidth="1"/>
    <col min="5" max="5" width="16.85546875" customWidth="1"/>
    <col min="6" max="7" width="14.5703125" customWidth="1"/>
    <col min="8" max="8" width="15.28515625" customWidth="1"/>
    <col min="9" max="13" width="14.5703125" customWidth="1"/>
    <col min="14" max="14" width="18.28515625" customWidth="1"/>
    <col min="15" max="15" width="15.42578125" customWidth="1"/>
    <col min="16" max="17" width="15.5703125" customWidth="1"/>
    <col min="18" max="18" width="11.140625" customWidth="1"/>
    <col min="19" max="19" width="15.42578125" customWidth="1"/>
    <col min="20" max="20" width="13.85546875" customWidth="1"/>
    <col min="21" max="21" width="13.140625" customWidth="1"/>
    <col min="22" max="22" width="15.42578125" customWidth="1"/>
  </cols>
  <sheetData>
    <row r="1" spans="1:22" ht="18" x14ac:dyDescent="0.2">
      <c r="A1" s="25" t="s">
        <v>117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2" ht="18" x14ac:dyDescent="0.2">
      <c r="A2" s="24" t="s">
        <v>116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ht="18" customHeight="1" x14ac:dyDescent="0.2">
      <c r="A3" s="23" t="s">
        <v>115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18" x14ac:dyDescent="0.2">
      <c r="A4" s="22" t="s">
        <v>114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V5" s="20" t="s">
        <v>113</v>
      </c>
    </row>
    <row r="6" spans="1:22" x14ac:dyDescent="0.2">
      <c r="A6" s="19" t="s">
        <v>112</v>
      </c>
      <c r="B6" s="19" t="s">
        <v>111</v>
      </c>
      <c r="C6" s="19" t="s">
        <v>110</v>
      </c>
      <c r="D6" s="19" t="s">
        <v>109</v>
      </c>
      <c r="E6" s="19" t="s">
        <v>108</v>
      </c>
      <c r="F6" s="19" t="s">
        <v>107</v>
      </c>
      <c r="G6" s="19" t="s">
        <v>106</v>
      </c>
      <c r="H6" s="19" t="s">
        <v>105</v>
      </c>
      <c r="I6" s="19" t="s">
        <v>104</v>
      </c>
      <c r="J6" s="19" t="s">
        <v>103</v>
      </c>
      <c r="K6" s="19" t="s">
        <v>102</v>
      </c>
      <c r="L6" s="19" t="s">
        <v>101</v>
      </c>
      <c r="M6" s="19" t="s">
        <v>100</v>
      </c>
      <c r="N6" s="19" t="s">
        <v>99</v>
      </c>
      <c r="O6" s="19" t="s">
        <v>98</v>
      </c>
      <c r="P6" s="19" t="s">
        <v>97</v>
      </c>
      <c r="Q6" s="19" t="s">
        <v>96</v>
      </c>
      <c r="R6" s="19" t="s">
        <v>95</v>
      </c>
      <c r="S6" s="19" t="s">
        <v>94</v>
      </c>
      <c r="T6" s="19" t="s">
        <v>93</v>
      </c>
      <c r="U6" s="19" t="s">
        <v>92</v>
      </c>
      <c r="V6" s="19" t="s">
        <v>91</v>
      </c>
    </row>
    <row r="7" spans="1:22" ht="12.75" customHeight="1" x14ac:dyDescent="0.2">
      <c r="A7" s="17" t="s">
        <v>90</v>
      </c>
      <c r="B7" s="17" t="s">
        <v>89</v>
      </c>
      <c r="C7" s="17" t="s">
        <v>88</v>
      </c>
      <c r="D7" s="16" t="s">
        <v>87</v>
      </c>
      <c r="E7" s="16" t="s">
        <v>86</v>
      </c>
      <c r="F7" s="16" t="s">
        <v>85</v>
      </c>
      <c r="G7" s="16"/>
      <c r="H7" s="16"/>
      <c r="I7" s="16"/>
      <c r="J7" s="16"/>
      <c r="K7" s="16"/>
      <c r="L7" s="16"/>
      <c r="M7" s="16"/>
      <c r="N7" s="16" t="s">
        <v>84</v>
      </c>
      <c r="O7" s="16" t="s">
        <v>83</v>
      </c>
      <c r="P7" s="16"/>
      <c r="Q7" s="16"/>
      <c r="R7" s="16"/>
      <c r="S7" s="16"/>
      <c r="T7" s="16"/>
      <c r="U7" s="16"/>
      <c r="V7" s="16"/>
    </row>
    <row r="8" spans="1:22" ht="12.75" customHeight="1" x14ac:dyDescent="0.2">
      <c r="A8" s="17"/>
      <c r="B8" s="17"/>
      <c r="C8" s="17"/>
      <c r="D8" s="16"/>
      <c r="E8" s="16"/>
      <c r="F8" s="18" t="s">
        <v>82</v>
      </c>
      <c r="G8" s="18"/>
      <c r="H8" s="18"/>
      <c r="I8" s="18"/>
      <c r="J8" s="18"/>
      <c r="K8" s="18" t="s">
        <v>81</v>
      </c>
      <c r="L8" s="18"/>
      <c r="M8" s="18"/>
      <c r="N8" s="16"/>
      <c r="O8" s="18" t="s">
        <v>82</v>
      </c>
      <c r="P8" s="18"/>
      <c r="Q8" s="18"/>
      <c r="R8" s="18"/>
      <c r="S8" s="18"/>
      <c r="T8" s="18" t="s">
        <v>81</v>
      </c>
      <c r="U8" s="18"/>
      <c r="V8" s="18"/>
    </row>
    <row r="9" spans="1:22" ht="94.5" customHeight="1" x14ac:dyDescent="0.2">
      <c r="A9" s="17"/>
      <c r="B9" s="17"/>
      <c r="C9" s="17"/>
      <c r="D9" s="16"/>
      <c r="E9" s="16"/>
      <c r="F9" s="15" t="s">
        <v>80</v>
      </c>
      <c r="G9" s="15" t="s">
        <v>79</v>
      </c>
      <c r="H9" s="15" t="s">
        <v>78</v>
      </c>
      <c r="I9" s="15" t="s">
        <v>77</v>
      </c>
      <c r="J9" s="15" t="s">
        <v>76</v>
      </c>
      <c r="K9" s="15" t="s">
        <v>75</v>
      </c>
      <c r="L9" s="15" t="s">
        <v>74</v>
      </c>
      <c r="M9" s="15" t="s">
        <v>73</v>
      </c>
      <c r="N9" s="16"/>
      <c r="O9" s="15" t="s">
        <v>80</v>
      </c>
      <c r="P9" s="15" t="s">
        <v>79</v>
      </c>
      <c r="Q9" s="15" t="s">
        <v>78</v>
      </c>
      <c r="R9" s="15" t="s">
        <v>77</v>
      </c>
      <c r="S9" s="15" t="s">
        <v>76</v>
      </c>
      <c r="T9" s="15" t="s">
        <v>75</v>
      </c>
      <c r="U9" s="15" t="s">
        <v>74</v>
      </c>
      <c r="V9" s="15" t="s">
        <v>73</v>
      </c>
    </row>
    <row r="10" spans="1:22" ht="18" x14ac:dyDescent="0.2">
      <c r="A10" s="5" t="s">
        <v>72</v>
      </c>
      <c r="B10" s="5"/>
      <c r="C10" s="5"/>
      <c r="D10" s="4" t="s">
        <v>71</v>
      </c>
      <c r="E10" s="2">
        <f>SUM(F10:M10)</f>
        <v>86423200</v>
      </c>
      <c r="F10" s="1">
        <f>SUM(F11:F26)</f>
        <v>22540000</v>
      </c>
      <c r="G10" s="1">
        <f>SUM(G11:G26)</f>
        <v>4309200</v>
      </c>
      <c r="H10" s="1">
        <f>SUM(H11:H26)</f>
        <v>23274000</v>
      </c>
      <c r="I10" s="1">
        <f>SUM(I11:I26)</f>
        <v>0</v>
      </c>
      <c r="J10" s="1">
        <f>SUM(J11:J26)</f>
        <v>36300000</v>
      </c>
      <c r="K10" s="1">
        <f>SUM(K11:K26)</f>
        <v>0</v>
      </c>
      <c r="L10" s="1">
        <f>SUM(L11:L26)</f>
        <v>0</v>
      </c>
      <c r="M10" s="1">
        <f>SUM(M11:M26)</f>
        <v>0</v>
      </c>
      <c r="N10" s="2">
        <f>SUM(O10:V10)</f>
        <v>203119402</v>
      </c>
      <c r="O10" s="1">
        <f>SUM(O11:O26)+SUM(O38:O43)</f>
        <v>24326339</v>
      </c>
      <c r="P10" s="1">
        <f>SUM(P11:P26)+SUM(P38:P43)</f>
        <v>5540286</v>
      </c>
      <c r="Q10" s="1">
        <f>SUM(Q11:Q26)+SUM(Q38:Q43)</f>
        <v>28597457</v>
      </c>
      <c r="R10" s="1">
        <f>SUM(R11:R26)+SUM(R38:R43)</f>
        <v>0</v>
      </c>
      <c r="S10" s="1">
        <f>SUM(S11:S26)+SUM(S38:S43)</f>
        <v>142720000</v>
      </c>
      <c r="T10" s="1">
        <f>SUM(T11:T26)+SUM(T38:T43)</f>
        <v>20320</v>
      </c>
      <c r="U10" s="1">
        <f>SUM(U11:U26)+SUM(U38:U43)</f>
        <v>0</v>
      </c>
      <c r="V10" s="1">
        <f>SUM(V11:V26)+SUM(V38:V43)</f>
        <v>1915000</v>
      </c>
    </row>
    <row r="11" spans="1:22" ht="30" x14ac:dyDescent="0.2">
      <c r="A11" s="5"/>
      <c r="B11" s="5" t="s">
        <v>70</v>
      </c>
      <c r="C11" s="5"/>
      <c r="D11" s="8" t="s">
        <v>69</v>
      </c>
      <c r="E11" s="7">
        <f>SUM(F11:M11)</f>
        <v>10050000</v>
      </c>
      <c r="F11" s="6">
        <v>300000</v>
      </c>
      <c r="G11" s="6">
        <v>150000</v>
      </c>
      <c r="H11" s="6">
        <v>6600000</v>
      </c>
      <c r="I11" s="6">
        <v>0</v>
      </c>
      <c r="J11" s="6">
        <v>3000000</v>
      </c>
      <c r="K11" s="6">
        <v>0</v>
      </c>
      <c r="L11" s="6">
        <v>0</v>
      </c>
      <c r="M11" s="6">
        <v>0</v>
      </c>
      <c r="N11" s="7">
        <f>SUM(O11:V11)</f>
        <v>9658974</v>
      </c>
      <c r="O11" s="6">
        <f>300000+21068+5688</f>
        <v>326756</v>
      </c>
      <c r="P11" s="6">
        <f>150000+4635+8343</f>
        <v>162978</v>
      </c>
      <c r="Q11" s="6">
        <f>6600000+69240</f>
        <v>6669240</v>
      </c>
      <c r="R11" s="6">
        <v>0</v>
      </c>
      <c r="S11" s="6">
        <f>3000000-500000</f>
        <v>2500000</v>
      </c>
      <c r="T11" s="6">
        <v>0</v>
      </c>
      <c r="U11" s="6">
        <v>0</v>
      </c>
      <c r="V11" s="6">
        <v>0</v>
      </c>
    </row>
    <row r="12" spans="1:22" ht="18" x14ac:dyDescent="0.2">
      <c r="A12" s="5"/>
      <c r="B12" s="5" t="s">
        <v>68</v>
      </c>
      <c r="C12" s="5"/>
      <c r="D12" s="8" t="s">
        <v>67</v>
      </c>
      <c r="E12" s="7">
        <f>SUM(F12:M12)</f>
        <v>3124000</v>
      </c>
      <c r="F12" s="6">
        <v>300000</v>
      </c>
      <c r="G12" s="6">
        <v>150000</v>
      </c>
      <c r="H12" s="6">
        <v>2674000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7">
        <f>SUM(O12:V12)</f>
        <v>3231577</v>
      </c>
      <c r="O12" s="6">
        <v>300000</v>
      </c>
      <c r="P12" s="6">
        <v>150000</v>
      </c>
      <c r="Q12" s="6">
        <f>2674000+107577</f>
        <v>2781577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</row>
    <row r="13" spans="1:22" ht="18" x14ac:dyDescent="0.2">
      <c r="A13" s="5"/>
      <c r="B13" s="5" t="s">
        <v>66</v>
      </c>
      <c r="C13" s="5"/>
      <c r="D13" s="8" t="s">
        <v>65</v>
      </c>
      <c r="E13" s="7">
        <f>SUM(F13:M13)</f>
        <v>3000000</v>
      </c>
      <c r="F13" s="6">
        <v>0</v>
      </c>
      <c r="G13" s="6">
        <v>0</v>
      </c>
      <c r="H13" s="6">
        <v>2500000</v>
      </c>
      <c r="I13" s="6">
        <v>0</v>
      </c>
      <c r="J13" s="6">
        <v>500000</v>
      </c>
      <c r="K13" s="6">
        <v>0</v>
      </c>
      <c r="L13" s="6">
        <v>0</v>
      </c>
      <c r="M13" s="6">
        <v>0</v>
      </c>
      <c r="N13" s="7">
        <f>SUM(O13:V13)</f>
        <v>3000000</v>
      </c>
      <c r="O13" s="6">
        <v>0</v>
      </c>
      <c r="P13" s="6">
        <v>0</v>
      </c>
      <c r="Q13" s="6">
        <v>2500000</v>
      </c>
      <c r="R13" s="6">
        <v>0</v>
      </c>
      <c r="S13" s="6">
        <v>500000</v>
      </c>
      <c r="T13" s="6">
        <v>0</v>
      </c>
      <c r="U13" s="6">
        <v>0</v>
      </c>
      <c r="V13" s="6">
        <v>0</v>
      </c>
    </row>
    <row r="14" spans="1:22" ht="18" x14ac:dyDescent="0.2">
      <c r="A14" s="5"/>
      <c r="B14" s="5" t="s">
        <v>64</v>
      </c>
      <c r="C14" s="5"/>
      <c r="D14" s="8" t="s">
        <v>63</v>
      </c>
      <c r="E14" s="7">
        <f>SUM(F14:M14)</f>
        <v>2300000</v>
      </c>
      <c r="F14" s="6">
        <v>0</v>
      </c>
      <c r="G14" s="6">
        <v>0</v>
      </c>
      <c r="H14" s="6">
        <v>2300000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7">
        <f>SUM(O14:V14)</f>
        <v>2300000</v>
      </c>
      <c r="O14" s="6">
        <v>0</v>
      </c>
      <c r="P14" s="6">
        <v>0</v>
      </c>
      <c r="Q14" s="6">
        <v>2300000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</row>
    <row r="15" spans="1:22" ht="18" x14ac:dyDescent="0.2">
      <c r="A15" s="5"/>
      <c r="B15" s="5" t="s">
        <v>62</v>
      </c>
      <c r="C15" s="5"/>
      <c r="D15" s="8" t="s">
        <v>61</v>
      </c>
      <c r="E15" s="7">
        <f>SUM(F15:M15)</f>
        <v>4150000</v>
      </c>
      <c r="F15" s="6">
        <v>0</v>
      </c>
      <c r="G15" s="6">
        <v>0</v>
      </c>
      <c r="H15" s="6">
        <v>2150000</v>
      </c>
      <c r="I15" s="6">
        <v>0</v>
      </c>
      <c r="J15" s="6">
        <v>2000000</v>
      </c>
      <c r="K15" s="6">
        <v>0</v>
      </c>
      <c r="L15" s="6">
        <v>0</v>
      </c>
      <c r="M15" s="6">
        <v>0</v>
      </c>
      <c r="N15" s="7">
        <f>SUM(O15:V15)</f>
        <v>4842150</v>
      </c>
      <c r="O15" s="6">
        <v>0</v>
      </c>
      <c r="P15" s="6">
        <v>0</v>
      </c>
      <c r="Q15" s="6">
        <f>2150000+642150</f>
        <v>2792150</v>
      </c>
      <c r="R15" s="6">
        <v>0</v>
      </c>
      <c r="S15" s="6">
        <f>2000000+50000</f>
        <v>2050000</v>
      </c>
      <c r="T15" s="6">
        <v>0</v>
      </c>
      <c r="U15" s="6">
        <v>0</v>
      </c>
      <c r="V15" s="6">
        <v>0</v>
      </c>
    </row>
    <row r="16" spans="1:22" ht="18" x14ac:dyDescent="0.2">
      <c r="A16" s="5"/>
      <c r="B16" s="5" t="s">
        <v>60</v>
      </c>
      <c r="C16" s="5"/>
      <c r="D16" s="8" t="s">
        <v>59</v>
      </c>
      <c r="E16" s="7">
        <f>SUM(F16:M16)</f>
        <v>16221900</v>
      </c>
      <c r="F16" s="6">
        <v>13800000</v>
      </c>
      <c r="G16" s="6">
        <v>2421900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7">
        <f>SUM(O16:V16)</f>
        <v>18655300</v>
      </c>
      <c r="O16" s="6">
        <f>13800000+1305250</f>
        <v>15105250</v>
      </c>
      <c r="P16" s="6">
        <f>2421900+1128150</f>
        <v>3550050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</row>
    <row r="17" spans="1:22" ht="18" x14ac:dyDescent="0.2">
      <c r="A17" s="5"/>
      <c r="B17" s="5" t="s">
        <v>58</v>
      </c>
      <c r="C17" s="5"/>
      <c r="D17" s="8" t="s">
        <v>57</v>
      </c>
      <c r="E17" s="7">
        <f>SUM(F17:M17)</f>
        <v>1000000</v>
      </c>
      <c r="F17" s="6">
        <v>0</v>
      </c>
      <c r="G17" s="6">
        <v>0</v>
      </c>
      <c r="H17" s="6">
        <v>0</v>
      </c>
      <c r="I17" s="6">
        <v>0</v>
      </c>
      <c r="J17" s="6">
        <v>1000000</v>
      </c>
      <c r="K17" s="6">
        <v>0</v>
      </c>
      <c r="L17" s="6">
        <v>0</v>
      </c>
      <c r="M17" s="6">
        <v>0</v>
      </c>
      <c r="N17" s="7">
        <f>SUM(O17:V17)</f>
        <v>1000000</v>
      </c>
      <c r="O17" s="6">
        <v>0</v>
      </c>
      <c r="P17" s="6">
        <v>0</v>
      </c>
      <c r="Q17" s="6">
        <v>0</v>
      </c>
      <c r="R17" s="6">
        <v>0</v>
      </c>
      <c r="S17" s="6">
        <v>1000000</v>
      </c>
      <c r="T17" s="6">
        <v>0</v>
      </c>
      <c r="U17" s="6">
        <v>0</v>
      </c>
      <c r="V17" s="6">
        <v>0</v>
      </c>
    </row>
    <row r="18" spans="1:22" ht="18" x14ac:dyDescent="0.2">
      <c r="A18" s="5"/>
      <c r="B18" s="5" t="s">
        <v>56</v>
      </c>
      <c r="C18" s="5"/>
      <c r="D18" s="8" t="s">
        <v>55</v>
      </c>
      <c r="E18" s="7">
        <f>SUM(F18:M18)</f>
        <v>2000000</v>
      </c>
      <c r="F18" s="6"/>
      <c r="G18" s="6"/>
      <c r="H18" s="6">
        <v>0</v>
      </c>
      <c r="I18" s="6"/>
      <c r="J18" s="6">
        <v>2000000</v>
      </c>
      <c r="K18" s="6"/>
      <c r="L18" s="6"/>
      <c r="M18" s="6"/>
      <c r="N18" s="7">
        <f>SUM(O18:V18)</f>
        <v>2000000</v>
      </c>
      <c r="O18" s="6"/>
      <c r="P18" s="6"/>
      <c r="Q18" s="6">
        <v>0</v>
      </c>
      <c r="R18" s="6"/>
      <c r="S18" s="6">
        <v>2000000</v>
      </c>
      <c r="T18" s="6"/>
      <c r="U18" s="6"/>
      <c r="V18" s="6"/>
    </row>
    <row r="19" spans="1:22" ht="30" x14ac:dyDescent="0.2">
      <c r="A19" s="5"/>
      <c r="B19" s="5" t="s">
        <v>54</v>
      </c>
      <c r="C19" s="5"/>
      <c r="D19" s="8" t="s">
        <v>53</v>
      </c>
      <c r="E19" s="7">
        <f>SUM(F19:M19)</f>
        <v>2500000</v>
      </c>
      <c r="F19" s="6">
        <v>0</v>
      </c>
      <c r="G19" s="6">
        <v>0</v>
      </c>
      <c r="H19" s="6">
        <v>0</v>
      </c>
      <c r="I19" s="6">
        <v>0</v>
      </c>
      <c r="J19" s="6">
        <v>2500000</v>
      </c>
      <c r="K19" s="6">
        <v>0</v>
      </c>
      <c r="L19" s="6">
        <v>0</v>
      </c>
      <c r="M19" s="6">
        <v>0</v>
      </c>
      <c r="N19" s="7">
        <f>SUM(O19:V19)</f>
        <v>2500000</v>
      </c>
      <c r="O19" s="6">
        <v>0</v>
      </c>
      <c r="P19" s="6">
        <v>0</v>
      </c>
      <c r="Q19" s="6">
        <v>0</v>
      </c>
      <c r="R19" s="6">
        <v>0</v>
      </c>
      <c r="S19" s="6">
        <v>2500000</v>
      </c>
      <c r="T19" s="6">
        <v>0</v>
      </c>
      <c r="U19" s="6">
        <v>0</v>
      </c>
      <c r="V19" s="6">
        <v>0</v>
      </c>
    </row>
    <row r="20" spans="1:22" ht="18" x14ac:dyDescent="0.2">
      <c r="A20" s="5"/>
      <c r="B20" s="5" t="s">
        <v>52</v>
      </c>
      <c r="C20" s="5"/>
      <c r="D20" s="8" t="s">
        <v>51</v>
      </c>
      <c r="E20" s="7">
        <f>SUM(F20:M20)</f>
        <v>2987500</v>
      </c>
      <c r="F20" s="6">
        <v>2500000</v>
      </c>
      <c r="G20" s="6">
        <v>487500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7">
        <f>SUM(O20:V20)</f>
        <v>2987500</v>
      </c>
      <c r="O20" s="6">
        <v>2500000</v>
      </c>
      <c r="P20" s="6">
        <v>487500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</row>
    <row r="21" spans="1:22" ht="30.75" customHeight="1" x14ac:dyDescent="0.2">
      <c r="A21" s="5"/>
      <c r="B21" s="5" t="s">
        <v>50</v>
      </c>
      <c r="C21" s="5"/>
      <c r="D21" s="14" t="s">
        <v>49</v>
      </c>
      <c r="E21" s="7">
        <f>SUM(F21:M21)</f>
        <v>5000000</v>
      </c>
      <c r="F21" s="6">
        <v>0</v>
      </c>
      <c r="G21" s="6">
        <v>0</v>
      </c>
      <c r="H21" s="6">
        <v>2500000</v>
      </c>
      <c r="I21" s="6">
        <v>0</v>
      </c>
      <c r="J21" s="6">
        <v>2500000</v>
      </c>
      <c r="K21" s="6">
        <v>0</v>
      </c>
      <c r="L21" s="6">
        <v>0</v>
      </c>
      <c r="M21" s="6">
        <v>0</v>
      </c>
      <c r="N21" s="7">
        <f>SUM(O21:V21)</f>
        <v>7201790</v>
      </c>
      <c r="O21" s="6">
        <v>0</v>
      </c>
      <c r="P21" s="6">
        <v>0</v>
      </c>
      <c r="Q21" s="6">
        <f>2500000+2201790</f>
        <v>4701790</v>
      </c>
      <c r="R21" s="6">
        <v>0</v>
      </c>
      <c r="S21" s="6">
        <v>2500000</v>
      </c>
      <c r="T21" s="6">
        <v>0</v>
      </c>
      <c r="U21" s="6">
        <v>0</v>
      </c>
      <c r="V21" s="6">
        <v>0</v>
      </c>
    </row>
    <row r="22" spans="1:22" ht="25.5" customHeight="1" x14ac:dyDescent="0.2">
      <c r="A22" s="5"/>
      <c r="B22" s="5" t="s">
        <v>48</v>
      </c>
      <c r="C22" s="5"/>
      <c r="D22" s="8" t="s">
        <v>47</v>
      </c>
      <c r="E22" s="7">
        <f>SUM(F22:M22)</f>
        <v>10339800</v>
      </c>
      <c r="F22" s="6">
        <v>5640000</v>
      </c>
      <c r="G22" s="6">
        <v>1099800</v>
      </c>
      <c r="H22" s="6">
        <v>3600000</v>
      </c>
      <c r="I22" s="6">
        <v>0</v>
      </c>
      <c r="J22" s="6">
        <v>0</v>
      </c>
      <c r="K22" s="13">
        <v>0</v>
      </c>
      <c r="L22" s="6">
        <v>0</v>
      </c>
      <c r="M22" s="6">
        <v>0</v>
      </c>
      <c r="N22" s="7">
        <f>SUM(O22:V22)</f>
        <v>13207111</v>
      </c>
      <c r="O22" s="6">
        <f>5640000+454333</f>
        <v>6094333</v>
      </c>
      <c r="P22" s="6">
        <f>1099800+89958</f>
        <v>1189758</v>
      </c>
      <c r="Q22" s="6">
        <f>3600000+2302700</f>
        <v>5902700</v>
      </c>
      <c r="R22" s="6">
        <v>0</v>
      </c>
      <c r="S22" s="6">
        <v>0</v>
      </c>
      <c r="T22" s="13">
        <v>20320</v>
      </c>
      <c r="U22" s="6">
        <v>0</v>
      </c>
      <c r="V22" s="6">
        <v>0</v>
      </c>
    </row>
    <row r="23" spans="1:22" ht="27" customHeight="1" x14ac:dyDescent="0.2">
      <c r="A23" s="5"/>
      <c r="B23" s="5" t="s">
        <v>46</v>
      </c>
      <c r="C23" s="5"/>
      <c r="D23" s="8" t="s">
        <v>45</v>
      </c>
      <c r="E23" s="7">
        <f>SUM(F23:M23)</f>
        <v>950000</v>
      </c>
      <c r="F23" s="6">
        <v>0</v>
      </c>
      <c r="G23" s="6">
        <v>0</v>
      </c>
      <c r="H23" s="6">
        <v>950000</v>
      </c>
      <c r="I23" s="6">
        <v>0</v>
      </c>
      <c r="J23" s="6">
        <v>0</v>
      </c>
      <c r="K23" s="13">
        <v>0</v>
      </c>
      <c r="L23" s="6">
        <v>0</v>
      </c>
      <c r="M23" s="6">
        <v>0</v>
      </c>
      <c r="N23" s="7">
        <f>SUM(O23:V23)</f>
        <v>950000</v>
      </c>
      <c r="O23" s="6">
        <v>0</v>
      </c>
      <c r="P23" s="6">
        <v>0</v>
      </c>
      <c r="Q23" s="6">
        <v>950000</v>
      </c>
      <c r="R23" s="6">
        <v>0</v>
      </c>
      <c r="S23" s="6">
        <v>0</v>
      </c>
      <c r="T23" s="13">
        <v>0</v>
      </c>
      <c r="U23" s="6">
        <v>0</v>
      </c>
      <c r="V23" s="6">
        <v>0</v>
      </c>
    </row>
    <row r="24" spans="1:22" ht="23.25" customHeight="1" x14ac:dyDescent="0.2">
      <c r="A24" s="5"/>
      <c r="B24" s="5" t="s">
        <v>44</v>
      </c>
      <c r="C24" s="5"/>
      <c r="D24" s="8" t="s">
        <v>43</v>
      </c>
      <c r="E24" s="7">
        <f>SUM(F24:M24)</f>
        <v>1000000</v>
      </c>
      <c r="F24" s="6">
        <v>0</v>
      </c>
      <c r="G24" s="6">
        <v>0</v>
      </c>
      <c r="H24" s="6">
        <v>0</v>
      </c>
      <c r="I24" s="6">
        <v>0</v>
      </c>
      <c r="J24" s="6">
        <v>1000000</v>
      </c>
      <c r="K24" s="13">
        <v>0</v>
      </c>
      <c r="L24" s="6">
        <v>0</v>
      </c>
      <c r="M24" s="6">
        <v>0</v>
      </c>
      <c r="N24" s="7">
        <f>SUM(O24:V24)</f>
        <v>1000000</v>
      </c>
      <c r="O24" s="6">
        <v>0</v>
      </c>
      <c r="P24" s="6">
        <v>0</v>
      </c>
      <c r="Q24" s="6">
        <v>0</v>
      </c>
      <c r="R24" s="6">
        <v>0</v>
      </c>
      <c r="S24" s="6">
        <v>1000000</v>
      </c>
      <c r="T24" s="13">
        <v>0</v>
      </c>
      <c r="U24" s="6">
        <v>0</v>
      </c>
      <c r="V24" s="6">
        <v>0</v>
      </c>
    </row>
    <row r="25" spans="1:22" ht="27" customHeight="1" x14ac:dyDescent="0.2">
      <c r="A25" s="5"/>
      <c r="B25" s="5" t="s">
        <v>42</v>
      </c>
      <c r="C25" s="5"/>
      <c r="D25" s="8" t="s">
        <v>41</v>
      </c>
      <c r="E25" s="7">
        <f>SUM(F25:M25)</f>
        <v>2000000</v>
      </c>
      <c r="F25" s="6">
        <v>0</v>
      </c>
      <c r="G25" s="6">
        <v>0</v>
      </c>
      <c r="H25" s="6">
        <v>0</v>
      </c>
      <c r="I25" s="6">
        <v>0</v>
      </c>
      <c r="J25" s="6">
        <v>2000000</v>
      </c>
      <c r="K25" s="13">
        <v>0</v>
      </c>
      <c r="L25" s="6">
        <v>0</v>
      </c>
      <c r="M25" s="6">
        <v>0</v>
      </c>
      <c r="N25" s="7">
        <f>SUM(O25:V25)</f>
        <v>2000000</v>
      </c>
      <c r="O25" s="6">
        <v>0</v>
      </c>
      <c r="P25" s="6">
        <v>0</v>
      </c>
      <c r="Q25" s="6">
        <v>0</v>
      </c>
      <c r="R25" s="6">
        <v>0</v>
      </c>
      <c r="S25" s="6">
        <v>2000000</v>
      </c>
      <c r="T25" s="13">
        <v>0</v>
      </c>
      <c r="U25" s="6">
        <v>0</v>
      </c>
      <c r="V25" s="6">
        <v>0</v>
      </c>
    </row>
    <row r="26" spans="1:22" s="9" customFormat="1" ht="24.75" customHeight="1" x14ac:dyDescent="0.2">
      <c r="A26" s="12"/>
      <c r="B26" s="5" t="s">
        <v>40</v>
      </c>
      <c r="C26" s="12"/>
      <c r="D26" s="11" t="s">
        <v>39</v>
      </c>
      <c r="E26" s="2">
        <f>SUM(F26:M26)</f>
        <v>19800000</v>
      </c>
      <c r="F26" s="10">
        <f>SUM(F27:F33)</f>
        <v>0</v>
      </c>
      <c r="G26" s="10">
        <f>SUM(G27:G33)</f>
        <v>0</v>
      </c>
      <c r="H26" s="10">
        <f>SUM(H27:H33)</f>
        <v>0</v>
      </c>
      <c r="I26" s="10">
        <f>SUM(I27:I33)</f>
        <v>0</v>
      </c>
      <c r="J26" s="10">
        <f>SUM(J27:J33)</f>
        <v>19800000</v>
      </c>
      <c r="K26" s="10">
        <f>SUM(K27:K33)</f>
        <v>0</v>
      </c>
      <c r="L26" s="10">
        <f>SUM(L27:L33)</f>
        <v>0</v>
      </c>
      <c r="M26" s="10">
        <f>SUM(M27:M33)</f>
        <v>0</v>
      </c>
      <c r="N26" s="2">
        <f>SUM(O26:V26)</f>
        <v>40615000</v>
      </c>
      <c r="O26" s="10">
        <f>SUM(O27:O33)</f>
        <v>0</v>
      </c>
      <c r="P26" s="10">
        <f>SUM(P27:P33)</f>
        <v>0</v>
      </c>
      <c r="Q26" s="10">
        <f>SUM(Q27:Q33)</f>
        <v>0</v>
      </c>
      <c r="R26" s="10">
        <f>SUM(R27:R33)</f>
        <v>0</v>
      </c>
      <c r="S26" s="10">
        <f>SUM(S27:S37)</f>
        <v>38700000</v>
      </c>
      <c r="T26" s="10">
        <f>SUM(T27:T33)</f>
        <v>0</v>
      </c>
      <c r="U26" s="10">
        <f>SUM(U27:U33)</f>
        <v>0</v>
      </c>
      <c r="V26" s="10">
        <f>SUM(V27:V33)</f>
        <v>1915000</v>
      </c>
    </row>
    <row r="27" spans="1:22" ht="26.25" customHeight="1" x14ac:dyDescent="0.2">
      <c r="A27" s="5"/>
      <c r="B27" s="5"/>
      <c r="C27" s="5" t="s">
        <v>38</v>
      </c>
      <c r="D27" s="8" t="s">
        <v>37</v>
      </c>
      <c r="E27" s="7">
        <f>SUM(F27:M27)</f>
        <v>10000000</v>
      </c>
      <c r="F27" s="6">
        <v>0</v>
      </c>
      <c r="G27" s="6">
        <v>0</v>
      </c>
      <c r="H27" s="6">
        <v>0</v>
      </c>
      <c r="I27" s="6">
        <v>0</v>
      </c>
      <c r="J27" s="6">
        <v>10000000</v>
      </c>
      <c r="K27" s="6">
        <v>0</v>
      </c>
      <c r="L27" s="6">
        <v>0</v>
      </c>
      <c r="M27" s="6">
        <v>0</v>
      </c>
      <c r="N27" s="7">
        <f>SUM(O27:V27)</f>
        <v>10000000</v>
      </c>
      <c r="O27" s="6">
        <v>0</v>
      </c>
      <c r="P27" s="6">
        <v>0</v>
      </c>
      <c r="Q27" s="6">
        <v>0</v>
      </c>
      <c r="R27" s="6">
        <v>0</v>
      </c>
      <c r="S27" s="6">
        <v>10000000</v>
      </c>
      <c r="T27" s="6">
        <v>0</v>
      </c>
      <c r="U27" s="6">
        <v>0</v>
      </c>
      <c r="V27" s="6">
        <v>0</v>
      </c>
    </row>
    <row r="28" spans="1:22" ht="23.25" customHeight="1" x14ac:dyDescent="0.2">
      <c r="A28" s="5"/>
      <c r="B28" s="5"/>
      <c r="C28" s="5" t="s">
        <v>36</v>
      </c>
      <c r="D28" s="8" t="s">
        <v>35</v>
      </c>
      <c r="E28" s="7">
        <f>SUM(F28:M28)</f>
        <v>2500000</v>
      </c>
      <c r="F28" s="6">
        <v>0</v>
      </c>
      <c r="G28" s="6">
        <v>0</v>
      </c>
      <c r="H28" s="6">
        <v>0</v>
      </c>
      <c r="I28" s="6">
        <v>0</v>
      </c>
      <c r="J28" s="6">
        <v>2500000</v>
      </c>
      <c r="K28" s="6">
        <v>0</v>
      </c>
      <c r="L28" s="6">
        <v>0</v>
      </c>
      <c r="M28" s="6">
        <v>0</v>
      </c>
      <c r="N28" s="7">
        <f>SUM(O28:V28)</f>
        <v>2500000</v>
      </c>
      <c r="O28" s="6">
        <v>0</v>
      </c>
      <c r="P28" s="6">
        <v>0</v>
      </c>
      <c r="Q28" s="6">
        <v>0</v>
      </c>
      <c r="R28" s="6">
        <v>0</v>
      </c>
      <c r="S28" s="6">
        <v>2500000</v>
      </c>
      <c r="T28" s="6">
        <v>0</v>
      </c>
      <c r="U28" s="6">
        <v>0</v>
      </c>
      <c r="V28" s="6">
        <v>0</v>
      </c>
    </row>
    <row r="29" spans="1:22" ht="24.75" customHeight="1" x14ac:dyDescent="0.2">
      <c r="A29" s="5"/>
      <c r="B29" s="5"/>
      <c r="C29" s="5" t="s">
        <v>34</v>
      </c>
      <c r="D29" s="8" t="s">
        <v>33</v>
      </c>
      <c r="E29" s="7">
        <f>SUM(F29:M29)</f>
        <v>5000000</v>
      </c>
      <c r="F29" s="6">
        <v>0</v>
      </c>
      <c r="G29" s="6">
        <v>0</v>
      </c>
      <c r="H29" s="6">
        <v>0</v>
      </c>
      <c r="I29" s="6">
        <v>0</v>
      </c>
      <c r="J29" s="6">
        <v>5000000</v>
      </c>
      <c r="K29" s="6">
        <v>0</v>
      </c>
      <c r="L29" s="6">
        <v>0</v>
      </c>
      <c r="M29" s="6">
        <v>0</v>
      </c>
      <c r="N29" s="7">
        <f>SUM(O29:V29)</f>
        <v>5000000</v>
      </c>
      <c r="O29" s="6">
        <v>0</v>
      </c>
      <c r="P29" s="6">
        <v>0</v>
      </c>
      <c r="Q29" s="6">
        <v>0</v>
      </c>
      <c r="R29" s="6">
        <v>0</v>
      </c>
      <c r="S29" s="6">
        <v>5000000</v>
      </c>
      <c r="T29" s="6">
        <v>0</v>
      </c>
      <c r="U29" s="6">
        <v>0</v>
      </c>
      <c r="V29" s="6">
        <v>0</v>
      </c>
    </row>
    <row r="30" spans="1:22" ht="30" customHeight="1" x14ac:dyDescent="0.2">
      <c r="A30" s="5"/>
      <c r="B30" s="5"/>
      <c r="C30" s="5" t="s">
        <v>32</v>
      </c>
      <c r="D30" s="8" t="s">
        <v>31</v>
      </c>
      <c r="E30" s="7">
        <f>SUM(F30:M30)</f>
        <v>800000</v>
      </c>
      <c r="F30" s="6">
        <v>0</v>
      </c>
      <c r="G30" s="6">
        <v>0</v>
      </c>
      <c r="H30" s="6">
        <v>0</v>
      </c>
      <c r="I30" s="6">
        <v>0</v>
      </c>
      <c r="J30" s="6">
        <v>800000</v>
      </c>
      <c r="K30" s="6">
        <v>0</v>
      </c>
      <c r="L30" s="6">
        <v>0</v>
      </c>
      <c r="M30" s="6">
        <v>0</v>
      </c>
      <c r="N30" s="7">
        <f>SUM(O30:V30)</f>
        <v>800000</v>
      </c>
      <c r="O30" s="6">
        <v>0</v>
      </c>
      <c r="P30" s="6">
        <v>0</v>
      </c>
      <c r="Q30" s="6">
        <v>0</v>
      </c>
      <c r="R30" s="6">
        <v>0</v>
      </c>
      <c r="S30" s="6">
        <v>800000</v>
      </c>
      <c r="T30" s="6">
        <v>0</v>
      </c>
      <c r="U30" s="6">
        <v>0</v>
      </c>
      <c r="V30" s="6">
        <v>0</v>
      </c>
    </row>
    <row r="31" spans="1:22" ht="23.25" customHeight="1" x14ac:dyDescent="0.2">
      <c r="A31" s="5"/>
      <c r="B31" s="5"/>
      <c r="C31" s="5" t="s">
        <v>30</v>
      </c>
      <c r="D31" s="8" t="s">
        <v>29</v>
      </c>
      <c r="E31" s="7">
        <f>SUM(F31:M31)</f>
        <v>1500000</v>
      </c>
      <c r="F31" s="6">
        <v>0</v>
      </c>
      <c r="G31" s="6">
        <v>0</v>
      </c>
      <c r="H31" s="6">
        <v>0</v>
      </c>
      <c r="I31" s="6">
        <v>0</v>
      </c>
      <c r="J31" s="6">
        <v>1500000</v>
      </c>
      <c r="K31" s="6">
        <v>0</v>
      </c>
      <c r="L31" s="6">
        <v>0</v>
      </c>
      <c r="M31" s="6">
        <v>0</v>
      </c>
      <c r="N31" s="7">
        <f>SUM(O31:V31)</f>
        <v>5215000</v>
      </c>
      <c r="O31" s="6">
        <v>0</v>
      </c>
      <c r="P31" s="6">
        <v>0</v>
      </c>
      <c r="Q31" s="6">
        <v>0</v>
      </c>
      <c r="R31" s="6">
        <v>0</v>
      </c>
      <c r="S31" s="6">
        <f>3300000</f>
        <v>3300000</v>
      </c>
      <c r="T31" s="6">
        <v>0</v>
      </c>
      <c r="U31" s="6">
        <v>0</v>
      </c>
      <c r="V31" s="6">
        <v>1915000</v>
      </c>
    </row>
    <row r="32" spans="1:22" ht="21.75" customHeight="1" x14ac:dyDescent="0.2">
      <c r="A32" s="5"/>
      <c r="B32" s="5"/>
      <c r="C32" s="5" t="s">
        <v>28</v>
      </c>
      <c r="D32" s="8" t="s">
        <v>27</v>
      </c>
      <c r="E32" s="7">
        <f>SUM(F32:M32)</f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7">
        <f>SUM(O32:V32)</f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</row>
    <row r="33" spans="1:22" ht="33.75" customHeight="1" x14ac:dyDescent="0.2">
      <c r="A33" s="5"/>
      <c r="B33" s="5"/>
      <c r="C33" s="5" t="s">
        <v>26</v>
      </c>
      <c r="D33" s="8" t="s">
        <v>25</v>
      </c>
      <c r="E33" s="7">
        <f>SUM(F33:M33)</f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7">
        <f>SUM(O33:V33)</f>
        <v>500000</v>
      </c>
      <c r="O33" s="6">
        <v>0</v>
      </c>
      <c r="P33" s="6">
        <v>0</v>
      </c>
      <c r="Q33" s="6">
        <v>0</v>
      </c>
      <c r="R33" s="6">
        <v>0</v>
      </c>
      <c r="S33" s="6">
        <v>500000</v>
      </c>
      <c r="T33" s="6">
        <v>0</v>
      </c>
      <c r="U33" s="6">
        <v>0</v>
      </c>
      <c r="V33" s="6">
        <v>0</v>
      </c>
    </row>
    <row r="34" spans="1:22" ht="33.75" customHeight="1" x14ac:dyDescent="0.2">
      <c r="A34" s="5"/>
      <c r="B34" s="5"/>
      <c r="C34" s="5" t="s">
        <v>24</v>
      </c>
      <c r="D34" s="8" t="s">
        <v>23</v>
      </c>
      <c r="E34" s="7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7">
        <f>SUM(O34:V34)</f>
        <v>1000000</v>
      </c>
      <c r="O34" s="6">
        <v>0</v>
      </c>
      <c r="P34" s="6">
        <v>0</v>
      </c>
      <c r="Q34" s="6">
        <v>0</v>
      </c>
      <c r="R34" s="6">
        <v>0</v>
      </c>
      <c r="S34" s="6">
        <v>1000000</v>
      </c>
      <c r="T34" s="6">
        <v>0</v>
      </c>
      <c r="U34" s="6">
        <v>0</v>
      </c>
      <c r="V34" s="6">
        <v>0</v>
      </c>
    </row>
    <row r="35" spans="1:22" ht="33.75" customHeight="1" x14ac:dyDescent="0.2">
      <c r="A35" s="5"/>
      <c r="B35" s="5"/>
      <c r="C35" s="5" t="s">
        <v>22</v>
      </c>
      <c r="D35" s="8" t="s">
        <v>21</v>
      </c>
      <c r="E35" s="7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7">
        <f>SUM(O35:V35)</f>
        <v>100000</v>
      </c>
      <c r="O35" s="6">
        <v>0</v>
      </c>
      <c r="P35" s="6">
        <v>0</v>
      </c>
      <c r="Q35" s="6">
        <v>0</v>
      </c>
      <c r="R35" s="6">
        <v>0</v>
      </c>
      <c r="S35" s="6">
        <v>100000</v>
      </c>
      <c r="T35" s="6">
        <v>0</v>
      </c>
      <c r="U35" s="6">
        <v>0</v>
      </c>
      <c r="V35" s="6">
        <v>0</v>
      </c>
    </row>
    <row r="36" spans="1:22" ht="33.75" customHeight="1" x14ac:dyDescent="0.2">
      <c r="A36" s="5"/>
      <c r="B36" s="5"/>
      <c r="C36" s="5" t="s">
        <v>20</v>
      </c>
      <c r="D36" s="8" t="s">
        <v>19</v>
      </c>
      <c r="E36" s="7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7">
        <f>SUM(O36:V36)</f>
        <v>500000</v>
      </c>
      <c r="O36" s="6">
        <v>0</v>
      </c>
      <c r="P36" s="6">
        <v>0</v>
      </c>
      <c r="Q36" s="6">
        <v>0</v>
      </c>
      <c r="R36" s="6">
        <v>0</v>
      </c>
      <c r="S36" s="6">
        <v>500000</v>
      </c>
      <c r="T36" s="6">
        <v>0</v>
      </c>
      <c r="U36" s="6">
        <v>0</v>
      </c>
      <c r="V36" s="6">
        <v>0</v>
      </c>
    </row>
    <row r="37" spans="1:22" ht="33.75" customHeight="1" x14ac:dyDescent="0.2">
      <c r="A37" s="5"/>
      <c r="B37" s="5" t="s">
        <v>18</v>
      </c>
      <c r="C37" s="5"/>
      <c r="D37" s="8" t="s">
        <v>17</v>
      </c>
      <c r="E37" s="7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7">
        <f>SUM(O37:V37)</f>
        <v>15000000</v>
      </c>
      <c r="O37" s="6">
        <v>0</v>
      </c>
      <c r="P37" s="6">
        <v>0</v>
      </c>
      <c r="Q37" s="6">
        <v>0</v>
      </c>
      <c r="R37" s="6">
        <v>0</v>
      </c>
      <c r="S37" s="6">
        <v>15000000</v>
      </c>
      <c r="T37" s="6">
        <v>0</v>
      </c>
      <c r="U37" s="6">
        <v>0</v>
      </c>
      <c r="V37" s="6">
        <v>0</v>
      </c>
    </row>
    <row r="38" spans="1:22" ht="33.75" customHeight="1" x14ac:dyDescent="0.2">
      <c r="A38" s="5"/>
      <c r="B38" s="5" t="s">
        <v>16</v>
      </c>
      <c r="C38" s="5"/>
      <c r="D38" s="8" t="s">
        <v>15</v>
      </c>
      <c r="E38" s="7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7">
        <f>SUM(O38:V38)</f>
        <v>3000000</v>
      </c>
      <c r="O38" s="6">
        <v>0</v>
      </c>
      <c r="P38" s="6">
        <v>0</v>
      </c>
      <c r="Q38" s="6">
        <v>0</v>
      </c>
      <c r="R38" s="6">
        <v>0</v>
      </c>
      <c r="S38" s="6">
        <v>3000000</v>
      </c>
      <c r="T38" s="6">
        <v>0</v>
      </c>
      <c r="U38" s="6">
        <v>0</v>
      </c>
      <c r="V38" s="6">
        <v>0</v>
      </c>
    </row>
    <row r="39" spans="1:22" ht="33.75" customHeight="1" x14ac:dyDescent="0.2">
      <c r="A39" s="5"/>
      <c r="B39" s="5" t="s">
        <v>14</v>
      </c>
      <c r="C39" s="5"/>
      <c r="D39" s="8" t="s">
        <v>13</v>
      </c>
      <c r="E39" s="7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7">
        <f>SUM(O39:V39)</f>
        <v>5000000</v>
      </c>
      <c r="O39" s="6">
        <v>0</v>
      </c>
      <c r="P39" s="6">
        <v>0</v>
      </c>
      <c r="Q39" s="6">
        <v>0</v>
      </c>
      <c r="R39" s="6">
        <v>0</v>
      </c>
      <c r="S39" s="6">
        <v>5000000</v>
      </c>
      <c r="T39" s="6">
        <v>0</v>
      </c>
      <c r="U39" s="6">
        <v>0</v>
      </c>
      <c r="V39" s="6">
        <v>0</v>
      </c>
    </row>
    <row r="40" spans="1:22" ht="33.75" customHeight="1" x14ac:dyDescent="0.2">
      <c r="A40" s="5"/>
      <c r="B40" s="5" t="s">
        <v>12</v>
      </c>
      <c r="C40" s="5"/>
      <c r="D40" s="8" t="s">
        <v>11</v>
      </c>
      <c r="E40" s="7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7">
        <f>SUM(O40:V40)</f>
        <v>1970000</v>
      </c>
      <c r="O40" s="6">
        <v>0</v>
      </c>
      <c r="P40" s="6">
        <v>0</v>
      </c>
      <c r="Q40" s="6">
        <v>0</v>
      </c>
      <c r="R40" s="6">
        <v>0</v>
      </c>
      <c r="S40" s="6">
        <v>1970000</v>
      </c>
      <c r="T40" s="6">
        <v>0</v>
      </c>
      <c r="U40" s="6">
        <v>0</v>
      </c>
      <c r="V40" s="6">
        <v>0</v>
      </c>
    </row>
    <row r="41" spans="1:22" ht="33.75" customHeight="1" x14ac:dyDescent="0.2">
      <c r="A41" s="5"/>
      <c r="B41" s="5" t="s">
        <v>10</v>
      </c>
      <c r="C41" s="5"/>
      <c r="D41" s="8" t="s">
        <v>9</v>
      </c>
      <c r="E41" s="7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7">
        <f>SUM(O41:V41)</f>
        <v>65000000</v>
      </c>
      <c r="O41" s="6">
        <v>0</v>
      </c>
      <c r="P41" s="6">
        <v>0</v>
      </c>
      <c r="Q41" s="6">
        <v>0</v>
      </c>
      <c r="R41" s="6">
        <v>0</v>
      </c>
      <c r="S41" s="6">
        <v>65000000</v>
      </c>
      <c r="T41" s="6">
        <v>0</v>
      </c>
      <c r="U41" s="6">
        <v>0</v>
      </c>
      <c r="V41" s="6">
        <v>0</v>
      </c>
    </row>
    <row r="42" spans="1:22" ht="33.75" customHeight="1" x14ac:dyDescent="0.2">
      <c r="A42" s="5"/>
      <c r="B42" s="5" t="s">
        <v>8</v>
      </c>
      <c r="C42" s="5"/>
      <c r="D42" s="8" t="s">
        <v>7</v>
      </c>
      <c r="E42" s="7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7">
        <f>SUM(O42:V42)</f>
        <v>3000000</v>
      </c>
      <c r="O42" s="6">
        <v>0</v>
      </c>
      <c r="P42" s="6">
        <v>0</v>
      </c>
      <c r="Q42" s="6">
        <v>0</v>
      </c>
      <c r="R42" s="6">
        <v>0</v>
      </c>
      <c r="S42" s="6">
        <v>3000000</v>
      </c>
      <c r="T42" s="6">
        <v>0</v>
      </c>
      <c r="U42" s="6">
        <v>0</v>
      </c>
      <c r="V42" s="6">
        <v>0</v>
      </c>
    </row>
    <row r="43" spans="1:22" ht="33.75" customHeight="1" x14ac:dyDescent="0.2">
      <c r="A43" s="5"/>
      <c r="B43" s="5" t="s">
        <v>6</v>
      </c>
      <c r="C43" s="5"/>
      <c r="D43" s="8" t="s">
        <v>5</v>
      </c>
      <c r="E43" s="7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7">
        <f>SUM(O43:V43)</f>
        <v>10000000</v>
      </c>
      <c r="O43" s="6">
        <v>0</v>
      </c>
      <c r="P43" s="6">
        <v>0</v>
      </c>
      <c r="Q43" s="6">
        <v>0</v>
      </c>
      <c r="R43" s="6">
        <v>0</v>
      </c>
      <c r="S43" s="6">
        <v>10000000</v>
      </c>
      <c r="T43" s="6">
        <v>0</v>
      </c>
      <c r="U43" s="6">
        <v>0</v>
      </c>
      <c r="V43" s="6">
        <v>0</v>
      </c>
    </row>
    <row r="44" spans="1:22" ht="18" x14ac:dyDescent="0.2">
      <c r="A44" s="5" t="s">
        <v>4</v>
      </c>
      <c r="B44" s="5"/>
      <c r="C44" s="5"/>
      <c r="D44" s="4" t="s">
        <v>3</v>
      </c>
      <c r="E44" s="2">
        <f>SUM(F44:M44)</f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2">
        <f>SUM(O44:V44)</f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</row>
    <row r="45" spans="1:22" ht="18" x14ac:dyDescent="0.2">
      <c r="A45" s="5" t="s">
        <v>2</v>
      </c>
      <c r="B45" s="5"/>
      <c r="C45" s="5"/>
      <c r="D45" s="4" t="s">
        <v>1</v>
      </c>
      <c r="E45" s="2">
        <f>SUM(F45:M45)</f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2">
        <v>0</v>
      </c>
      <c r="N45" s="2">
        <f>SUM(O45:V45)</f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2">
        <v>0</v>
      </c>
    </row>
    <row r="46" spans="1:22" ht="33.75" customHeight="1" x14ac:dyDescent="0.2">
      <c r="A46" s="3" t="s">
        <v>0</v>
      </c>
      <c r="B46" s="3"/>
      <c r="C46" s="3"/>
      <c r="D46" s="3"/>
      <c r="E46" s="2">
        <f>SUM(F46:M46)</f>
        <v>86423200</v>
      </c>
      <c r="F46" s="1">
        <f>F10+F44+F45</f>
        <v>22540000</v>
      </c>
      <c r="G46" s="1">
        <f>G10+G44+G45</f>
        <v>4309200</v>
      </c>
      <c r="H46" s="1">
        <f>H10+H44+H45</f>
        <v>23274000</v>
      </c>
      <c r="I46" s="1">
        <f>I10+I44+I45</f>
        <v>0</v>
      </c>
      <c r="J46" s="1">
        <f>J10+J44+J45</f>
        <v>36300000</v>
      </c>
      <c r="K46" s="1">
        <f>K10+K44+K45</f>
        <v>0</v>
      </c>
      <c r="L46" s="1">
        <f>L10+L44+L45</f>
        <v>0</v>
      </c>
      <c r="M46" s="1">
        <f>M10+M44+M45</f>
        <v>0</v>
      </c>
      <c r="N46" s="2">
        <f>SUM(O46:V46)</f>
        <v>203119402</v>
      </c>
      <c r="O46" s="1">
        <f>O10+O44+O45</f>
        <v>24326339</v>
      </c>
      <c r="P46" s="1">
        <f>P10+P44+P45</f>
        <v>5540286</v>
      </c>
      <c r="Q46" s="1">
        <f>Q10+Q44+Q45</f>
        <v>28597457</v>
      </c>
      <c r="R46" s="1">
        <f>R10+R44+R45</f>
        <v>0</v>
      </c>
      <c r="S46" s="1">
        <f>S10+S44+S45</f>
        <v>142720000</v>
      </c>
      <c r="T46" s="1">
        <f>T10+T44+T45</f>
        <v>20320</v>
      </c>
      <c r="U46" s="1">
        <f>U10+U44+U45</f>
        <v>0</v>
      </c>
      <c r="V46" s="1">
        <f>V10+V44+V45</f>
        <v>1915000</v>
      </c>
    </row>
  </sheetData>
  <sheetProtection selectLockedCells="1" selectUnlockedCells="1"/>
  <mergeCells count="17">
    <mergeCell ref="A46:D46"/>
    <mergeCell ref="B7:B9"/>
    <mergeCell ref="D7:D9"/>
    <mergeCell ref="F7:M7"/>
    <mergeCell ref="F8:J8"/>
    <mergeCell ref="C7:C9"/>
    <mergeCell ref="A7:A9"/>
    <mergeCell ref="E7:E9"/>
    <mergeCell ref="K8:M8"/>
    <mergeCell ref="A1:V1"/>
    <mergeCell ref="A2:V2"/>
    <mergeCell ref="N7:N9"/>
    <mergeCell ref="O7:V7"/>
    <mergeCell ref="O8:S8"/>
    <mergeCell ref="A3:V3"/>
    <mergeCell ref="A4:V4"/>
    <mergeCell ref="T8:V8"/>
  </mergeCells>
  <printOptions horizontalCentered="1" verticalCentered="1"/>
  <pageMargins left="0.2361111111111111" right="0.2361111111111111" top="0.15763888888888888" bottom="0.15763888888888888" header="0.51180555555555551" footer="0.51180555555555551"/>
  <pageSetup paperSize="9" scale="4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5.12. Közművelődés</vt:lpstr>
      <vt:lpstr>'5.12. Közművelődés'!Excel_BuiltIn_Print_Area</vt:lpstr>
      <vt:lpstr>'5.12. Közművelődés'!Nyomtatási_terület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2018-07-10T09:23:51Z</dcterms:created>
  <dcterms:modified xsi:type="dcterms:W3CDTF">2018-07-10T09:24:02Z</dcterms:modified>
</cp:coreProperties>
</file>