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rród\Testületi\rendeletek\költségvetés 2017\"/>
    </mc:Choice>
  </mc:AlternateContent>
  <xr:revisionPtr revIDLastSave="0" documentId="10_ncr:8100000_{45742214-AD0B-491D-A9E0-D28D7E6FD2F2}" xr6:coauthVersionLast="34" xr6:coauthVersionMax="34" xr10:uidLastSave="{00000000-0000-0000-0000-000000000000}"/>
  <bookViews>
    <workbookView xWindow="0" yWindow="0" windowWidth="20490" windowHeight="7545" tabRatio="624" firstSheet="3" activeTab="6" xr2:uid="{00000000-000D-0000-FFFF-FFFF00000000}"/>
  </bookViews>
  <sheets>
    <sheet name="1. Összesítő" sheetId="1" r:id="rId1"/>
    <sheet name="2. KIADÁS" sheetId="2" r:id="rId2"/>
    <sheet name="3. BEVÉTEL" sheetId="3" r:id="rId3"/>
    <sheet name="4. Pénzeszk. átadás" sheetId="4" r:id="rId4"/>
    <sheet name="5. Felhalmozási kiadások" sheetId="5" r:id="rId5"/>
    <sheet name="6. Működés és felhalmozás" sheetId="6" r:id="rId6"/>
    <sheet name="7. Uniós támogatás" sheetId="7" r:id="rId7"/>
  </sheets>
  <definedNames>
    <definedName name="_xlnm.Print_Area" localSheetId="0">'1. Összesítő'!$A$1:$L$121</definedName>
    <definedName name="_xlnm.Print_Area" localSheetId="1">'2. KIADÁS'!$A$1:$O$52</definedName>
    <definedName name="_xlnm.Print_Area" localSheetId="2">'3. BEVÉTEL'!$A$1:$O$51</definedName>
    <definedName name="_xlnm.Print_Area" localSheetId="3">'4. Pénzeszk. átadás'!$A$1:$C$33</definedName>
    <definedName name="_xlnm.Print_Area" localSheetId="4">'5. Felhalmozási kiadások'!$A$1:$G$26</definedName>
    <definedName name="_xlnm.Print_Area" localSheetId="5">'6. Működés és felhalmozás'!$A$2:$F$37</definedName>
    <definedName name="Print_Area_0" localSheetId="0">'1. Összesítő'!$A$1:$L$121</definedName>
    <definedName name="Print_Area_0" localSheetId="1">'2. KIADÁS'!$A$1:$G$52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47" i="3" l="1"/>
  <c r="L47" i="3"/>
  <c r="M40" i="3"/>
  <c r="G40" i="3"/>
  <c r="F40" i="3"/>
  <c r="E29" i="3"/>
  <c r="D29" i="3"/>
  <c r="F25" i="3"/>
  <c r="G25" i="3"/>
  <c r="K20" i="3"/>
  <c r="J20" i="3"/>
  <c r="G20" i="3"/>
  <c r="F20" i="3"/>
  <c r="E20" i="3"/>
  <c r="D20" i="3"/>
  <c r="E16" i="3"/>
  <c r="D16" i="3"/>
  <c r="M13" i="3"/>
  <c r="L13" i="3"/>
  <c r="F13" i="3"/>
  <c r="G13" i="3"/>
  <c r="M6" i="3"/>
  <c r="L6" i="3"/>
  <c r="I6" i="3"/>
  <c r="H6" i="3"/>
  <c r="G6" i="3"/>
  <c r="F6" i="3"/>
  <c r="E6" i="3"/>
  <c r="D6" i="3"/>
  <c r="O11" i="3"/>
  <c r="O12" i="3"/>
  <c r="N11" i="3"/>
  <c r="N12" i="3"/>
  <c r="L5" i="2"/>
  <c r="M5" i="2"/>
  <c r="H5" i="2"/>
  <c r="I5" i="2"/>
  <c r="J5" i="2"/>
  <c r="K5" i="2"/>
  <c r="M12" i="2"/>
  <c r="L12" i="2"/>
  <c r="H12" i="2"/>
  <c r="I12" i="2"/>
  <c r="H17" i="2"/>
  <c r="I17" i="2"/>
  <c r="L17" i="2"/>
  <c r="M17" i="2"/>
  <c r="M21" i="2"/>
  <c r="L21" i="2"/>
  <c r="K21" i="2"/>
  <c r="J21" i="2"/>
  <c r="I21" i="2"/>
  <c r="H21" i="2"/>
  <c r="D21" i="2"/>
  <c r="E21" i="2"/>
  <c r="E25" i="2"/>
  <c r="H25" i="2"/>
  <c r="I25" i="2"/>
  <c r="M30" i="2"/>
  <c r="D30" i="2"/>
  <c r="E30" i="2"/>
  <c r="F30" i="2"/>
  <c r="G30" i="2"/>
  <c r="H30" i="2"/>
  <c r="I30" i="2"/>
  <c r="H37" i="2"/>
  <c r="I37" i="2"/>
  <c r="K48" i="2"/>
  <c r="M41" i="2"/>
  <c r="L41" i="2"/>
  <c r="K41" i="2"/>
  <c r="J41" i="2"/>
  <c r="I41" i="2"/>
  <c r="H41" i="2"/>
  <c r="G41" i="2"/>
  <c r="F41" i="2"/>
  <c r="E41" i="2"/>
  <c r="D41" i="2"/>
  <c r="N6" i="3" l="1"/>
  <c r="J30" i="2"/>
  <c r="K30" i="2"/>
  <c r="L30" i="2"/>
  <c r="M25" i="2"/>
  <c r="L25" i="2"/>
  <c r="K25" i="2"/>
  <c r="J25" i="2"/>
  <c r="G25" i="2"/>
  <c r="F25" i="2"/>
  <c r="G21" i="2"/>
  <c r="F21" i="2"/>
  <c r="D12" i="2"/>
  <c r="E12" i="2"/>
  <c r="F12" i="2"/>
  <c r="G12" i="2"/>
  <c r="D25" i="2"/>
  <c r="O27" i="2"/>
  <c r="N27" i="2"/>
  <c r="O20" i="2"/>
  <c r="N20" i="2"/>
  <c r="O14" i="2"/>
  <c r="O15" i="2"/>
  <c r="O16" i="2"/>
  <c r="N14" i="2"/>
  <c r="N15" i="2"/>
  <c r="N16" i="2"/>
  <c r="O10" i="2"/>
  <c r="O11" i="2"/>
  <c r="N10" i="2"/>
  <c r="N11" i="2"/>
  <c r="O25" i="2" l="1"/>
  <c r="K77" i="1"/>
  <c r="K69" i="1"/>
  <c r="L69" i="1"/>
  <c r="K48" i="1"/>
  <c r="K37" i="1"/>
  <c r="L37" i="1"/>
  <c r="L3" i="1"/>
  <c r="K8" i="1"/>
  <c r="K3" i="1" s="1"/>
  <c r="L8" i="1"/>
  <c r="B14" i="4"/>
  <c r="C14" i="4"/>
  <c r="F8" i="6"/>
  <c r="F18" i="6"/>
  <c r="C32" i="6"/>
  <c r="B32" i="6"/>
  <c r="E8" i="6"/>
  <c r="E18" i="6" s="1"/>
  <c r="B9" i="6"/>
  <c r="E7" i="7" l="1"/>
  <c r="D7" i="7"/>
  <c r="C7" i="7"/>
  <c r="K85" i="1" l="1"/>
  <c r="K15" i="1"/>
  <c r="L117" i="1" l="1"/>
  <c r="K117" i="1"/>
  <c r="K100" i="1"/>
  <c r="K98" i="1" s="1"/>
  <c r="L98" i="1"/>
  <c r="L92" i="1"/>
  <c r="L85" i="1"/>
  <c r="L77" i="1"/>
  <c r="K76" i="1"/>
  <c r="K96" i="1" s="1"/>
  <c r="L53" i="1"/>
  <c r="L48" i="1"/>
  <c r="K18" i="1"/>
  <c r="L15" i="1"/>
  <c r="K32" i="1"/>
  <c r="F32" i="6"/>
  <c r="E32" i="6"/>
  <c r="B18" i="6"/>
  <c r="C9" i="6"/>
  <c r="E20" i="5"/>
  <c r="D20" i="5"/>
  <c r="C20" i="5"/>
  <c r="F18" i="5"/>
  <c r="F12" i="5"/>
  <c r="E7" i="5"/>
  <c r="D7" i="5"/>
  <c r="C7" i="5"/>
  <c r="F6" i="5"/>
  <c r="F5" i="5"/>
  <c r="C34" i="4"/>
  <c r="B34" i="4"/>
  <c r="C4" i="4"/>
  <c r="B4" i="4"/>
  <c r="O50" i="2"/>
  <c r="N50" i="2"/>
  <c r="O49" i="2"/>
  <c r="N49" i="2"/>
  <c r="J48" i="2"/>
  <c r="I48" i="2"/>
  <c r="I51" i="2" s="1"/>
  <c r="H48" i="2"/>
  <c r="H51" i="2" s="1"/>
  <c r="O47" i="2"/>
  <c r="N47" i="2"/>
  <c r="O46" i="2"/>
  <c r="N46" i="2"/>
  <c r="O45" i="2"/>
  <c r="N45" i="2"/>
  <c r="O44" i="2"/>
  <c r="N44" i="2"/>
  <c r="O43" i="2"/>
  <c r="N43" i="2"/>
  <c r="O42" i="2"/>
  <c r="N42" i="2"/>
  <c r="O40" i="2"/>
  <c r="N40" i="2"/>
  <c r="O39" i="2"/>
  <c r="N39" i="2"/>
  <c r="O38" i="2"/>
  <c r="N38" i="2"/>
  <c r="K37" i="2"/>
  <c r="J37" i="2"/>
  <c r="O35" i="2"/>
  <c r="N35" i="2"/>
  <c r="O33" i="2"/>
  <c r="N33" i="2"/>
  <c r="O32" i="2"/>
  <c r="N32" i="2"/>
  <c r="O31" i="2"/>
  <c r="N31" i="2"/>
  <c r="O29" i="2"/>
  <c r="N29" i="2"/>
  <c r="O28" i="2"/>
  <c r="N28" i="2"/>
  <c r="O26" i="2"/>
  <c r="N26" i="2"/>
  <c r="O24" i="2"/>
  <c r="N24" i="2"/>
  <c r="O23" i="2"/>
  <c r="N23" i="2"/>
  <c r="O22" i="2"/>
  <c r="N22" i="2"/>
  <c r="O19" i="2"/>
  <c r="N19" i="2"/>
  <c r="O18" i="2"/>
  <c r="N18" i="2"/>
  <c r="O13" i="2"/>
  <c r="N13" i="2"/>
  <c r="O9" i="2"/>
  <c r="N9" i="2"/>
  <c r="O8" i="2"/>
  <c r="N8" i="2"/>
  <c r="O7" i="2"/>
  <c r="N7" i="2"/>
  <c r="O6" i="2"/>
  <c r="N6" i="2"/>
  <c r="M51" i="2"/>
  <c r="L51" i="2"/>
  <c r="G5" i="2"/>
  <c r="G51" i="2" s="1"/>
  <c r="F5" i="2"/>
  <c r="F51" i="2" s="1"/>
  <c r="E5" i="2"/>
  <c r="E51" i="2" s="1"/>
  <c r="D5" i="2"/>
  <c r="D51" i="2" s="1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L40" i="3"/>
  <c r="O39" i="3"/>
  <c r="N39" i="3"/>
  <c r="O38" i="3"/>
  <c r="N38" i="3"/>
  <c r="O37" i="3"/>
  <c r="N37" i="3"/>
  <c r="G36" i="3"/>
  <c r="O36" i="3" s="1"/>
  <c r="F36" i="3"/>
  <c r="N36" i="3" s="1"/>
  <c r="O35" i="3"/>
  <c r="N35" i="3"/>
  <c r="O34" i="3"/>
  <c r="N34" i="3"/>
  <c r="O33" i="3"/>
  <c r="N33" i="3"/>
  <c r="O32" i="3"/>
  <c r="N32" i="3"/>
  <c r="O31" i="3"/>
  <c r="N31" i="3"/>
  <c r="O30" i="3"/>
  <c r="N30" i="3"/>
  <c r="M29" i="3"/>
  <c r="L29" i="3"/>
  <c r="K29" i="3"/>
  <c r="J29" i="3"/>
  <c r="G29" i="3"/>
  <c r="F29" i="3"/>
  <c r="O28" i="3"/>
  <c r="N28" i="3"/>
  <c r="O27" i="3"/>
  <c r="N27" i="3"/>
  <c r="O26" i="3"/>
  <c r="N26" i="3"/>
  <c r="O25" i="3"/>
  <c r="N25" i="3"/>
  <c r="O24" i="3"/>
  <c r="N24" i="3"/>
  <c r="O23" i="3"/>
  <c r="N23" i="3"/>
  <c r="O22" i="3"/>
  <c r="N22" i="3"/>
  <c r="O21" i="3"/>
  <c r="N21" i="3"/>
  <c r="M20" i="3"/>
  <c r="L20" i="3"/>
  <c r="O18" i="3"/>
  <c r="N18" i="3"/>
  <c r="O17" i="3"/>
  <c r="N17" i="3"/>
  <c r="M16" i="3"/>
  <c r="O16" i="3" s="1"/>
  <c r="L16" i="3"/>
  <c r="F16" i="3"/>
  <c r="O15" i="3"/>
  <c r="N15" i="3"/>
  <c r="O14" i="3"/>
  <c r="N14" i="3"/>
  <c r="O10" i="3"/>
  <c r="N10" i="3"/>
  <c r="O9" i="3"/>
  <c r="N9" i="3"/>
  <c r="O8" i="3"/>
  <c r="N8" i="3"/>
  <c r="O7" i="3"/>
  <c r="N7" i="3"/>
  <c r="I50" i="3"/>
  <c r="H50" i="3"/>
  <c r="N37" i="2" l="1"/>
  <c r="J51" i="2"/>
  <c r="C33" i="4"/>
  <c r="C37" i="4" s="1"/>
  <c r="O37" i="2"/>
  <c r="K51" i="2"/>
  <c r="O51" i="2"/>
  <c r="K119" i="1"/>
  <c r="L76" i="1"/>
  <c r="L96" i="1" s="1"/>
  <c r="L121" i="1" s="1"/>
  <c r="B33" i="4"/>
  <c r="B35" i="6"/>
  <c r="E35" i="6"/>
  <c r="L32" i="1"/>
  <c r="L119" i="1" s="1"/>
  <c r="F35" i="6"/>
  <c r="C26" i="5"/>
  <c r="D26" i="5"/>
  <c r="K121" i="1"/>
  <c r="C18" i="6"/>
  <c r="C35" i="6" s="1"/>
  <c r="F7" i="5"/>
  <c r="F20" i="5"/>
  <c r="E26" i="5"/>
  <c r="B37" i="4"/>
  <c r="O17" i="2"/>
  <c r="O5" i="2"/>
  <c r="N12" i="2"/>
  <c r="O12" i="2"/>
  <c r="N30" i="2"/>
  <c r="N17" i="2"/>
  <c r="O30" i="2"/>
  <c r="N41" i="2"/>
  <c r="O48" i="2"/>
  <c r="O21" i="2"/>
  <c r="N21" i="2"/>
  <c r="N25" i="2"/>
  <c r="O41" i="2"/>
  <c r="N48" i="2"/>
  <c r="N5" i="2"/>
  <c r="N29" i="3"/>
  <c r="N16" i="3"/>
  <c r="J50" i="3"/>
  <c r="F50" i="3"/>
  <c r="L50" i="3"/>
  <c r="M50" i="3"/>
  <c r="O13" i="3"/>
  <c r="G50" i="3"/>
  <c r="E50" i="3"/>
  <c r="O50" i="3" s="1"/>
  <c r="N13" i="3"/>
  <c r="N40" i="3"/>
  <c r="O20" i="3"/>
  <c r="K50" i="3"/>
  <c r="O40" i="3"/>
  <c r="O6" i="3"/>
  <c r="N20" i="3"/>
  <c r="O29" i="3"/>
  <c r="D50" i="3"/>
  <c r="F26" i="5" l="1"/>
  <c r="N51" i="2"/>
  <c r="N5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RD</author>
  </authors>
  <commentList>
    <comment ref="K16" authorId="0" shapeId="0" xr:uid="{00000000-0006-0000-0000-000001000000}">
      <text>
        <r>
          <rPr>
            <sz val="10"/>
            <color theme="1"/>
            <rFont val="Arial"/>
            <family val="2"/>
            <charset val="238"/>
          </rPr>
          <t>Felhasználó:1780 víziközművagyon
21733 napelem</t>
        </r>
      </text>
    </comment>
    <comment ref="L16" authorId="0" shapeId="0" xr:uid="{00000000-0006-0000-0000-000002000000}">
      <text>
        <r>
          <rPr>
            <sz val="10"/>
            <color theme="1"/>
            <rFont val="Arial"/>
            <family val="2"/>
            <charset val="238"/>
          </rPr>
          <t>Felhasználó:1780 víziközművagyon
21733 napelem</t>
        </r>
      </text>
    </comment>
    <comment ref="K17" authorId="0" shapeId="0" xr:uid="{00000000-0006-0000-0000-000003000000}">
      <text>
        <r>
          <rPr>
            <sz val="10"/>
            <color theme="1"/>
            <rFont val="Arial"/>
            <family val="2"/>
            <charset val="238"/>
          </rPr>
          <t>Felhasználó:víziközművagyon</t>
        </r>
      </text>
    </comment>
    <comment ref="L17" authorId="0" shapeId="0" xr:uid="{00000000-0006-0000-0000-000004000000}">
      <text>
        <r>
          <rPr>
            <sz val="10"/>
            <color theme="1"/>
            <rFont val="Arial"/>
            <family val="2"/>
            <charset val="238"/>
          </rPr>
          <t>Felhasználó:víziközművagyon</t>
        </r>
      </text>
    </comment>
    <comment ref="K19" authorId="0" shapeId="0" xr:uid="{00000000-0006-0000-0000-000005000000}">
      <text>
        <r>
          <rPr>
            <sz val="10"/>
            <color theme="1"/>
            <rFont val="Arial"/>
            <family val="2"/>
            <charset val="238"/>
          </rPr>
          <t>Felhasználó:1500 testvértelepülés pályázat</t>
        </r>
      </text>
    </comment>
    <comment ref="L19" authorId="0" shapeId="0" xr:uid="{00000000-0006-0000-0000-000006000000}">
      <text>
        <r>
          <rPr>
            <sz val="10"/>
            <color theme="1"/>
            <rFont val="Arial"/>
            <family val="2"/>
            <charset val="238"/>
          </rPr>
          <t>Felhasználó:1500 testvértelepülés pályázat</t>
        </r>
      </text>
    </comment>
    <comment ref="K37" authorId="0" shapeId="0" xr:uid="{00000000-0006-0000-0000-000007000000}">
      <text>
        <r>
          <rPr>
            <sz val="10"/>
            <color theme="1"/>
            <rFont val="Arial"/>
            <family val="2"/>
            <charset val="238"/>
          </rPr>
          <t>Felhasználó:350 + 3590</t>
        </r>
      </text>
    </comment>
    <comment ref="L37" authorId="0" shapeId="0" xr:uid="{00000000-0006-0000-0000-000008000000}">
      <text>
        <r>
          <rPr>
            <sz val="10"/>
            <color theme="1"/>
            <rFont val="Arial"/>
            <family val="2"/>
            <charset val="238"/>
          </rPr>
          <t>Felhasználó:350 + 3590</t>
        </r>
      </text>
    </comment>
    <comment ref="K70" authorId="0" shapeId="0" xr:uid="{00000000-0006-0000-0000-000009000000}">
      <text>
        <r>
          <rPr>
            <sz val="10"/>
            <color theme="1"/>
            <rFont val="Arial"/>
            <family val="2"/>
            <charset val="238"/>
          </rPr>
          <t>Felhasználó:4500 közcélú
4920 fogorvos
184 háziorvos
200 itthon vagy magyaro.
150 gyermekvédelmi
300 szoc. Tűzifa
1500 testvértelepülés</t>
        </r>
      </text>
    </comment>
    <comment ref="L70" authorId="0" shapeId="0" xr:uid="{00000000-0006-0000-0000-00000A000000}">
      <text>
        <r>
          <rPr>
            <sz val="10"/>
            <color theme="1"/>
            <rFont val="Arial"/>
            <family val="2"/>
            <charset val="238"/>
          </rPr>
          <t>Felhasználó:4500 közcélú
4920 fogorvos
184 háziorvos
200 itthon vagy magyaro.
150 gyermekvédelmi
300 szoc. Tűzifa
1500 testvértelepülés</t>
        </r>
      </text>
    </comment>
    <comment ref="K71" authorId="0" shapeId="0" xr:uid="{00000000-0006-0000-0000-00000B000000}">
      <text>
        <r>
          <rPr>
            <sz val="10"/>
            <color theme="1"/>
            <rFont val="Arial"/>
            <family val="2"/>
            <charset val="238"/>
          </rPr>
          <t>Felhasználó:487 kollégium
12237 óvoda tám.</t>
        </r>
      </text>
    </comment>
    <comment ref="L71" authorId="0" shapeId="0" xr:uid="{00000000-0006-0000-0000-00000C000000}">
      <text>
        <r>
          <rPr>
            <sz val="10"/>
            <color theme="1"/>
            <rFont val="Arial"/>
            <family val="2"/>
            <charset val="238"/>
          </rPr>
          <t>Felhasználó:487 kollégium
12237 óvoda tám.</t>
        </r>
      </text>
    </comment>
    <comment ref="K86" authorId="0" shapeId="0" xr:uid="{00000000-0006-0000-0000-00000D000000}">
      <text>
        <r>
          <rPr>
            <sz val="10"/>
            <color theme="1"/>
            <rFont val="Arial"/>
            <family val="2"/>
            <charset val="238"/>
          </rPr>
          <t>Felhasználó:napelem</t>
        </r>
      </text>
    </comment>
    <comment ref="L86" authorId="0" shapeId="0" xr:uid="{00000000-0006-0000-0000-00000E000000}">
      <text>
        <r>
          <rPr>
            <sz val="10"/>
            <color theme="1"/>
            <rFont val="Arial"/>
            <family val="2"/>
            <charset val="238"/>
          </rPr>
          <t>Felhasználó:napelem</t>
        </r>
      </text>
    </comment>
    <comment ref="K90" authorId="0" shapeId="0" xr:uid="{00000000-0006-0000-0000-00000F000000}">
      <text>
        <r>
          <rPr>
            <sz val="10"/>
            <color theme="1"/>
            <rFont val="Arial"/>
            <family val="2"/>
            <charset val="238"/>
          </rPr>
          <t>Felhasználó:2442 a két civil, 188 K.Kati
nyugdíjasok óvoda</t>
        </r>
      </text>
    </comment>
    <comment ref="L90" authorId="0" shapeId="0" xr:uid="{00000000-0006-0000-0000-000010000000}">
      <text>
        <r>
          <rPr>
            <sz val="10"/>
            <color theme="1"/>
            <rFont val="Arial"/>
            <family val="2"/>
            <charset val="238"/>
          </rPr>
          <t>Felhasználó:2442 a két civil, 188 K.Kati
nyugdíjasok óvoda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7" authorId="0" shapeId="0" xr:uid="{00000000-0006-0000-0100-000001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közüzemi díjak + egyéb dologi kiadások</t>
        </r>
      </text>
    </comment>
    <comment ref="L7" authorId="0" shapeId="0" xr:uid="{00000000-0006-0000-0100-000002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Nyárligeti urnafal, Fújlak-Sarród térkövezés a temetőben</t>
        </r>
      </text>
    </comment>
    <comment ref="H8" authorId="0" shapeId="0" xr:uid="{00000000-0006-0000-0100-000003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közüzemi díjak, hulladékszállítás, kéményseprés, kisebb javítások</t>
        </r>
      </text>
    </comment>
    <comment ref="H13" authorId="0" shapeId="0" xr:uid="{00000000-0006-0000-0100-000004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kevesebb fő miatt kevesebbet terveztem --&gt; munkaruha, útiköltség térítés, védőital</t>
        </r>
      </text>
    </comment>
    <comment ref="L19" authorId="0" shapeId="0" xr:uid="{00000000-0006-0000-0100-000005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13500 víziközmű + csatorna befejezés</t>
        </r>
      </text>
    </comment>
    <comment ref="H22" authorId="0" shapeId="0" xr:uid="{00000000-0006-0000-0100-000006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közvilágítás e.on számlák</t>
        </r>
      </text>
    </comment>
    <comment ref="H23" authorId="0" shapeId="0" xr:uid="{00000000-0006-0000-0100-000007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üzemanyag fűnyíróba, tárgyi eszközök, készletek, javítások, karbantartás</t>
        </r>
      </text>
    </comment>
    <comment ref="H24" authorId="0" shapeId="0" xr:uid="{00000000-0006-0000-0100-000008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közüzemi díjak, szolgáltatások, dologi kiadások, javítás, karbantartás, szociális tűzifa, épületkarbantartásra 1200 szánvA</t>
        </r>
      </text>
    </comment>
    <comment ref="J24" authorId="0" shapeId="0" xr:uid="{00000000-0006-0000-0100-000009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Fertőd Polg.Hiv. 2013 évi házi segítségnyújtás elszámolása
Jegyzői hatáskörű segélyek pü átadása közös hivatalnak</t>
        </r>
      </text>
    </comment>
    <comment ref="L24" authorId="0" shapeId="0" xr:uid="{00000000-0006-0000-0100-00000A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napelemes pályázat 21.733e
400 sportöltöző</t>
        </r>
      </text>
    </comment>
    <comment ref="H26" authorId="0" shapeId="0" xr:uid="{00000000-0006-0000-0100-00000B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22.638 Ft / hó</t>
        </r>
      </text>
    </comment>
    <comment ref="H31" authorId="0" shapeId="0" xr:uid="{00000000-0006-0000-0100-00000C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egyéb dologi</t>
        </r>
      </text>
    </comment>
    <comment ref="L31" authorId="0" shapeId="0" xr:uid="{00000000-0006-0000-0100-00000D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laptop</t>
        </r>
      </text>
    </comment>
    <comment ref="H32" authorId="0" shapeId="0" xr:uid="{00000000-0006-0000-0100-00000E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közüzemi díjak, itthon vagy magyarország, készletbeszerzés foglalkozásokhoz</t>
        </r>
      </text>
    </comment>
    <comment ref="H33" authorId="0" shapeId="0" xr:uid="{00000000-0006-0000-0100-00000F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közüzemi díjak, telefon, internet, hulladékszállítás,</t>
        </r>
      </text>
    </comment>
    <comment ref="J35" authorId="0" shapeId="0" xr:uid="{00000000-0006-0000-0100-000010000000}">
      <text>
        <r>
          <rPr>
            <sz val="11"/>
            <color rgb="FF000000"/>
            <rFont val="Calibri"/>
            <family val="2"/>
            <charset val="238"/>
          </rPr>
          <t>összeadva a pénzeszköz-átadás lapról</t>
        </r>
      </text>
    </comment>
    <comment ref="H36" authorId="0" shapeId="0" xr:uid="{00000000-0006-0000-0100-000011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testvértelepülés pályázat</t>
        </r>
      </text>
    </comment>
    <comment ref="J38" authorId="0" shapeId="0" xr:uid="{00000000-0006-0000-0100-000012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havonta átadott pénzeszköz óvodának + év végi elszámolás 2.885.000 Ft</t>
        </r>
      </text>
    </comment>
    <comment ref="L38" authorId="0" shapeId="0" xr:uid="{00000000-0006-0000-0100-000013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</text>
    </comment>
    <comment ref="J39" authorId="0" shapeId="0" xr:uid="{00000000-0006-0000-0100-000014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pénzeszk.átadás lapról</t>
        </r>
      </text>
    </comment>
    <comment ref="J40" authorId="0" shapeId="0" xr:uid="{00000000-0006-0000-0100-000015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Támogatások III./V. gyermekétkeztetés --&gt; Fertődnek továbbutalni majd</t>
        </r>
      </text>
    </comment>
    <comment ref="J42" authorId="0" shapeId="0" xr:uid="{00000000-0006-0000-0100-000016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pénz.eszk.-ről átmásolt</t>
        </r>
      </text>
    </comment>
    <comment ref="J44" authorId="0" shapeId="0" xr:uid="{00000000-0006-0000-0100-000017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133.400 volt</t>
        </r>
      </text>
    </comment>
    <comment ref="C47" authorId="0" shapeId="0" xr:uid="{00000000-0006-0000-0100-000018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rendkívüli segély, iskolakezdési tám, nyugdíjasok tám, újszülöttek köszöntése</t>
        </r>
      </text>
    </comment>
    <comment ref="A48" authorId="0" shapeId="0" xr:uid="{00000000-0006-0000-0100-000019000000}">
      <text>
        <r>
          <rPr>
            <sz val="11"/>
            <color rgb="FF000000"/>
            <rFont val="Calibri"/>
            <family val="2"/>
            <charset val="238"/>
          </rPr>
          <t>Felhasználó: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RD</author>
  </authors>
  <commentList>
    <comment ref="D9" authorId="0" shapeId="0" xr:uid="{00000000-0006-0000-0200-000001000000}">
      <text>
        <r>
          <rPr>
            <sz val="10"/>
            <color theme="1"/>
            <rFont val="Arial"/>
            <family val="2"/>
            <charset val="238"/>
          </rPr>
          <t>199.667   TEXTOR (régi posta)
lakbérek
kultúrterem bérleti díjak
új posta bérleti díj 390</t>
        </r>
      </text>
    </comment>
    <comment ref="H10" authorId="0" shapeId="0" xr:uid="{00000000-0006-0000-0200-000002000000}">
      <text>
        <r>
          <rPr>
            <sz val="10"/>
            <color theme="1"/>
            <rFont val="Arial"/>
            <family val="2"/>
            <charset val="238"/>
          </rPr>
          <t>Felhasználó:adók</t>
        </r>
      </text>
    </comment>
    <comment ref="F14" authorId="0" shapeId="0" xr:uid="{00000000-0006-0000-0200-000003000000}">
      <text>
        <r>
          <rPr>
            <sz val="10"/>
            <color theme="1"/>
            <rFont val="Arial"/>
            <family val="2"/>
            <charset val="238"/>
          </rPr>
          <t>Felhasználó:Jan.: 57.273 x 8 fő
Febr.: 57.273 x 7 fő
Márc - Nov.: 76.365 x 7 fő (8 hó, 8 óra)
                   57.273 x 1 fő (8 hó, 6 óra)
85%-os támogatás!!!</t>
        </r>
      </text>
    </comment>
    <comment ref="L17" authorId="0" shapeId="0" xr:uid="{00000000-0006-0000-0200-000004000000}">
      <text>
        <r>
          <rPr>
            <sz val="10"/>
            <color theme="1"/>
            <rFont val="Arial"/>
            <family val="2"/>
            <charset val="238"/>
          </rPr>
          <t>Felhasználó:víziközművagyon bérleti díj
1.189.493 x 12 hó = 14.273.916</t>
        </r>
      </text>
    </comment>
    <comment ref="L21" authorId="0" shapeId="0" xr:uid="{00000000-0006-0000-0200-000005000000}">
      <text>
        <r>
          <rPr>
            <sz val="10"/>
            <color theme="1"/>
            <rFont val="Arial"/>
            <family val="2"/>
            <charset val="238"/>
          </rPr>
          <t>Felhasználó:K.Kati kölcsön</t>
        </r>
      </text>
    </comment>
    <comment ref="F24" authorId="0" shapeId="0" xr:uid="{00000000-0006-0000-0200-000006000000}">
      <text>
        <r>
          <rPr>
            <sz val="10"/>
            <color theme="1"/>
            <rFont val="Arial"/>
            <family val="2"/>
            <charset val="238"/>
          </rPr>
          <t>Felhasználó:300.000    szoc. tűzifa támogatás</t>
        </r>
      </text>
    </comment>
    <comment ref="L24" authorId="0" shapeId="0" xr:uid="{00000000-0006-0000-0200-000007000000}">
      <text>
        <r>
          <rPr>
            <sz val="10"/>
            <color theme="1"/>
            <rFont val="Arial"/>
            <family val="2"/>
            <charset val="238"/>
          </rPr>
          <t>Napelemes pály. 17.386.640</t>
        </r>
      </text>
    </comment>
    <comment ref="D32" authorId="0" shapeId="0" xr:uid="{00000000-0006-0000-0200-000008000000}">
      <text>
        <r>
          <rPr>
            <sz val="10"/>
            <color theme="1"/>
            <rFont val="Arial"/>
            <family val="2"/>
            <charset val="238"/>
          </rPr>
          <t>Felhasználó:tájház kézművesfoglalkozás, belépők</t>
        </r>
      </text>
    </comment>
    <comment ref="F32" authorId="0" shapeId="0" xr:uid="{00000000-0006-0000-0200-000009000000}">
      <text>
        <r>
          <rPr>
            <sz val="10"/>
            <color theme="1"/>
            <rFont val="Arial"/>
            <family val="2"/>
            <charset val="238"/>
          </rPr>
          <t>Felhasználó:Itthon vagy Magyarország</t>
        </r>
      </text>
    </comment>
    <comment ref="L34" authorId="0" shapeId="0" xr:uid="{00000000-0006-0000-0200-00000A000000}">
      <text>
        <r>
          <rPr>
            <sz val="10"/>
            <color theme="1"/>
            <rFont val="Arial"/>
            <family val="2"/>
            <charset val="238"/>
          </rPr>
          <t>Felhasználó:civilek kölcsön visszafizetés 682
hulladékgazd. Társulás kölcsön visszafiz.</t>
        </r>
      </text>
    </comment>
    <comment ref="F35" authorId="0" shapeId="0" xr:uid="{00000000-0006-0000-0200-00000B000000}">
      <text>
        <r>
          <rPr>
            <sz val="10"/>
            <color theme="1"/>
            <rFont val="Arial"/>
            <family val="2"/>
            <charset val="238"/>
          </rPr>
          <t>Felhasználó:testvértelepülés pályázat</t>
        </r>
      </text>
    </comment>
    <comment ref="F37" authorId="0" shapeId="0" xr:uid="{00000000-0006-0000-0200-00000C000000}">
      <text>
        <r>
          <rPr>
            <sz val="10"/>
            <color theme="1"/>
            <rFont val="Arial"/>
            <family val="2"/>
            <charset val="238"/>
          </rPr>
          <t>Felhasználó:óvoda támogatás</t>
        </r>
      </text>
    </comment>
    <comment ref="F39" authorId="0" shapeId="0" xr:uid="{00000000-0006-0000-0200-00000D000000}">
      <text>
        <r>
          <rPr>
            <sz val="10"/>
            <color theme="1"/>
            <rFont val="Arial"/>
            <family val="2"/>
            <charset val="238"/>
          </rPr>
          <t>Felhasználó:Támogatások III./V. gyermekétkeztetés --&gt; Fertődnek továbbutalni majd</t>
        </r>
      </text>
    </comment>
    <comment ref="F43" authorId="0" shapeId="0" xr:uid="{00000000-0006-0000-0200-00000E000000}">
      <text>
        <r>
          <rPr>
            <sz val="10"/>
            <color theme="1"/>
            <rFont val="Arial"/>
            <family val="2"/>
            <charset val="238"/>
          </rPr>
          <t>Felhasználó:133.400 volt</t>
        </r>
      </text>
    </comment>
    <comment ref="F45" authorId="0" shapeId="0" xr:uid="{00000000-0006-0000-0200-00000F000000}">
      <text>
        <r>
          <rPr>
            <sz val="10"/>
            <color theme="1"/>
            <rFont val="Arial"/>
            <family val="2"/>
            <charset val="238"/>
          </rPr>
          <t>Felhasználó:2500 az állami
1050 iskolabusz szülők + fszéplak</t>
        </r>
      </text>
    </comment>
    <comment ref="C46" authorId="0" shapeId="0" xr:uid="{00000000-0006-0000-0200-000010000000}">
      <text>
        <r>
          <rPr>
            <sz val="10"/>
            <color theme="1"/>
            <rFont val="Arial"/>
            <family val="2"/>
            <charset val="238"/>
          </rPr>
          <t>Felhasználó:rendkívüli segély, iskolakezdési tám, nyugdíjasok tám, újszülöttek köszöntése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RD</author>
  </authors>
  <commentList>
    <comment ref="B6" authorId="0" shapeId="0" xr:uid="{00000000-0006-0000-0300-000001000000}">
      <text>
        <r>
          <rPr>
            <sz val="10"/>
            <color theme="1"/>
            <rFont val="Arial"/>
            <family val="2"/>
            <charset val="238"/>
          </rPr>
          <t>Felhasználó:nem volt teljesítés</t>
        </r>
      </text>
    </comment>
    <comment ref="C6" authorId="0" shapeId="0" xr:uid="{00000000-0006-0000-0300-000002000000}">
      <text>
        <r>
          <rPr>
            <sz val="10"/>
            <color theme="1"/>
            <rFont val="Arial"/>
            <family val="2"/>
            <charset val="238"/>
          </rPr>
          <t>Felhasználó:nem volt teljesítés</t>
        </r>
      </text>
    </comment>
    <comment ref="B8" authorId="0" shapeId="0" xr:uid="{00000000-0006-0000-0300-000003000000}">
      <text>
        <r>
          <rPr>
            <sz val="10"/>
            <color theme="1"/>
            <rFont val="Arial"/>
            <family val="2"/>
            <charset val="238"/>
          </rPr>
          <t>Felhasználó:óvoda elszámolás 2014. 2885 EZER</t>
        </r>
      </text>
    </comment>
    <comment ref="C8" authorId="0" shapeId="0" xr:uid="{00000000-0006-0000-0300-000004000000}">
      <text>
        <r>
          <rPr>
            <sz val="10"/>
            <color theme="1"/>
            <rFont val="Arial"/>
            <family val="2"/>
            <charset val="238"/>
          </rPr>
          <t>Felhasználó:óvoda elszámolás 2014. 2885 EZER</t>
        </r>
      </text>
    </comment>
    <comment ref="B9" authorId="0" shapeId="0" xr:uid="{00000000-0006-0000-0300-000005000000}">
      <text>
        <r>
          <rPr>
            <sz val="10"/>
            <color theme="1"/>
            <rFont val="Arial"/>
            <family val="2"/>
            <charset val="238"/>
          </rPr>
          <t>Felhasználó:nem volt teljesítés</t>
        </r>
      </text>
    </comment>
    <comment ref="C9" authorId="0" shapeId="0" xr:uid="{00000000-0006-0000-0300-000006000000}">
      <text>
        <r>
          <rPr>
            <sz val="10"/>
            <color theme="1"/>
            <rFont val="Arial"/>
            <family val="2"/>
            <charset val="238"/>
          </rPr>
          <t>Felhasználó:nem volt teljesítés</t>
        </r>
      </text>
    </comment>
    <comment ref="B10" authorId="0" shapeId="0" xr:uid="{00000000-0006-0000-0300-000007000000}">
      <text>
        <r>
          <rPr>
            <sz val="10"/>
            <color theme="1"/>
            <rFont val="Arial"/>
            <family val="2"/>
            <charset val="238"/>
          </rPr>
          <t>Felhasználó:nem volt teljesítés</t>
        </r>
      </text>
    </comment>
    <comment ref="C10" authorId="0" shapeId="0" xr:uid="{00000000-0006-0000-0300-000008000000}">
      <text>
        <r>
          <rPr>
            <sz val="10"/>
            <color theme="1"/>
            <rFont val="Arial"/>
            <family val="2"/>
            <charset val="238"/>
          </rPr>
          <t>Felhasználó:nem volt teljesítés</t>
        </r>
      </text>
    </comment>
    <comment ref="B12" authorId="0" shapeId="0" xr:uid="{00000000-0006-0000-0300-000009000000}">
      <text>
        <r>
          <rPr>
            <sz val="10"/>
            <color theme="1"/>
            <rFont val="Arial"/>
            <family val="2"/>
            <charset val="238"/>
          </rPr>
          <t>Felhasználó:tavaly ennyi</t>
        </r>
      </text>
    </comment>
    <comment ref="C12" authorId="0" shapeId="0" xr:uid="{00000000-0006-0000-0300-00000A000000}">
      <text>
        <r>
          <rPr>
            <sz val="10"/>
            <color theme="1"/>
            <rFont val="Arial"/>
            <family val="2"/>
            <charset val="238"/>
          </rPr>
          <t>Felhasználó:tavaly ennyi</t>
        </r>
      </text>
    </comment>
    <comment ref="B13" authorId="0" shapeId="0" xr:uid="{00000000-0006-0000-0300-00000B000000}">
      <text>
        <r>
          <rPr>
            <sz val="10"/>
            <color theme="1"/>
            <rFont val="Arial"/>
            <family val="2"/>
            <charset val="238"/>
          </rPr>
          <t>Felhasználó:szoc. Segélyek 193.000</t>
        </r>
      </text>
    </comment>
    <comment ref="C13" authorId="0" shapeId="0" xr:uid="{00000000-0006-0000-0300-00000C000000}">
      <text>
        <r>
          <rPr>
            <sz val="10"/>
            <color theme="1"/>
            <rFont val="Arial"/>
            <family val="2"/>
            <charset val="238"/>
          </rPr>
          <t>Felhasználó:szoc. Segélyek 193.000</t>
        </r>
      </text>
    </comment>
    <comment ref="B15" authorId="0" shapeId="0" xr:uid="{00000000-0006-0000-0300-00000D000000}">
      <text>
        <r>
          <rPr>
            <sz val="10"/>
            <color theme="1"/>
            <rFont val="Arial"/>
            <family val="2"/>
            <charset val="238"/>
          </rPr>
          <t>Felhasználó:2014:  184 ezer</t>
        </r>
      </text>
    </comment>
    <comment ref="C15" authorId="0" shapeId="0" xr:uid="{00000000-0006-0000-0300-00000E000000}">
      <text>
        <r>
          <rPr>
            <sz val="10"/>
            <color theme="1"/>
            <rFont val="Arial"/>
            <family val="2"/>
            <charset val="238"/>
          </rPr>
          <t>Felhasználó:2014:  184 ezer</t>
        </r>
      </text>
    </comment>
    <comment ref="B16" authorId="0" shapeId="0" xr:uid="{00000000-0006-0000-0300-00000F000000}">
      <text>
        <r>
          <rPr>
            <sz val="10"/>
            <color theme="1"/>
            <rFont val="Arial"/>
            <family val="2"/>
            <charset val="238"/>
          </rPr>
          <t>2014: 76e</t>
        </r>
      </text>
    </comment>
    <comment ref="C16" authorId="0" shapeId="0" xr:uid="{00000000-0006-0000-0300-000010000000}">
      <text>
        <r>
          <rPr>
            <sz val="10"/>
            <color theme="1"/>
            <rFont val="Arial"/>
            <family val="2"/>
            <charset val="238"/>
          </rPr>
          <t>2014: 76e</t>
        </r>
      </text>
    </comment>
    <comment ref="B17" authorId="0" shapeId="0" xr:uid="{00000000-0006-0000-0300-000011000000}">
      <text>
        <r>
          <rPr>
            <sz val="10"/>
            <color theme="1"/>
            <rFont val="Arial"/>
            <family val="2"/>
            <charset val="238"/>
          </rPr>
          <t>Felhasználó:2014-ben csak 30-at adtunk</t>
        </r>
      </text>
    </comment>
    <comment ref="C17" authorId="0" shapeId="0" xr:uid="{00000000-0006-0000-0300-000012000000}">
      <text>
        <r>
          <rPr>
            <sz val="10"/>
            <color theme="1"/>
            <rFont val="Arial"/>
            <family val="2"/>
            <charset val="238"/>
          </rPr>
          <t>Felhasználó:2014-ben csak 30-at adtunk</t>
        </r>
      </text>
    </comment>
    <comment ref="B18" authorId="0" shapeId="0" xr:uid="{00000000-0006-0000-0300-000013000000}">
      <text>
        <r>
          <rPr>
            <sz val="10"/>
            <color theme="1"/>
            <rFont val="Arial"/>
            <family val="2"/>
            <charset val="238"/>
          </rPr>
          <t>Felhasználó:2014-ben:   170 e</t>
        </r>
      </text>
    </comment>
    <comment ref="C18" authorId="0" shapeId="0" xr:uid="{00000000-0006-0000-0300-000014000000}">
      <text>
        <r>
          <rPr>
            <sz val="10"/>
            <color theme="1"/>
            <rFont val="Arial"/>
            <family val="2"/>
            <charset val="238"/>
          </rPr>
          <t>Felhasználó:2014-ben:   170 e</t>
        </r>
      </text>
    </comment>
    <comment ref="B21" authorId="0" shapeId="0" xr:uid="{00000000-0006-0000-0300-000015000000}">
      <text>
        <r>
          <rPr>
            <sz val="10"/>
            <color theme="1"/>
            <rFont val="Arial"/>
            <family val="2"/>
            <charset val="238"/>
          </rPr>
          <t>Felhasználó:2014-ben 280 e volt 2 részletben</t>
        </r>
      </text>
    </comment>
    <comment ref="C21" authorId="0" shapeId="0" xr:uid="{00000000-0006-0000-0300-000016000000}">
      <text>
        <r>
          <rPr>
            <sz val="10"/>
            <color theme="1"/>
            <rFont val="Arial"/>
            <family val="2"/>
            <charset val="238"/>
          </rPr>
          <t>Felhasználó:2014-ben 280 e volt 2 részletben</t>
        </r>
      </text>
    </comment>
    <comment ref="B22" authorId="0" shapeId="0" xr:uid="{00000000-0006-0000-0300-000017000000}">
      <text>
        <r>
          <rPr>
            <sz val="10"/>
            <color theme="1"/>
            <rFont val="Arial"/>
            <family val="2"/>
            <charset val="238"/>
          </rPr>
          <t>Felhasználó:nem volt teljesítés</t>
        </r>
      </text>
    </comment>
    <comment ref="C22" authorId="0" shapeId="0" xr:uid="{00000000-0006-0000-0300-000018000000}">
      <text>
        <r>
          <rPr>
            <sz val="10"/>
            <color theme="1"/>
            <rFont val="Arial"/>
            <family val="2"/>
            <charset val="238"/>
          </rPr>
          <t>Felhasználó:nem volt teljesítés</t>
        </r>
      </text>
    </comment>
    <comment ref="B23" authorId="0" shapeId="0" xr:uid="{00000000-0006-0000-0300-000019000000}">
      <text>
        <r>
          <rPr>
            <sz val="10"/>
            <color theme="1"/>
            <rFont val="Arial"/>
            <family val="2"/>
            <charset val="238"/>
          </rPr>
          <t>Felhasználó:2014-ben:
03.27. 11.385
09.18. 63.284
11.26. 11.834</t>
        </r>
      </text>
    </comment>
    <comment ref="C23" authorId="0" shapeId="0" xr:uid="{00000000-0006-0000-0300-00001A000000}">
      <text>
        <r>
          <rPr>
            <sz val="10"/>
            <color theme="1"/>
            <rFont val="Arial"/>
            <family val="2"/>
            <charset val="238"/>
          </rPr>
          <t>Felhasználó:2014-ben:
03.27. 11.385
09.18. 63.284
11.26. 11.834</t>
        </r>
      </text>
    </comment>
    <comment ref="B24" authorId="0" shapeId="0" xr:uid="{00000000-0006-0000-0300-00001B000000}">
      <text>
        <r>
          <rPr>
            <sz val="10"/>
            <color theme="1"/>
            <rFont val="Arial"/>
            <family val="2"/>
            <charset val="238"/>
          </rPr>
          <t>Felhasználó:2014-ben is ennyi volt</t>
        </r>
      </text>
    </comment>
    <comment ref="C24" authorId="0" shapeId="0" xr:uid="{00000000-0006-0000-0300-00001C000000}">
      <text>
        <r>
          <rPr>
            <sz val="10"/>
            <color theme="1"/>
            <rFont val="Arial"/>
            <family val="2"/>
            <charset val="238"/>
          </rPr>
          <t>Felhasználó:2014-ben is ennyi volt</t>
        </r>
      </text>
    </comment>
    <comment ref="B25" authorId="0" shapeId="0" xr:uid="{00000000-0006-0000-0300-00001D000000}">
      <text>
        <r>
          <rPr>
            <sz val="10"/>
            <color theme="1"/>
            <rFont val="Arial"/>
            <family val="2"/>
            <charset val="238"/>
          </rPr>
          <t>Felhasználó:2014-ben is ennyi volt</t>
        </r>
      </text>
    </comment>
    <comment ref="C25" authorId="0" shapeId="0" xr:uid="{00000000-0006-0000-0300-00001E000000}">
      <text>
        <r>
          <rPr>
            <sz val="10"/>
            <color theme="1"/>
            <rFont val="Arial"/>
            <family val="2"/>
            <charset val="238"/>
          </rPr>
          <t>Felhasználó:2014-ben is ennyi volt</t>
        </r>
      </text>
    </comment>
    <comment ref="B27" authorId="0" shapeId="0" xr:uid="{00000000-0006-0000-0300-00001F000000}">
      <text>
        <r>
          <rPr>
            <sz val="10"/>
            <color theme="1"/>
            <rFont val="Arial"/>
            <family val="2"/>
            <charset val="238"/>
          </rPr>
          <t>Felhasználó:új, tavaly ennyit adtunk</t>
        </r>
      </text>
    </comment>
    <comment ref="C27" authorId="0" shapeId="0" xr:uid="{00000000-0006-0000-0300-000020000000}">
      <text>
        <r>
          <rPr>
            <sz val="10"/>
            <color theme="1"/>
            <rFont val="Arial"/>
            <family val="2"/>
            <charset val="238"/>
          </rPr>
          <t>Felhasználó:új, tavaly ennyit adtunk</t>
        </r>
      </text>
    </comment>
    <comment ref="B28" authorId="0" shapeId="0" xr:uid="{00000000-0006-0000-0300-000021000000}">
      <text>
        <r>
          <rPr>
            <sz val="10"/>
            <color theme="1"/>
            <rFont val="Arial"/>
            <family val="2"/>
            <charset val="238"/>
          </rPr>
          <t>Felhasználó:új, tavaly ennyit adtunk</t>
        </r>
      </text>
    </comment>
    <comment ref="C28" authorId="0" shapeId="0" xr:uid="{00000000-0006-0000-0300-000022000000}">
      <text>
        <r>
          <rPr>
            <sz val="10"/>
            <color theme="1"/>
            <rFont val="Arial"/>
            <family val="2"/>
            <charset val="238"/>
          </rPr>
          <t>Felhasználó:új, tavaly ennyit adtunk</t>
        </r>
      </text>
    </comment>
    <comment ref="B29" authorId="0" shapeId="0" xr:uid="{00000000-0006-0000-0300-000023000000}">
      <text>
        <r>
          <rPr>
            <sz val="10"/>
            <color theme="1"/>
            <rFont val="Arial"/>
            <family val="2"/>
            <charset val="238"/>
          </rPr>
          <t>Felhasználó:új, tavaly ennyit adtunk</t>
        </r>
      </text>
    </comment>
    <comment ref="C29" authorId="0" shapeId="0" xr:uid="{00000000-0006-0000-0300-000024000000}">
      <text>
        <r>
          <rPr>
            <sz val="10"/>
            <color theme="1"/>
            <rFont val="Arial"/>
            <family val="2"/>
            <charset val="238"/>
          </rPr>
          <t>Felhasználó:új, tavaly ennyit adtunk</t>
        </r>
      </text>
    </comment>
    <comment ref="B35" authorId="0" shapeId="0" xr:uid="{00000000-0006-0000-0300-000025000000}">
      <text>
        <r>
          <rPr>
            <sz val="10"/>
            <color theme="1"/>
            <rFont val="Arial"/>
            <family val="2"/>
            <charset val="238"/>
          </rPr>
          <t>Felhasználó:iskolakezdési: 440e (10.21.) + 5e (10.21.) + 5e (10.29.) + 10e (11.18) = 460e
nyugdíjas: 44e (11.28.) + 86e (11.21.) + 166e (11.28.) - 2e (12.19) = 294e
újszülöttek kösz.: 60e (12.23.)
Gyermekvédelmi tám: 150</t>
        </r>
      </text>
    </comment>
    <comment ref="C35" authorId="0" shapeId="0" xr:uid="{00000000-0006-0000-0300-000026000000}">
      <text>
        <r>
          <rPr>
            <sz val="10"/>
            <color theme="1"/>
            <rFont val="Arial"/>
            <family val="2"/>
            <charset val="238"/>
          </rPr>
          <t>Felhasználó:iskolakezdési: 440e (10.21.) + 5e (10.21.) + 5e (10.29.) + 10e (11.18) = 460e
nyugdíjas: 44e (11.28.) + 86e (11.21.) + 166e (11.28.) - 2e (12.19) = 294e
újszülöttek kösz.: 60e (12.23.)
Gyermekvédelmi tám: 150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RD</author>
  </authors>
  <commentList>
    <comment ref="C5" authorId="0" shapeId="0" xr:uid="{00000000-0006-0000-0400-000001000000}">
      <text>
        <r>
          <rPr>
            <sz val="10"/>
            <color theme="1"/>
            <rFont val="Arial"/>
            <family val="2"/>
            <charset val="238"/>
          </rPr>
          <t>Felhasználó:1780 áfa + 4940 pénzf. nélküli</t>
        </r>
      </text>
    </comment>
    <comment ref="E5" authorId="0" shapeId="0" xr:uid="{00000000-0006-0000-0400-000002000000}">
      <text>
        <r>
          <rPr>
            <sz val="10"/>
            <color theme="1"/>
            <rFont val="Arial"/>
            <family val="2"/>
            <charset val="238"/>
          </rPr>
          <t>Felhasználó:2.988.666 nettó + 806.940 áfa = 3.795.606</t>
        </r>
      </text>
    </comment>
    <comment ref="C12" authorId="0" shapeId="0" xr:uid="{00000000-0006-0000-0400-000003000000}">
      <text>
        <r>
          <rPr>
            <sz val="10"/>
            <color theme="1"/>
            <rFont val="Arial"/>
            <family val="2"/>
            <charset val="238"/>
          </rPr>
          <t>Felhasználó:1800 áfa + 4980 pénzforg. nélküli</t>
        </r>
      </text>
    </comment>
    <comment ref="E12" authorId="0" shapeId="0" xr:uid="{00000000-0006-0000-0400-000004000000}">
      <text>
        <r>
          <rPr>
            <sz val="10"/>
            <color theme="1"/>
            <rFont val="Arial"/>
            <family val="2"/>
            <charset val="238"/>
          </rPr>
          <t>Felhasználó:1.001.595 nettó + 270.428 áfa = 1.272.023</t>
        </r>
      </text>
    </comment>
    <comment ref="D18" authorId="0" shapeId="0" xr:uid="{00000000-0006-0000-0400-000005000000}">
      <text>
        <r>
          <rPr>
            <sz val="10"/>
            <color theme="1"/>
            <rFont val="Arial"/>
            <family val="2"/>
            <charset val="238"/>
          </rPr>
          <t>+650 (11.23.)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RD</author>
  </authors>
  <commentList>
    <comment ref="E22" authorId="0" shapeId="0" xr:uid="{00000000-0006-0000-0500-000001000000}">
      <text>
        <r>
          <rPr>
            <sz val="10"/>
            <color theme="1"/>
            <rFont val="Arial"/>
            <family val="2"/>
            <charset val="238"/>
          </rPr>
          <t>Jegyző:1830 + 1000</t>
        </r>
      </text>
    </comment>
    <comment ref="B23" authorId="0" shapeId="0" xr:uid="{00000000-0006-0000-0500-000002000000}">
      <text>
        <r>
          <rPr>
            <sz val="10"/>
            <color theme="1"/>
            <rFont val="Arial"/>
            <family val="2"/>
            <charset val="238"/>
          </rPr>
          <t>Felhasználó:víziközmű</t>
        </r>
      </text>
    </comment>
    <comment ref="E24" authorId="0" shapeId="0" xr:uid="{00000000-0006-0000-0500-000003000000}">
      <text>
        <r>
          <rPr>
            <sz val="10"/>
            <color theme="1"/>
            <rFont val="Arial"/>
            <family val="2"/>
            <charset val="238"/>
          </rPr>
          <t>Jegyző:23548 + 6000</t>
        </r>
      </text>
    </comment>
    <comment ref="B25" authorId="0" shapeId="0" xr:uid="{00000000-0006-0000-0500-000004000000}">
      <text>
        <r>
          <rPr>
            <sz val="10"/>
            <color theme="1"/>
            <rFont val="Arial"/>
            <family val="2"/>
            <charset val="238"/>
          </rPr>
          <t>Jegyző:2630 + nyugdíjasok 12237</t>
        </r>
      </text>
    </comment>
  </commentList>
</comments>
</file>

<file path=xl/sharedStrings.xml><?xml version="1.0" encoding="utf-8"?>
<sst xmlns="http://schemas.openxmlformats.org/spreadsheetml/2006/main" count="596" uniqueCount="369">
  <si>
    <t>A</t>
  </si>
  <si>
    <t>Költségvetési kiadások</t>
  </si>
  <si>
    <t>Módosított előirányzat</t>
  </si>
  <si>
    <t>I</t>
  </si>
  <si>
    <t>Működési kiadások:</t>
  </si>
  <si>
    <t>1.</t>
  </si>
  <si>
    <t>Személyi juttatások</t>
  </si>
  <si>
    <t>2.</t>
  </si>
  <si>
    <t>Munkaadókat terhelő járulékok</t>
  </si>
  <si>
    <t>3.</t>
  </si>
  <si>
    <t>Dologi és egyéb folyó kiadások</t>
  </si>
  <si>
    <t>4.</t>
  </si>
  <si>
    <t>Egyéb működési kiadások</t>
  </si>
  <si>
    <t>Támogatásértékű működési kiadások államháztartáson belülre</t>
  </si>
  <si>
    <t>Működési célú pénzeszközátadás államháztartáson kívülre</t>
  </si>
  <si>
    <t>5.</t>
  </si>
  <si>
    <t>Működési célú tartalék</t>
  </si>
  <si>
    <t>II</t>
  </si>
  <si>
    <t>Felhalmozási kiadások</t>
  </si>
  <si>
    <t>Egyéb felhalmozási kiadások</t>
  </si>
  <si>
    <t>3.1.</t>
  </si>
  <si>
    <t>Támogatásértékű felhalmozási kiadások</t>
  </si>
  <si>
    <t>3.2</t>
  </si>
  <si>
    <t>Felhalmozási célú pénzeszközátadás államháztartáson kívülre</t>
  </si>
  <si>
    <t>3.3.</t>
  </si>
  <si>
    <t>Előző évi felhalm.célú pénzmaradvány átadás</t>
  </si>
  <si>
    <t>3.4.</t>
  </si>
  <si>
    <t>Felhalmozási célú áfa befizetés</t>
  </si>
  <si>
    <t>Felhalmozási célú céltartalék</t>
  </si>
  <si>
    <t>III</t>
  </si>
  <si>
    <t>Támogatási kölcsönök nyújtása, törlesztése</t>
  </si>
  <si>
    <t>IV</t>
  </si>
  <si>
    <t>Pénzforgalom nélküli kiadások:</t>
  </si>
  <si>
    <t>Alap- és vállalkozási tevékenységek közötti elszámolások (víziközmű)</t>
  </si>
  <si>
    <t>Egyéb pénzforgalom nélküli kiadások</t>
  </si>
  <si>
    <t>KÖLTSÉGVETÉSI KIADÁSOK ÖSSZESEN:</t>
  </si>
  <si>
    <t>B</t>
  </si>
  <si>
    <t>Működési bevételek</t>
  </si>
  <si>
    <t>1.1.</t>
  </si>
  <si>
    <t>Szolgáltatások ellenértéke</t>
  </si>
  <si>
    <t>Önkormányzatok sajátos működési bevételei</t>
  </si>
  <si>
    <t>2.1.</t>
  </si>
  <si>
    <t>Illetékek</t>
  </si>
  <si>
    <t>2.2.</t>
  </si>
  <si>
    <t>Helyi adók</t>
  </si>
  <si>
    <t>- építményadó</t>
  </si>
  <si>
    <t>- telekadó</t>
  </si>
  <si>
    <t>- magánsz.kommunális adója</t>
  </si>
  <si>
    <t>- idegenforgalmi adó tartozkodás után</t>
  </si>
  <si>
    <t>- iparűzési adó állandó jell.</t>
  </si>
  <si>
    <t>2.3.</t>
  </si>
  <si>
    <t>Átengedett központi adók</t>
  </si>
  <si>
    <t>- gépjárműadó 40%</t>
  </si>
  <si>
    <t>2.4.</t>
  </si>
  <si>
    <t>Bírságok, pótlékok és egyéb sajátos bevételek</t>
  </si>
  <si>
    <t>Működési támogatások</t>
  </si>
  <si>
    <t>A helyi önkormányzatok működésének általános támogatása</t>
  </si>
  <si>
    <t>3.1.1.</t>
  </si>
  <si>
    <t>Település-üzemeltetéshez kapcsolódó feladatellátás támogatása</t>
  </si>
  <si>
    <t>3.1.1.1.</t>
  </si>
  <si>
    <t>Zölterület-gazdálkodással kapcsolatos feladatok ellátásának támogatása</t>
  </si>
  <si>
    <t>3.1.1.2.</t>
  </si>
  <si>
    <t>Közvilágítás fenntartásának támogatása</t>
  </si>
  <si>
    <t>3.1.1.3.</t>
  </si>
  <si>
    <t>Köztemető fenntartással kapcsolatos feladatok</t>
  </si>
  <si>
    <t>3.1.1.4.</t>
  </si>
  <si>
    <t>Közutak fenntartásának támogatása</t>
  </si>
  <si>
    <t>3.1.2.</t>
  </si>
  <si>
    <t>Egyéb önkormányzati feladatok támogatása</t>
  </si>
  <si>
    <t>3.1.3.</t>
  </si>
  <si>
    <t>Lakott területtel kapcsolatos feladatok támogatása</t>
  </si>
  <si>
    <t>3.1.4.</t>
  </si>
  <si>
    <t>Üdülőhelyi feladatok támogatása</t>
  </si>
  <si>
    <t>3.1.5.</t>
  </si>
  <si>
    <t>A helyi önkormányzatok működésének általános támogatásához kapcsolódó kiegészítés</t>
  </si>
  <si>
    <t>3.2.</t>
  </si>
  <si>
    <t>A települési önkormányzatok szociális feladatainak egyéb támogatása</t>
  </si>
  <si>
    <t>Egyes szociális és gyermekjóléti feladatok támogatása</t>
  </si>
  <si>
    <t>3.3.1.</t>
  </si>
  <si>
    <t>Tanyagondnoki szolgáltatás</t>
  </si>
  <si>
    <t>3.5.</t>
  </si>
  <si>
    <t>Könyvtári, közművelődési és múzeumi feladatok támogatása</t>
  </si>
  <si>
    <t>3.5.1.</t>
  </si>
  <si>
    <t>Települési önkormányzatok nyilvános könyvtári és közművelődési feladatainak támogatása</t>
  </si>
  <si>
    <t>Egyéb működési bevételek</t>
  </si>
  <si>
    <t>4.1</t>
  </si>
  <si>
    <t>Működési célú támogatásértékű bevétel államháztartáson belülről</t>
  </si>
  <si>
    <t>4.2</t>
  </si>
  <si>
    <t>Működési célú pénzeszköz átvétel államháztartáson kívülről</t>
  </si>
  <si>
    <t>4.3</t>
  </si>
  <si>
    <t>Előző évi működési célú pénzmaradvány átvétel</t>
  </si>
  <si>
    <t>4.4</t>
  </si>
  <si>
    <t>Egyéb saját működési bevétel</t>
  </si>
  <si>
    <t>II.</t>
  </si>
  <si>
    <t>Felhalmozási bevételek</t>
  </si>
  <si>
    <t>Felhalmozási és tőkejellegű bevételek</t>
  </si>
  <si>
    <t>1.1</t>
  </si>
  <si>
    <t>Tárgyi eszközök, immateriális javak bérbeadása, értékesítése</t>
  </si>
  <si>
    <t>1.2</t>
  </si>
  <si>
    <t>Önkormányzatok sajátos felhalmozási és tőke bevételei (víziközművagyon)</t>
  </si>
  <si>
    <t>1.3</t>
  </si>
  <si>
    <t>Pénzügyi befektetések bevételei</t>
  </si>
  <si>
    <t>1.4</t>
  </si>
  <si>
    <t>Felújításhoz kapcsolódó ÁFA visszatérülés</t>
  </si>
  <si>
    <t>Felhalmozási támogatások</t>
  </si>
  <si>
    <t>2.1</t>
  </si>
  <si>
    <t>Központosított előirányzatokból fejlesztési célúak</t>
  </si>
  <si>
    <t>2.2</t>
  </si>
  <si>
    <t>Fejlesztési célú támogatások</t>
  </si>
  <si>
    <t>Egyéb felhalmozási bevételek</t>
  </si>
  <si>
    <t>3.1</t>
  </si>
  <si>
    <t>Támogatásértékű felhalmozási bevételek összesen</t>
  </si>
  <si>
    <t>Felhalmozási célú pénzeszköz átvétel államháztartáson kívülről</t>
  </si>
  <si>
    <t>3.3</t>
  </si>
  <si>
    <t>Előző évi felhalmozási célú pénzmaradvány átvétel</t>
  </si>
  <si>
    <t>Támogatási kölcsönök visszatérülése, igénybevétele, hitelek felvétele</t>
  </si>
  <si>
    <t>IV.</t>
  </si>
  <si>
    <t>Pénzforgalom nélküli bevételek</t>
  </si>
  <si>
    <t>Egyéb pénzforgalom nélküli bevételek</t>
  </si>
  <si>
    <t>C</t>
  </si>
  <si>
    <t>Költségvetési hiány belső finanszírozására szolgáló pénzforgalom nélküli bevételek (előző évről nyitó pénzállomány)</t>
  </si>
  <si>
    <t>V.</t>
  </si>
  <si>
    <t>Előző évek pénzmaradványának igénybevétele</t>
  </si>
  <si>
    <t>Működési célra</t>
  </si>
  <si>
    <t>Felhalmozási célra</t>
  </si>
  <si>
    <t>D</t>
  </si>
  <si>
    <t>Költségvetési hiány belső finanszírozását meghaladó összegének külső finanszírozására szolgáló bevételek</t>
  </si>
  <si>
    <t>E</t>
  </si>
  <si>
    <t>A költségvetési többlet felhasználásához kapcsolódó finanszírozási kiadások</t>
  </si>
  <si>
    <t>VI.</t>
  </si>
  <si>
    <t>Értékpapírok vásárlásának kiadásai</t>
  </si>
  <si>
    <t>VII.</t>
  </si>
  <si>
    <t>Hitelek törlesztése és kötvénybeváltás kiadásai:</t>
  </si>
  <si>
    <t>Működési célú hitel törlesztése és működési célú kötvénybeváltás</t>
  </si>
  <si>
    <t>Felhalmozási célú hitel törlesztése és felhalm.célú kötvénybeváltás</t>
  </si>
  <si>
    <t>FINANSZÍROZÁSI KIADÁSOK ÖSSZESEN:</t>
  </si>
  <si>
    <t>TÁRGYÉVI KIADÁSOK (A+E):</t>
  </si>
  <si>
    <t>TÁRGYÉVI BEVÉTELEK (B+C+D):</t>
  </si>
  <si>
    <t>Munkaadókat terh. járulékok</t>
  </si>
  <si>
    <t>Dologi kiadások</t>
  </si>
  <si>
    <t>Összesen</t>
  </si>
  <si>
    <t>Korm. funkció</t>
  </si>
  <si>
    <t>Feladat</t>
  </si>
  <si>
    <t>Megnevezés</t>
  </si>
  <si>
    <t>Eredeti előirányzat</t>
  </si>
  <si>
    <t>Módosított előiránzat</t>
  </si>
  <si>
    <t>1. Általános közszolgáltatások</t>
  </si>
  <si>
    <t>011130</t>
  </si>
  <si>
    <t>Önként váll.</t>
  </si>
  <si>
    <t>Önkormányzatok jogalkotó és ált. igazgatási tevékenysége</t>
  </si>
  <si>
    <t>013320</t>
  </si>
  <si>
    <t>Kötelező</t>
  </si>
  <si>
    <t>Köztemető-fenntartás és -működtetés</t>
  </si>
  <si>
    <t>013350</t>
  </si>
  <si>
    <t>Az önkormányzati vagyonnal való gazdálkodással kapcs. feladatok</t>
  </si>
  <si>
    <t>018010</t>
  </si>
  <si>
    <t>Önkormányzatok elszámolásai a központi költségvetéssel</t>
  </si>
  <si>
    <t>2. Gazdasági ügyek</t>
  </si>
  <si>
    <t>041231-3</t>
  </si>
  <si>
    <t>Közcélú foglalkoztatás(rövid, téli, hosszabb)</t>
  </si>
  <si>
    <t>045160</t>
  </si>
  <si>
    <t>Közutak, hidak, alagutak üzemeltetése, fenntartása</t>
  </si>
  <si>
    <t>3. Környezetvédelem</t>
  </si>
  <si>
    <t>052080</t>
  </si>
  <si>
    <t>Szennyvízcsatorna építése, fenntartása, üzemeltetése</t>
  </si>
  <si>
    <t>4. Lakásépítés és kommunális létesítmények</t>
  </si>
  <si>
    <t>064010</t>
  </si>
  <si>
    <t>Közvilágítás</t>
  </si>
  <si>
    <t>066010</t>
  </si>
  <si>
    <t>Zöldterület kezelés</t>
  </si>
  <si>
    <t>066020</t>
  </si>
  <si>
    <t>Város-, községgazdálkodási egyéb szolgáltatások</t>
  </si>
  <si>
    <t>5. Egészségügy</t>
  </si>
  <si>
    <t>072390</t>
  </si>
  <si>
    <t>Fogorvosi ellátás finanszírozása és támogatása</t>
  </si>
  <si>
    <t>074032</t>
  </si>
  <si>
    <t>Ifjúság-egészségügyi gondozás</t>
  </si>
  <si>
    <t>6. Szabadidő, sport, kultúra és vallás</t>
  </si>
  <si>
    <t>082042</t>
  </si>
  <si>
    <t>Könyvtári állomány gyarapítása, nyilvántartása</t>
  </si>
  <si>
    <t>082044</t>
  </si>
  <si>
    <t>Könyvtári szolgáltatások</t>
  </si>
  <si>
    <t>082064</t>
  </si>
  <si>
    <t>082091</t>
  </si>
  <si>
    <t>Közművelődés- közösségi és társadalmi részvétel fejlesztése</t>
  </si>
  <si>
    <t>084031</t>
  </si>
  <si>
    <t>Civil szervezetek működési támogatása</t>
  </si>
  <si>
    <t>7. Oktatás</t>
  </si>
  <si>
    <t>091110</t>
  </si>
  <si>
    <t>Óvodai nevelés, ellátás, szakmai feladatai</t>
  </si>
  <si>
    <t>094260</t>
  </si>
  <si>
    <t>Hallgatói és oktatói ösztöndíjak, egyéb juttatások (BURSA)</t>
  </si>
  <si>
    <t>096020</t>
  </si>
  <si>
    <t>Iskolai intézményi étkeztetés</t>
  </si>
  <si>
    <t>8. Szociális védelem</t>
  </si>
  <si>
    <t>101150</t>
  </si>
  <si>
    <t>Betegséggel kapcs. pénzbeli ellátások, támogatások (ápolási díj, közgyógy)</t>
  </si>
  <si>
    <t>103010</t>
  </si>
  <si>
    <t>Elhunyt személyek hátramaradottainak pénzbeli ellátásai (temetési segély)</t>
  </si>
  <si>
    <t>104051</t>
  </si>
  <si>
    <t>Gyermekvédelmi pénzbeli és természetbeni ellátások</t>
  </si>
  <si>
    <t>105010</t>
  </si>
  <si>
    <t>107055</t>
  </si>
  <si>
    <t>Falugondnoki, tanyagondnoki szolgáltatás</t>
  </si>
  <si>
    <t>Települési támogatás</t>
  </si>
  <si>
    <t>107060</t>
  </si>
  <si>
    <t>Egyéb szociális pénzbeli ellátások, támogatások</t>
  </si>
  <si>
    <t>9. Tartalékok</t>
  </si>
  <si>
    <t>Általánoa tartalék</t>
  </si>
  <si>
    <t>Céltartalék</t>
  </si>
  <si>
    <t>KIADÁSOK ÖSSZESEN</t>
  </si>
  <si>
    <t>Intézmény működési bevétel</t>
  </si>
  <si>
    <t>Támogatások átvett pénzeszközök</t>
  </si>
  <si>
    <t>Önkormányzat sajátos működési bevétel</t>
  </si>
  <si>
    <t>Önk. sajátos felhalmozás bevétel</t>
  </si>
  <si>
    <t>Közcélú foglalkoztatás (rövid, téli, hosszabb)</t>
  </si>
  <si>
    <t>061030</t>
  </si>
  <si>
    <t>Lakáshoz jutást segítő támogatások</t>
  </si>
  <si>
    <t>Múzeumi közművelődési, közönségkapcsolati tevékenység</t>
  </si>
  <si>
    <t>9. Előző évi pénzmaradvány igénybevétele</t>
  </si>
  <si>
    <t>Előző évi pénzmaradvány igénybev. felhalmozási célra</t>
  </si>
  <si>
    <t>BEVÉTELEK ÖSSZESEN</t>
  </si>
  <si>
    <t>Támogatásértékű működési kiadások államháztartáson belül</t>
  </si>
  <si>
    <t>Közös Önkormányzati Hivatal</t>
  </si>
  <si>
    <t>Margaréta Óvoda, Sarródi Tagóvoda</t>
  </si>
  <si>
    <t>Jegyzői hatáskörű segélyek pü átadása közös hivatalnak</t>
  </si>
  <si>
    <t>Működési célú pénzeszköz átadás államháztartáson kívülre</t>
  </si>
  <si>
    <t>Iskolaorvosi ellátás Dr.Szente és Társa</t>
  </si>
  <si>
    <t>Kapuvári Vizitársulat</t>
  </si>
  <si>
    <t>LEADER tagdíj</t>
  </si>
  <si>
    <t>STKH Hulladékgazdálkodási társulás</t>
  </si>
  <si>
    <t>Sarródi Ászok Sport Egyesület</t>
  </si>
  <si>
    <t>Sarródi Árvalányhaj Nyugdíjas Egyesület</t>
  </si>
  <si>
    <t>Fertő-táj Világörökség Magyar Tanácsa Egyesület</t>
  </si>
  <si>
    <t>Sarródi Tűzoltó Egyesület</t>
  </si>
  <si>
    <t>Sarródi Polgárőr Egyesület</t>
  </si>
  <si>
    <t>Magyar Faluszövetség</t>
  </si>
  <si>
    <t>Magyarországi Tájházak Szövetsége</t>
  </si>
  <si>
    <t>Működési célú pénzeszköz átadás összesen:</t>
  </si>
  <si>
    <t>Önkormányzati támogatások és egyéb juttatások</t>
  </si>
  <si>
    <t>Önkorm.saját hatáskörben adott juttatás /iskolakezd.tám., nyugdíj.ut., újszülöttek köszöntése/</t>
  </si>
  <si>
    <t>Pénzeszközátadás összesen</t>
  </si>
  <si>
    <t>BERUHÁZÁSI kiadások</t>
  </si>
  <si>
    <t>Víziközművagyon</t>
  </si>
  <si>
    <t>Beruházási kiadások összesen:</t>
  </si>
  <si>
    <t>FELÚJÍTÁSI kiadások</t>
  </si>
  <si>
    <t>Felújítási kiadások összesen:</t>
  </si>
  <si>
    <t>Felhalmozási kiadások összesen</t>
  </si>
  <si>
    <t>Működést szolgáló bevételek</t>
  </si>
  <si>
    <t>Működési kiadások</t>
  </si>
  <si>
    <t>Munkakadókat terhelő járulék</t>
  </si>
  <si>
    <t>Kamatbevételek</t>
  </si>
  <si>
    <t>Áfa bevétel</t>
  </si>
  <si>
    <t>Önkormányzat sajátos működési bevételei</t>
  </si>
  <si>
    <t>Átengedett központi adók: Gépjárműadó 40%</t>
  </si>
  <si>
    <t>Támogatás értékű működési kiadás államháztartáson kívülre</t>
  </si>
  <si>
    <t>Bírságok, pótlékok, egyéb sajátos bevételek</t>
  </si>
  <si>
    <t>Működési célú pénzeszközátadás államháztartáson belülre</t>
  </si>
  <si>
    <t>Működési állami támogatások</t>
  </si>
  <si>
    <t>Támogatásértékű működési bevétel</t>
  </si>
  <si>
    <t>ebből: OEP-től (TB. alapoktól)</t>
  </si>
  <si>
    <t>Véglegesen átvett pénzeszköz áh-on kívülről</t>
  </si>
  <si>
    <t>Előző évi pénzmaradvány igénybev. működésre</t>
  </si>
  <si>
    <t>Működési bevételek összesen</t>
  </si>
  <si>
    <t>Működési kiadások összesen</t>
  </si>
  <si>
    <t>Felhalmozást szolgáló bevételek</t>
  </si>
  <si>
    <t>Üzemeltetésből származó bevételek (pénzforgalom nélküli)</t>
  </si>
  <si>
    <t>Pénzforgalom nélküli viziközmű vagyon</t>
  </si>
  <si>
    <t>Üzemeltetésből származó osztalék</t>
  </si>
  <si>
    <t>Önkormányzati vagyon bérbeadásából származó bevétel</t>
  </si>
  <si>
    <t>Felújítási kiadások előzetes ÁFÁ-ja</t>
  </si>
  <si>
    <t>Támogatási kölcsönök visszatérülése</t>
  </si>
  <si>
    <t>Beruházások előzetes ÁFÁ-ja</t>
  </si>
  <si>
    <t>Függő, átfutó, kiegyenlítő kiadások</t>
  </si>
  <si>
    <t>Felhalmozási célúkölcsön nyújtása</t>
  </si>
  <si>
    <t>Felhalmozási bevételek összesen</t>
  </si>
  <si>
    <t>BEVÉTELEK MINDÖSSZESEN</t>
  </si>
  <si>
    <t>KIADÁSOK MINDÖSSZESEN</t>
  </si>
  <si>
    <t>6.</t>
  </si>
  <si>
    <t>2016. évi nettó első ütem</t>
  </si>
  <si>
    <t>1.2.</t>
  </si>
  <si>
    <t>Római Katolikus Lelkészség</t>
  </si>
  <si>
    <t>Három Település Alapítvány</t>
  </si>
  <si>
    <t>Tárgyi eszközök értékesítése</t>
  </si>
  <si>
    <t>063080</t>
  </si>
  <si>
    <t>KIADÁSOK (eFt) - 2017</t>
  </si>
  <si>
    <t>2017 I. félév teljesítés</t>
  </si>
  <si>
    <t>EI / Teljesítés (%)</t>
  </si>
  <si>
    <t>041231</t>
  </si>
  <si>
    <t>052020</t>
  </si>
  <si>
    <t>Szennyvíz gyűjtése, tisztítása, elhelyezése</t>
  </si>
  <si>
    <t>072111</t>
  </si>
  <si>
    <t>Általános orvosi szolg. finanszírozása és támogatása (háziorv. ügyeleti ellátás)</t>
  </si>
  <si>
    <t>086030</t>
  </si>
  <si>
    <t>Nemzetközi kulturális együttműködés</t>
  </si>
  <si>
    <t>Munkanélküli aktív korúak ellátásai (foglalk. helyettesítő tám.)</t>
  </si>
  <si>
    <t>Előző évi pénzmaradvány igénybev. működési célra</t>
  </si>
  <si>
    <t>BEVÉTELEK (eFt) - 2017</t>
  </si>
  <si>
    <t>Vízellátással kapcsolatos közmű építési</t>
  </si>
  <si>
    <t>Pénzeszköz-átadás kiadások 2017. év (e Ft)</t>
  </si>
  <si>
    <t>Fertőd, Zeneiskola</t>
  </si>
  <si>
    <t>Margaréta Óvoda, Sarródi Tagóvoda - 2016. évi elszámolás</t>
  </si>
  <si>
    <t>Fertőd Polg.Hiv., Családsegítés</t>
  </si>
  <si>
    <t>Fertőd Pol.Hiv. Szociális szolgáltat 2017.évi hozzájárulás</t>
  </si>
  <si>
    <t>Hegykő-Fertő Vízbázis Önk.Társulás</t>
  </si>
  <si>
    <t>Sopron-Fertőd Kistérség Többc. Társ. / Sopron és Térs. Önk. Társ.</t>
  </si>
  <si>
    <t>Ferenczi J. Művésztábor támogatása</t>
  </si>
  <si>
    <t>Civilek a Fertő-tájért Egyesület</t>
  </si>
  <si>
    <t>2017. Eredeti előirányzat</t>
  </si>
  <si>
    <t>Nyárliget, Nyárfa utca szennyvízcsatorna kiépítés</t>
  </si>
  <si>
    <t>Egészségügyi alapellátás infrasrtukturális fejlesztése</t>
  </si>
  <si>
    <t>Sarród úthálózatának kerékpárosbarát továbbfejlesztése</t>
  </si>
  <si>
    <t>Első világháborús emlékmű felújítása Sarródon</t>
  </si>
  <si>
    <t>Sarród konzurcium külterületi útjának fejlesztése és hozzjuk szükséges erő- és munkagépek beszerzése</t>
  </si>
  <si>
    <t>Belterületi utak, járdák, hidak felújítása</t>
  </si>
  <si>
    <t>Sarród temető kerítés</t>
  </si>
  <si>
    <t>Hrsz 081/22 belterületbe vonása</t>
  </si>
  <si>
    <t>Felhalmozási kiadások (e Ft) - 2017.</t>
  </si>
  <si>
    <t>Működési és felhalmozási célú bevételi és kiadási előirányzatok 2017. év  (e Ft)</t>
  </si>
  <si>
    <t>RENDEZÉSI TERV</t>
  </si>
  <si>
    <t>Felújítási kiadások</t>
  </si>
  <si>
    <t>Beruházási kiadások</t>
  </si>
  <si>
    <t>Feljesztési. Felújítási támogatások</t>
  </si>
  <si>
    <t>Fejlesztések, felújítások kiadásai</t>
  </si>
  <si>
    <t>Függő, átfutó, kiegyenlítő bevételek</t>
  </si>
  <si>
    <t>Beruházási kiadások ÁFA-val</t>
  </si>
  <si>
    <t>Felújítási kiadások ÁFA-val</t>
  </si>
  <si>
    <t>Ingatlan beszetzés</t>
  </si>
  <si>
    <t>Alap- és vállalkozási tevékenység közötti elszámolások</t>
  </si>
  <si>
    <t>KÖLTSÉGVETÉSI BEVÉTELEK ÖSSZESEN:</t>
  </si>
  <si>
    <t>Európai Unios támogatással megvalósuló pályázatok (eFt)</t>
  </si>
  <si>
    <t>Összes kiadás, költség</t>
  </si>
  <si>
    <t>Források</t>
  </si>
  <si>
    <t>Önerő</t>
  </si>
  <si>
    <t>Támogatás</t>
  </si>
  <si>
    <t>-</t>
  </si>
  <si>
    <t xml:space="preserve">Összesen: </t>
  </si>
  <si>
    <t>Dologi jellegű kiadások+Ellátottak pénzbeli juttatásai</t>
  </si>
  <si>
    <t>Elvonások és befizetések</t>
  </si>
  <si>
    <t>Országos Mentőszolgálat</t>
  </si>
  <si>
    <t>Fertőújlaki Egyházközség</t>
  </si>
  <si>
    <t>Ellátottak pénzbeli juttatásai</t>
  </si>
  <si>
    <t>5.1.</t>
  </si>
  <si>
    <t>5.2.</t>
  </si>
  <si>
    <t>5.3.</t>
  </si>
  <si>
    <t>Államháztartáson belüli megelőlegezések visszafizetése</t>
  </si>
  <si>
    <t>7.</t>
  </si>
  <si>
    <t>3.1.6.</t>
  </si>
  <si>
    <t>A 2016. évről áthúzódó bérkompenzáció támogatása</t>
  </si>
  <si>
    <t>3.1.7.</t>
  </si>
  <si>
    <t>A településképi arculati kézikönyv elkészítésének támogatása</t>
  </si>
  <si>
    <t>Államháztartáson belüli megelőlegezések</t>
  </si>
  <si>
    <t>4.5</t>
  </si>
  <si>
    <t>018030</t>
  </si>
  <si>
    <t>900020</t>
  </si>
  <si>
    <t>Támogatási célú finanszírozási műveletek</t>
  </si>
  <si>
    <t>Önkormányzatok funkcióra nem sorolható bev. Államháztart. Kívülről</t>
  </si>
  <si>
    <t>045120</t>
  </si>
  <si>
    <t>Út,autópálya építése</t>
  </si>
  <si>
    <t>045161</t>
  </si>
  <si>
    <t>Kerékpárutak üzemeltetése,fenntartása</t>
  </si>
  <si>
    <t>Háziorvosi alapellátás</t>
  </si>
  <si>
    <t>072112</t>
  </si>
  <si>
    <t>Háziorvosi ügyeleti ellátás</t>
  </si>
  <si>
    <t>082092</t>
  </si>
  <si>
    <t>Közművelődés-hagyományos közösségi kulturális értékek gondozása</t>
  </si>
  <si>
    <t>Önkormányzatok funkcióra nem sorolható bev. Áh-n kívülről</t>
  </si>
  <si>
    <t>Vízellátással kapcsolatos közmű építése fenntartása,üzemeltetése</t>
  </si>
  <si>
    <t>Bursa Hungarica Ösztöndíj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</si>
</sst>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,_F_t_-;\-* #,##0.00,_F_t_-;_-* \-??\ _F_t_-;_-@_-"/>
    <numFmt numFmtId="165" formatCode="_-* #,##0,_F_t_-;\-* #,##0,_F_t_-;_-* \-??\ _F_t_-;_-@_-"/>
    <numFmt numFmtId="166" formatCode="0#"/>
    <numFmt numFmtId="167" formatCode="[$-40E]General"/>
    <numFmt numFmtId="168" formatCode="[$-40E]#,##0"/>
    <numFmt numFmtId="169" formatCode="&quot; &quot;#,##0.00,&quot;    &quot;;&quot;-&quot;#,##0.00,&quot;    &quot;;&quot; -&quot;#&quot;     &quot;;@&quot; &quot;"/>
    <numFmt numFmtId="170" formatCode="#,##0&quot; &quot;;&quot;-&quot;#,##0&quot; &quot;"/>
    <numFmt numFmtId="171" formatCode="[$-40E]0%"/>
    <numFmt numFmtId="172" formatCode="[$-40E]0"/>
    <numFmt numFmtId="173" formatCode="&quot; &quot;#,##0,&quot;    &quot;;&quot;-&quot;#,##0,&quot;    &quot;;&quot; -&quot;#&quot;     &quot;;@&quot; &quot;"/>
    <numFmt numFmtId="174" formatCode="[$-40E]dd&quot;.&quot;mmm"/>
    <numFmt numFmtId="175" formatCode="#,##0_ ;\-#,##0\ "/>
  </numFmts>
  <fonts count="49" x14ac:knownFonts="1">
    <font>
      <sz val="11"/>
      <color rgb="FF000000"/>
      <name val="Calibri"/>
      <family val="2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5"/>
      <name val="Times New Roman"/>
      <family val="1"/>
      <charset val="238"/>
    </font>
    <font>
      <b/>
      <sz val="16"/>
      <name val="Times New Roman"/>
      <family val="1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30"/>
      <color rgb="FF000000"/>
      <name val="Times New Roman"/>
      <family val="1"/>
      <charset val="238"/>
    </font>
    <font>
      <i/>
      <sz val="8"/>
      <color rgb="FF000000"/>
      <name val="Calibri"/>
      <family val="2"/>
      <charset val="238"/>
    </font>
    <font>
      <b/>
      <sz val="15"/>
      <color rgb="FF000000"/>
      <name val="Times New Roman"/>
      <family val="1"/>
      <charset val="238"/>
    </font>
    <font>
      <b/>
      <i/>
      <sz val="8"/>
      <color rgb="FF000000"/>
      <name val="Times New Roman"/>
      <family val="1"/>
      <charset val="238"/>
    </font>
    <font>
      <b/>
      <i/>
      <sz val="8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b/>
      <sz val="18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name val="MS Sans Serif"/>
      <family val="2"/>
      <charset val="238"/>
    </font>
    <font>
      <sz val="10"/>
      <color rgb="FF000000"/>
      <name val="Times New Roman"/>
      <family val="1"/>
      <charset val="238"/>
    </font>
    <font>
      <b/>
      <sz val="22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8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 CE"/>
      <charset val="238"/>
    </font>
    <font>
      <sz val="12"/>
      <color rgb="FF000000"/>
      <name val="Times New Roman CE"/>
      <charset val="238"/>
    </font>
    <font>
      <sz val="18"/>
      <color rgb="FF000000"/>
      <name val="Arial CE"/>
      <charset val="238"/>
    </font>
    <font>
      <b/>
      <sz val="7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2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i/>
      <sz val="14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i/>
      <sz val="14"/>
      <color rgb="FF000000"/>
      <name val="Times New Roman"/>
      <family val="1"/>
      <charset val="238"/>
    </font>
    <font>
      <sz val="15"/>
      <color rgb="FF000000"/>
      <name val="Times New Roman"/>
      <family val="1"/>
      <charset val="238"/>
    </font>
    <font>
      <sz val="15"/>
      <color rgb="FF000000"/>
      <name val="Calibri"/>
      <family val="2"/>
      <charset val="238"/>
    </font>
    <font>
      <b/>
      <i/>
      <sz val="12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000"/>
        <bgColor rgb="FFFF99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CCFFCC"/>
        <bgColor rgb="FFCCFFCC"/>
      </patternFill>
    </fill>
    <fill>
      <patternFill patternType="solid">
        <fgColor rgb="FF00B050"/>
        <bgColor rgb="FF00B050"/>
      </patternFill>
    </fill>
    <fill>
      <patternFill patternType="solid">
        <fgColor rgb="FFD7E4BD"/>
        <bgColor rgb="FFD7E4BD"/>
      </patternFill>
    </fill>
  </fills>
  <borders count="1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6">
    <xf numFmtId="0" fontId="0" fillId="0" borderId="0"/>
    <xf numFmtId="164" fontId="24" fillId="0" borderId="0" applyBorder="0" applyProtection="0"/>
    <xf numFmtId="0" fontId="25" fillId="0" borderId="0"/>
    <xf numFmtId="167" fontId="24" fillId="0" borderId="0"/>
    <xf numFmtId="169" fontId="24" fillId="0" borderId="0"/>
    <xf numFmtId="171" fontId="24" fillId="0" borderId="0"/>
  </cellStyleXfs>
  <cellXfs count="533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4" fillId="3" borderId="0" xfId="0" applyFont="1" applyFill="1"/>
    <xf numFmtId="0" fontId="6" fillId="0" borderId="0" xfId="0" applyFont="1"/>
    <xf numFmtId="0" fontId="7" fillId="0" borderId="0" xfId="0" applyFont="1" applyAlignment="1">
      <alignment horizontal="center" wrapText="1"/>
    </xf>
    <xf numFmtId="0" fontId="0" fillId="0" borderId="2" xfId="0" applyBorder="1"/>
    <xf numFmtId="0" fontId="10" fillId="0" borderId="2" xfId="0" applyFont="1" applyBorder="1" applyAlignment="1">
      <alignment horizontal="center" vertical="center" wrapText="1"/>
    </xf>
    <xf numFmtId="0" fontId="0" fillId="0" borderId="3" xfId="0" applyBorder="1"/>
    <xf numFmtId="0" fontId="13" fillId="0" borderId="0" xfId="0" applyFont="1" applyAlignment="1">
      <alignment vertical="center"/>
    </xf>
    <xf numFmtId="49" fontId="16" fillId="3" borderId="11" xfId="0" applyNumberFormat="1" applyFont="1" applyFill="1" applyBorder="1" applyAlignment="1">
      <alignment horizontal="center"/>
    </xf>
    <xf numFmtId="166" fontId="17" fillId="3" borderId="12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6" fillId="3" borderId="13" xfId="0" applyFont="1" applyFill="1" applyBorder="1" applyAlignment="1">
      <alignment horizontal="left"/>
    </xf>
    <xf numFmtId="0" fontId="16" fillId="3" borderId="13" xfId="0" applyFont="1" applyFill="1" applyBorder="1"/>
    <xf numFmtId="49" fontId="16" fillId="3" borderId="17" xfId="0" applyNumberFormat="1" applyFont="1" applyFill="1" applyBorder="1" applyAlignment="1">
      <alignment horizontal="center"/>
    </xf>
    <xf numFmtId="0" fontId="16" fillId="3" borderId="18" xfId="0" applyFont="1" applyFill="1" applyBorder="1" applyAlignment="1">
      <alignment horizontal="left"/>
    </xf>
    <xf numFmtId="0" fontId="0" fillId="0" borderId="0" xfId="0" applyAlignment="1">
      <alignment wrapText="1"/>
    </xf>
    <xf numFmtId="164" fontId="24" fillId="0" borderId="0" xfId="1"/>
    <xf numFmtId="0" fontId="0" fillId="0" borderId="0" xfId="0" applyBorder="1"/>
    <xf numFmtId="3" fontId="5" fillId="0" borderId="0" xfId="0" applyNumberFormat="1" applyFont="1" applyBorder="1" applyAlignment="1">
      <alignment horizontal="center"/>
    </xf>
    <xf numFmtId="165" fontId="5" fillId="0" borderId="0" xfId="1" applyNumberFormat="1" applyFont="1" applyBorder="1" applyAlignment="1" applyProtection="1">
      <alignment horizontal="center"/>
    </xf>
    <xf numFmtId="0" fontId="0" fillId="5" borderId="0" xfId="0" applyFill="1"/>
    <xf numFmtId="0" fontId="2" fillId="0" borderId="0" xfId="0" applyFont="1" applyFill="1"/>
    <xf numFmtId="0" fontId="0" fillId="5" borderId="0" xfId="0" applyFont="1" applyFill="1"/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left"/>
    </xf>
    <xf numFmtId="167" fontId="24" fillId="0" borderId="0" xfId="3" applyFill="1"/>
    <xf numFmtId="167" fontId="10" fillId="0" borderId="0" xfId="3" applyFont="1" applyFill="1" applyAlignment="1">
      <alignment horizontal="center" vertical="center" wrapText="1"/>
    </xf>
    <xf numFmtId="167" fontId="24" fillId="0" borderId="0" xfId="3" applyFill="1" applyAlignment="1">
      <alignment wrapText="1"/>
    </xf>
    <xf numFmtId="167" fontId="24" fillId="0" borderId="0" xfId="3" applyBorder="1"/>
    <xf numFmtId="167" fontId="10" fillId="0" borderId="0" xfId="3" applyFont="1" applyBorder="1" applyAlignment="1">
      <alignment horizontal="center" vertical="center" wrapText="1"/>
    </xf>
    <xf numFmtId="167" fontId="12" fillId="0" borderId="37" xfId="3" applyFont="1" applyBorder="1" applyAlignment="1">
      <alignment horizontal="center" vertical="center" wrapText="1"/>
    </xf>
    <xf numFmtId="167" fontId="12" fillId="0" borderId="38" xfId="3" applyFont="1" applyBorder="1" applyAlignment="1">
      <alignment horizontal="center" vertical="center" wrapText="1"/>
    </xf>
    <xf numFmtId="167" fontId="12" fillId="0" borderId="39" xfId="3" applyFont="1" applyBorder="1" applyAlignment="1">
      <alignment vertical="center"/>
    </xf>
    <xf numFmtId="167" fontId="12" fillId="0" borderId="40" xfId="3" applyFont="1" applyBorder="1" applyAlignment="1">
      <alignment horizontal="center" vertical="center" wrapText="1"/>
    </xf>
    <xf numFmtId="167" fontId="12" fillId="0" borderId="41" xfId="3" applyFont="1" applyBorder="1" applyAlignment="1">
      <alignment horizontal="center" vertical="center" wrapText="1"/>
    </xf>
    <xf numFmtId="170" fontId="15" fillId="2" borderId="44" xfId="4" applyNumberFormat="1" applyFont="1" applyFill="1" applyBorder="1" applyAlignment="1" applyProtection="1">
      <alignment horizontal="right" wrapText="1"/>
    </xf>
    <xf numFmtId="170" fontId="15" fillId="2" borderId="45" xfId="4" applyNumberFormat="1" applyFont="1" applyFill="1" applyBorder="1" applyAlignment="1" applyProtection="1">
      <alignment horizontal="right" wrapText="1"/>
    </xf>
    <xf numFmtId="172" fontId="15" fillId="2" borderId="44" xfId="4" applyNumberFormat="1" applyFont="1" applyFill="1" applyBorder="1" applyAlignment="1" applyProtection="1">
      <alignment horizontal="right" wrapText="1"/>
    </xf>
    <xf numFmtId="170" fontId="15" fillId="2" borderId="48" xfId="4" applyNumberFormat="1" applyFont="1" applyFill="1" applyBorder="1" applyAlignment="1" applyProtection="1">
      <alignment horizontal="right" wrapText="1"/>
    </xf>
    <xf numFmtId="49" fontId="21" fillId="7" borderId="44" xfId="3" applyNumberFormat="1" applyFont="1" applyFill="1" applyBorder="1" applyAlignment="1">
      <alignment horizontal="center"/>
    </xf>
    <xf numFmtId="1" fontId="22" fillId="7" borderId="45" xfId="3" applyNumberFormat="1" applyFont="1" applyFill="1" applyBorder="1" applyAlignment="1">
      <alignment horizontal="center" vertical="center" wrapText="1"/>
    </xf>
    <xf numFmtId="167" fontId="21" fillId="7" borderId="47" xfId="3" applyFont="1" applyFill="1" applyBorder="1" applyAlignment="1"/>
    <xf numFmtId="170" fontId="18" fillId="0" borderId="44" xfId="4" applyNumberFormat="1" applyFont="1" applyFill="1" applyBorder="1" applyAlignment="1" applyProtection="1">
      <alignment horizontal="right" wrapText="1"/>
    </xf>
    <xf numFmtId="170" fontId="24" fillId="0" borderId="44" xfId="4" applyNumberFormat="1" applyFont="1" applyBorder="1" applyAlignment="1" applyProtection="1">
      <alignment horizontal="right" wrapText="1"/>
    </xf>
    <xf numFmtId="172" fontId="24" fillId="0" borderId="44" xfId="4" applyNumberFormat="1" applyFont="1" applyBorder="1" applyAlignment="1" applyProtection="1">
      <alignment horizontal="right" wrapText="1"/>
    </xf>
    <xf numFmtId="172" fontId="24" fillId="0" borderId="45" xfId="4" applyNumberFormat="1" applyFont="1" applyBorder="1" applyAlignment="1" applyProtection="1">
      <alignment horizontal="right" wrapText="1"/>
    </xf>
    <xf numFmtId="170" fontId="24" fillId="0" borderId="48" xfId="4" applyNumberFormat="1" applyFont="1" applyBorder="1" applyAlignment="1" applyProtection="1">
      <alignment horizontal="right" wrapText="1"/>
    </xf>
    <xf numFmtId="170" fontId="8" fillId="0" borderId="45" xfId="4" applyNumberFormat="1" applyFont="1" applyBorder="1" applyAlignment="1" applyProtection="1">
      <alignment horizontal="right" wrapText="1"/>
    </xf>
    <xf numFmtId="170" fontId="8" fillId="0" borderId="47" xfId="4" applyNumberFormat="1" applyFont="1" applyBorder="1" applyAlignment="1" applyProtection="1">
      <alignment horizontal="right" wrapText="1"/>
    </xf>
    <xf numFmtId="167" fontId="21" fillId="7" borderId="47" xfId="3" applyFont="1" applyFill="1" applyBorder="1" applyAlignment="1">
      <alignment horizontal="left"/>
    </xf>
    <xf numFmtId="170" fontId="24" fillId="0" borderId="44" xfId="4" applyNumberFormat="1" applyFont="1" applyFill="1" applyBorder="1" applyAlignment="1" applyProtection="1">
      <alignment horizontal="right" wrapText="1"/>
    </xf>
    <xf numFmtId="172" fontId="24" fillId="0" borderId="49" xfId="4" applyNumberFormat="1" applyFont="1" applyFill="1" applyBorder="1" applyAlignment="1" applyProtection="1">
      <alignment horizontal="right" wrapText="1"/>
    </xf>
    <xf numFmtId="170" fontId="8" fillId="0" borderId="50" xfId="4" applyNumberFormat="1" applyFont="1" applyBorder="1" applyAlignment="1" applyProtection="1">
      <alignment horizontal="right" wrapText="1"/>
    </xf>
    <xf numFmtId="170" fontId="18" fillId="0" borderId="44" xfId="4" applyNumberFormat="1" applyFont="1" applyBorder="1" applyAlignment="1" applyProtection="1">
      <alignment horizontal="right" wrapText="1"/>
    </xf>
    <xf numFmtId="172" fontId="18" fillId="0" borderId="44" xfId="4" applyNumberFormat="1" applyFont="1" applyBorder="1" applyAlignment="1" applyProtection="1">
      <alignment horizontal="right" wrapText="1"/>
    </xf>
    <xf numFmtId="172" fontId="18" fillId="0" borderId="49" xfId="4" applyNumberFormat="1" applyFont="1" applyBorder="1" applyAlignment="1" applyProtection="1">
      <alignment horizontal="right" wrapText="1"/>
    </xf>
    <xf numFmtId="170" fontId="15" fillId="2" borderId="52" xfId="4" applyNumberFormat="1" applyFont="1" applyFill="1" applyBorder="1" applyAlignment="1" applyProtection="1">
      <alignment horizontal="right" wrapText="1"/>
    </xf>
    <xf numFmtId="170" fontId="8" fillId="2" borderId="52" xfId="4" applyNumberFormat="1" applyFont="1" applyFill="1" applyBorder="1" applyAlignment="1" applyProtection="1">
      <alignment horizontal="right" wrapText="1"/>
    </xf>
    <xf numFmtId="172" fontId="15" fillId="2" borderId="52" xfId="4" applyNumberFormat="1" applyFont="1" applyFill="1" applyBorder="1" applyAlignment="1" applyProtection="1">
      <alignment horizontal="right" wrapText="1"/>
    </xf>
    <xf numFmtId="172" fontId="15" fillId="2" borderId="51" xfId="4" applyNumberFormat="1" applyFont="1" applyFill="1" applyBorder="1" applyAlignment="1" applyProtection="1">
      <alignment horizontal="right" wrapText="1"/>
    </xf>
    <xf numFmtId="170" fontId="18" fillId="7" borderId="44" xfId="4" applyNumberFormat="1" applyFont="1" applyFill="1" applyBorder="1" applyAlignment="1" applyProtection="1">
      <alignment horizontal="right" wrapText="1"/>
    </xf>
    <xf numFmtId="172" fontId="18" fillId="0" borderId="45" xfId="4" applyNumberFormat="1" applyFont="1" applyBorder="1" applyAlignment="1" applyProtection="1">
      <alignment horizontal="right" wrapText="1"/>
    </xf>
    <xf numFmtId="172" fontId="18" fillId="0" borderId="44" xfId="4" applyNumberFormat="1" applyFont="1" applyFill="1" applyBorder="1" applyAlignment="1" applyProtection="1">
      <alignment horizontal="right" wrapText="1"/>
    </xf>
    <xf numFmtId="172" fontId="18" fillId="0" borderId="49" xfId="4" applyNumberFormat="1" applyFont="1" applyFill="1" applyBorder="1" applyAlignment="1" applyProtection="1">
      <alignment horizontal="right" wrapText="1"/>
    </xf>
    <xf numFmtId="49" fontId="21" fillId="0" borderId="52" xfId="3" applyNumberFormat="1" applyFont="1" applyBorder="1" applyAlignment="1">
      <alignment horizontal="center"/>
    </xf>
    <xf numFmtId="49" fontId="21" fillId="0" borderId="54" xfId="3" applyNumberFormat="1" applyFont="1" applyBorder="1" applyAlignment="1">
      <alignment horizontal="left"/>
    </xf>
    <xf numFmtId="170" fontId="15" fillId="0" borderId="52" xfId="4" applyNumberFormat="1" applyFont="1" applyBorder="1" applyAlignment="1" applyProtection="1">
      <alignment horizontal="right" wrapText="1"/>
    </xf>
    <xf numFmtId="170" fontId="8" fillId="0" borderId="52" xfId="4" applyNumberFormat="1" applyFont="1" applyBorder="1" applyAlignment="1" applyProtection="1">
      <alignment horizontal="right" wrapText="1"/>
    </xf>
    <xf numFmtId="172" fontId="24" fillId="0" borderId="52" xfId="4" applyNumberFormat="1" applyFont="1" applyBorder="1" applyAlignment="1" applyProtection="1">
      <alignment horizontal="right" wrapText="1"/>
    </xf>
    <xf numFmtId="172" fontId="24" fillId="0" borderId="51" xfId="4" applyNumberFormat="1" applyFont="1" applyBorder="1" applyAlignment="1" applyProtection="1">
      <alignment horizontal="right" wrapText="1"/>
    </xf>
    <xf numFmtId="170" fontId="8" fillId="0" borderId="56" xfId="4" applyNumberFormat="1" applyFont="1" applyBorder="1" applyAlignment="1" applyProtection="1">
      <alignment horizontal="right" wrapText="1"/>
    </xf>
    <xf numFmtId="170" fontId="8" fillId="0" borderId="54" xfId="4" applyNumberFormat="1" applyFont="1" applyBorder="1" applyAlignment="1" applyProtection="1">
      <alignment horizontal="right" wrapText="1"/>
    </xf>
    <xf numFmtId="172" fontId="24" fillId="0" borderId="44" xfId="4" applyNumberFormat="1" applyFont="1" applyFill="1" applyBorder="1" applyAlignment="1" applyProtection="1">
      <alignment horizontal="right" wrapText="1"/>
    </xf>
    <xf numFmtId="172" fontId="24" fillId="0" borderId="45" xfId="4" applyNumberFormat="1" applyFont="1" applyFill="1" applyBorder="1" applyAlignment="1" applyProtection="1">
      <alignment horizontal="right" wrapText="1"/>
    </xf>
    <xf numFmtId="172" fontId="8" fillId="2" borderId="52" xfId="4" applyNumberFormat="1" applyFont="1" applyFill="1" applyBorder="1" applyAlignment="1" applyProtection="1">
      <alignment horizontal="right" wrapText="1"/>
    </xf>
    <xf numFmtId="172" fontId="15" fillId="2" borderId="45" xfId="4" applyNumberFormat="1" applyFont="1" applyFill="1" applyBorder="1" applyAlignment="1" applyProtection="1">
      <alignment horizontal="right" wrapText="1"/>
    </xf>
    <xf numFmtId="167" fontId="21" fillId="7" borderId="47" xfId="3" applyFont="1" applyFill="1" applyBorder="1"/>
    <xf numFmtId="172" fontId="24" fillId="0" borderId="49" xfId="4" applyNumberFormat="1" applyFont="1" applyBorder="1" applyAlignment="1" applyProtection="1">
      <alignment horizontal="right" wrapText="1"/>
    </xf>
    <xf numFmtId="172" fontId="24" fillId="7" borderId="45" xfId="4" applyNumberFormat="1" applyFont="1" applyFill="1" applyBorder="1" applyAlignment="1" applyProtection="1">
      <alignment horizontal="right" wrapText="1"/>
    </xf>
    <xf numFmtId="49" fontId="21" fillId="7" borderId="57" xfId="3" applyNumberFormat="1" applyFont="1" applyFill="1" applyBorder="1" applyAlignment="1">
      <alignment horizontal="center"/>
    </xf>
    <xf numFmtId="167" fontId="21" fillId="7" borderId="50" xfId="3" applyFont="1" applyFill="1" applyBorder="1" applyAlignment="1">
      <alignment horizontal="left"/>
    </xf>
    <xf numFmtId="170" fontId="18" fillId="0" borderId="57" xfId="4" applyNumberFormat="1" applyFont="1" applyBorder="1" applyAlignment="1" applyProtection="1">
      <alignment horizontal="right" wrapText="1"/>
    </xf>
    <xf numFmtId="170" fontId="24" fillId="0" borderId="57" xfId="4" applyNumberFormat="1" applyFont="1" applyBorder="1" applyAlignment="1" applyProtection="1">
      <alignment horizontal="right" wrapText="1"/>
    </xf>
    <xf numFmtId="172" fontId="24" fillId="0" borderId="57" xfId="4" applyNumberFormat="1" applyFont="1" applyFill="1" applyBorder="1" applyAlignment="1" applyProtection="1">
      <alignment horizontal="right" wrapText="1"/>
    </xf>
    <xf numFmtId="170" fontId="24" fillId="0" borderId="59" xfId="4" applyNumberFormat="1" applyFont="1" applyBorder="1" applyAlignment="1" applyProtection="1">
      <alignment horizontal="right" wrapText="1"/>
    </xf>
    <xf numFmtId="170" fontId="8" fillId="2" borderId="45" xfId="4" applyNumberFormat="1" applyFont="1" applyFill="1" applyBorder="1" applyAlignment="1" applyProtection="1">
      <alignment horizontal="right" wrapText="1"/>
    </xf>
    <xf numFmtId="170" fontId="8" fillId="2" borderId="44" xfId="4" applyNumberFormat="1" applyFont="1" applyFill="1" applyBorder="1" applyAlignment="1" applyProtection="1">
      <alignment horizontal="right" wrapText="1"/>
    </xf>
    <xf numFmtId="172" fontId="8" fillId="2" borderId="44" xfId="4" applyNumberFormat="1" applyFont="1" applyFill="1" applyBorder="1" applyAlignment="1" applyProtection="1">
      <alignment horizontal="right" wrapText="1"/>
    </xf>
    <xf numFmtId="170" fontId="8" fillId="2" borderId="48" xfId="4" applyNumberFormat="1" applyFont="1" applyFill="1" applyBorder="1" applyAlignment="1" applyProtection="1">
      <alignment horizontal="right" wrapText="1"/>
    </xf>
    <xf numFmtId="170" fontId="18" fillId="0" borderId="52" xfId="4" applyNumberFormat="1" applyFont="1" applyBorder="1" applyAlignment="1" applyProtection="1">
      <alignment horizontal="right" wrapText="1"/>
    </xf>
    <xf numFmtId="170" fontId="24" fillId="0" borderId="52" xfId="4" applyNumberFormat="1" applyFont="1" applyBorder="1" applyAlignment="1" applyProtection="1">
      <alignment horizontal="right" wrapText="1"/>
    </xf>
    <xf numFmtId="172" fontId="24" fillId="0" borderId="52" xfId="4" applyNumberFormat="1" applyFont="1" applyFill="1" applyBorder="1" applyAlignment="1" applyProtection="1">
      <alignment horizontal="right" wrapText="1"/>
    </xf>
    <xf numFmtId="172" fontId="24" fillId="0" borderId="60" xfId="4" applyNumberFormat="1" applyFont="1" applyFill="1" applyBorder="1" applyAlignment="1" applyProtection="1">
      <alignment horizontal="right" wrapText="1"/>
    </xf>
    <xf numFmtId="170" fontId="24" fillId="0" borderId="56" xfId="4" applyNumberFormat="1" applyFont="1" applyBorder="1" applyAlignment="1" applyProtection="1">
      <alignment horizontal="right" wrapText="1"/>
    </xf>
    <xf numFmtId="170" fontId="8" fillId="8" borderId="63" xfId="3" applyNumberFormat="1" applyFont="1" applyFill="1" applyBorder="1" applyAlignment="1">
      <alignment horizontal="right" wrapText="1"/>
    </xf>
    <xf numFmtId="170" fontId="8" fillId="8" borderId="64" xfId="3" applyNumberFormat="1" applyFont="1" applyFill="1" applyBorder="1" applyAlignment="1">
      <alignment horizontal="right" wrapText="1"/>
    </xf>
    <xf numFmtId="172" fontId="8" fillId="8" borderId="62" xfId="5" applyNumberFormat="1" applyFont="1" applyFill="1" applyBorder="1" applyAlignment="1" applyProtection="1">
      <alignment horizontal="right" wrapText="1"/>
    </xf>
    <xf numFmtId="172" fontId="8" fillId="8" borderId="63" xfId="3" applyNumberFormat="1" applyFont="1" applyFill="1" applyBorder="1" applyAlignment="1">
      <alignment horizontal="right" wrapText="1"/>
    </xf>
    <xf numFmtId="172" fontId="8" fillId="8" borderId="64" xfId="3" applyNumberFormat="1" applyFont="1" applyFill="1" applyBorder="1" applyAlignment="1">
      <alignment horizontal="right" wrapText="1"/>
    </xf>
    <xf numFmtId="170" fontId="8" fillId="8" borderId="65" xfId="3" applyNumberFormat="1" applyFont="1" applyFill="1" applyBorder="1" applyAlignment="1">
      <alignment horizontal="right" wrapText="1"/>
    </xf>
    <xf numFmtId="170" fontId="8" fillId="8" borderId="64" xfId="4" applyNumberFormat="1" applyFont="1" applyFill="1" applyBorder="1" applyAlignment="1" applyProtection="1">
      <alignment horizontal="right" wrapText="1"/>
    </xf>
    <xf numFmtId="1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2" fontId="12" fillId="0" borderId="10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1" fontId="15" fillId="2" borderId="67" xfId="1" applyNumberFormat="1" applyFont="1" applyFill="1" applyBorder="1" applyAlignment="1" applyProtection="1">
      <alignment horizontal="right" wrapText="1"/>
    </xf>
    <xf numFmtId="1" fontId="15" fillId="2" borderId="68" xfId="1" applyNumberFormat="1" applyFont="1" applyFill="1" applyBorder="1" applyAlignment="1" applyProtection="1">
      <alignment horizontal="right" wrapText="1"/>
    </xf>
    <xf numFmtId="1" fontId="15" fillId="2" borderId="69" xfId="1" applyNumberFormat="1" applyFont="1" applyFill="1" applyBorder="1" applyAlignment="1" applyProtection="1">
      <alignment horizontal="right" wrapText="1"/>
    </xf>
    <xf numFmtId="1" fontId="8" fillId="2" borderId="69" xfId="1" applyNumberFormat="1" applyFont="1" applyFill="1" applyBorder="1" applyAlignment="1" applyProtection="1">
      <alignment horizontal="right" wrapText="1"/>
    </xf>
    <xf numFmtId="0" fontId="16" fillId="3" borderId="13" xfId="0" applyFont="1" applyFill="1" applyBorder="1" applyAlignment="1"/>
    <xf numFmtId="1" fontId="18" fillId="5" borderId="11" xfId="1" applyNumberFormat="1" applyFont="1" applyFill="1" applyBorder="1" applyAlignment="1" applyProtection="1">
      <alignment horizontal="right" wrapText="1"/>
    </xf>
    <xf numFmtId="1" fontId="18" fillId="5" borderId="12" xfId="1" applyNumberFormat="1" applyFont="1" applyFill="1" applyBorder="1" applyAlignment="1" applyProtection="1">
      <alignment horizontal="right" wrapText="1"/>
    </xf>
    <xf numFmtId="1" fontId="18" fillId="0" borderId="11" xfId="1" applyNumberFormat="1" applyFont="1" applyFill="1" applyBorder="1" applyAlignment="1" applyProtection="1">
      <alignment horizontal="right" wrapText="1"/>
    </xf>
    <xf numFmtId="1" fontId="18" fillId="0" borderId="12" xfId="1" applyNumberFormat="1" applyFont="1" applyFill="1" applyBorder="1" applyAlignment="1" applyProtection="1">
      <alignment horizontal="right" wrapText="1"/>
    </xf>
    <xf numFmtId="1" fontId="15" fillId="0" borderId="69" xfId="1" applyNumberFormat="1" applyFont="1" applyFill="1" applyBorder="1" applyAlignment="1" applyProtection="1">
      <alignment horizontal="right" wrapText="1"/>
    </xf>
    <xf numFmtId="1" fontId="8" fillId="0" borderId="69" xfId="1" applyNumberFormat="1" applyFont="1" applyFill="1" applyBorder="1" applyAlignment="1" applyProtection="1">
      <alignment horizontal="right" wrapText="1"/>
    </xf>
    <xf numFmtId="49" fontId="16" fillId="3" borderId="14" xfId="0" applyNumberFormat="1" applyFont="1" applyFill="1" applyBorder="1" applyAlignment="1">
      <alignment horizontal="center"/>
    </xf>
    <xf numFmtId="166" fontId="17" fillId="3" borderId="15" xfId="0" applyNumberFormat="1" applyFont="1" applyFill="1" applyBorder="1" applyAlignment="1">
      <alignment horizontal="center" vertical="center" wrapText="1"/>
    </xf>
    <xf numFmtId="0" fontId="16" fillId="3" borderId="16" xfId="0" applyFont="1" applyFill="1" applyBorder="1" applyAlignment="1"/>
    <xf numFmtId="1" fontId="18" fillId="6" borderId="17" xfId="1" applyNumberFormat="1" applyFont="1" applyFill="1" applyBorder="1" applyAlignment="1" applyProtection="1">
      <alignment horizontal="right" wrapText="1"/>
    </xf>
    <xf numFmtId="1" fontId="18" fillId="6" borderId="23" xfId="1" applyNumberFormat="1" applyFont="1" applyFill="1" applyBorder="1" applyAlignment="1" applyProtection="1">
      <alignment horizontal="right" wrapText="1"/>
    </xf>
    <xf numFmtId="1" fontId="18" fillId="3" borderId="17" xfId="1" applyNumberFormat="1" applyFont="1" applyFill="1" applyBorder="1" applyAlignment="1" applyProtection="1">
      <alignment horizontal="right" wrapText="1"/>
    </xf>
    <xf numFmtId="1" fontId="18" fillId="3" borderId="23" xfId="1" applyNumberFormat="1" applyFont="1" applyFill="1" applyBorder="1" applyAlignment="1" applyProtection="1">
      <alignment horizontal="right" wrapText="1"/>
    </xf>
    <xf numFmtId="1" fontId="18" fillId="5" borderId="14" xfId="1" applyNumberFormat="1" applyFont="1" applyFill="1" applyBorder="1" applyAlignment="1" applyProtection="1">
      <alignment horizontal="right" wrapText="1"/>
    </xf>
    <xf numFmtId="1" fontId="18" fillId="5" borderId="15" xfId="1" applyNumberFormat="1" applyFont="1" applyFill="1" applyBorder="1" applyAlignment="1" applyProtection="1">
      <alignment horizontal="right" wrapText="1"/>
    </xf>
    <xf numFmtId="1" fontId="18" fillId="0" borderId="14" xfId="1" applyNumberFormat="1" applyFont="1" applyFill="1" applyBorder="1" applyAlignment="1" applyProtection="1">
      <alignment horizontal="right" wrapText="1"/>
    </xf>
    <xf numFmtId="1" fontId="18" fillId="0" borderId="15" xfId="1" applyNumberFormat="1" applyFont="1" applyFill="1" applyBorder="1" applyAlignment="1" applyProtection="1">
      <alignment horizontal="right" wrapText="1"/>
    </xf>
    <xf numFmtId="1" fontId="15" fillId="2" borderId="22" xfId="1" applyNumberFormat="1" applyFont="1" applyFill="1" applyBorder="1" applyAlignment="1" applyProtection="1">
      <alignment horizontal="right" wrapText="1"/>
    </xf>
    <xf numFmtId="1" fontId="15" fillId="2" borderId="25" xfId="1" applyNumberFormat="1" applyFont="1" applyFill="1" applyBorder="1" applyAlignment="1" applyProtection="1">
      <alignment horizontal="right" wrapText="1"/>
    </xf>
    <xf numFmtId="1" fontId="18" fillId="6" borderId="11" xfId="1" applyNumberFormat="1" applyFont="1" applyFill="1" applyBorder="1" applyAlignment="1" applyProtection="1">
      <alignment horizontal="right" wrapText="1"/>
    </xf>
    <xf numFmtId="1" fontId="18" fillId="6" borderId="12" xfId="1" applyNumberFormat="1" applyFont="1" applyFill="1" applyBorder="1" applyAlignment="1" applyProtection="1">
      <alignment horizontal="right" wrapText="1"/>
    </xf>
    <xf numFmtId="1" fontId="18" fillId="3" borderId="11" xfId="1" applyNumberFormat="1" applyFont="1" applyFill="1" applyBorder="1" applyAlignment="1" applyProtection="1">
      <alignment horizontal="right" wrapText="1"/>
    </xf>
    <xf numFmtId="1" fontId="18" fillId="3" borderId="12" xfId="1" applyNumberFormat="1" applyFont="1" applyFill="1" applyBorder="1" applyAlignment="1" applyProtection="1">
      <alignment horizontal="right" wrapText="1"/>
    </xf>
    <xf numFmtId="0" fontId="16" fillId="3" borderId="27" xfId="0" applyFont="1" applyFill="1" applyBorder="1" applyAlignment="1">
      <alignment horizontal="left"/>
    </xf>
    <xf numFmtId="1" fontId="18" fillId="6" borderId="26" xfId="1" applyNumberFormat="1" applyFont="1" applyFill="1" applyBorder="1" applyAlignment="1" applyProtection="1">
      <alignment horizontal="right" wrapText="1"/>
    </xf>
    <xf numFmtId="1" fontId="18" fillId="3" borderId="26" xfId="1" applyNumberFormat="1" applyFont="1" applyFill="1" applyBorder="1" applyAlignment="1" applyProtection="1">
      <alignment horizontal="right" wrapText="1"/>
    </xf>
    <xf numFmtId="1" fontId="18" fillId="6" borderId="14" xfId="1" applyNumberFormat="1" applyFont="1" applyFill="1" applyBorder="1" applyAlignment="1" applyProtection="1">
      <alignment horizontal="right" wrapText="1"/>
    </xf>
    <xf numFmtId="1" fontId="18" fillId="6" borderId="15" xfId="1" applyNumberFormat="1" applyFont="1" applyFill="1" applyBorder="1" applyAlignment="1" applyProtection="1">
      <alignment horizontal="right" wrapText="1"/>
    </xf>
    <xf numFmtId="1" fontId="18" fillId="6" borderId="71" xfId="1" applyNumberFormat="1" applyFont="1" applyFill="1" applyBorder="1" applyAlignment="1" applyProtection="1">
      <alignment horizontal="right" wrapText="1"/>
    </xf>
    <xf numFmtId="1" fontId="18" fillId="3" borderId="14" xfId="1" applyNumberFormat="1" applyFont="1" applyFill="1" applyBorder="1" applyAlignment="1" applyProtection="1">
      <alignment horizontal="right" wrapText="1"/>
    </xf>
    <xf numFmtId="1" fontId="18" fillId="3" borderId="15" xfId="1" applyNumberFormat="1" applyFont="1" applyFill="1" applyBorder="1" applyAlignment="1" applyProtection="1">
      <alignment horizontal="right" wrapText="1"/>
    </xf>
    <xf numFmtId="1" fontId="18" fillId="3" borderId="71" xfId="1" applyNumberFormat="1" applyFont="1" applyFill="1" applyBorder="1" applyAlignment="1" applyProtection="1">
      <alignment horizontal="right" wrapText="1"/>
    </xf>
    <xf numFmtId="1" fontId="18" fillId="0" borderId="11" xfId="1" applyNumberFormat="1" applyFont="1" applyBorder="1" applyAlignment="1" applyProtection="1">
      <alignment horizontal="right" wrapText="1"/>
    </xf>
    <xf numFmtId="1" fontId="18" fillId="0" borderId="12" xfId="1" applyNumberFormat="1" applyFont="1" applyBorder="1" applyAlignment="1" applyProtection="1">
      <alignment horizontal="right" wrapText="1"/>
    </xf>
    <xf numFmtId="167" fontId="21" fillId="7" borderId="45" xfId="3" applyFont="1" applyFill="1" applyBorder="1"/>
    <xf numFmtId="1" fontId="18" fillId="0" borderId="14" xfId="1" applyNumberFormat="1" applyFont="1" applyBorder="1" applyAlignment="1" applyProtection="1">
      <alignment horizontal="right" wrapText="1"/>
    </xf>
    <xf numFmtId="1" fontId="18" fillId="0" borderId="15" xfId="1" applyNumberFormat="1" applyFont="1" applyBorder="1" applyAlignment="1" applyProtection="1">
      <alignment horizontal="right" wrapText="1"/>
    </xf>
    <xf numFmtId="1" fontId="15" fillId="2" borderId="30" xfId="1" applyNumberFormat="1" applyFont="1" applyFill="1" applyBorder="1" applyAlignment="1" applyProtection="1">
      <alignment horizontal="right" wrapText="1"/>
    </xf>
    <xf numFmtId="1" fontId="15" fillId="2" borderId="31" xfId="1" applyNumberFormat="1" applyFont="1" applyFill="1" applyBorder="1" applyAlignment="1" applyProtection="1">
      <alignment horizontal="right" wrapText="1"/>
    </xf>
    <xf numFmtId="1" fontId="18" fillId="5" borderId="22" xfId="1" applyNumberFormat="1" applyFont="1" applyFill="1" applyBorder="1" applyAlignment="1" applyProtection="1">
      <alignment horizontal="right" wrapText="1"/>
    </xf>
    <xf numFmtId="1" fontId="18" fillId="5" borderId="25" xfId="1" applyNumberFormat="1" applyFont="1" applyFill="1" applyBorder="1" applyAlignment="1" applyProtection="1">
      <alignment horizontal="right" wrapText="1"/>
    </xf>
    <xf numFmtId="1" fontId="18" fillId="0" borderId="22" xfId="1" applyNumberFormat="1" applyFont="1" applyBorder="1" applyAlignment="1" applyProtection="1">
      <alignment horizontal="right" wrapText="1"/>
    </xf>
    <xf numFmtId="1" fontId="18" fillId="0" borderId="25" xfId="1" applyNumberFormat="1" applyFont="1" applyBorder="1" applyAlignment="1" applyProtection="1">
      <alignment horizontal="right" wrapText="1"/>
    </xf>
    <xf numFmtId="49" fontId="16" fillId="3" borderId="19" xfId="0" applyNumberFormat="1" applyFont="1" applyFill="1" applyBorder="1" applyAlignment="1">
      <alignment horizontal="center"/>
    </xf>
    <xf numFmtId="166" fontId="17" fillId="3" borderId="72" xfId="0" applyNumberFormat="1" applyFont="1" applyFill="1" applyBorder="1" applyAlignment="1">
      <alignment horizontal="center" vertical="center" wrapText="1"/>
    </xf>
    <xf numFmtId="0" fontId="16" fillId="3" borderId="20" xfId="0" applyFont="1" applyFill="1" applyBorder="1"/>
    <xf numFmtId="49" fontId="14" fillId="2" borderId="66" xfId="0" applyNumberFormat="1" applyFont="1" applyFill="1" applyBorder="1" applyAlignment="1"/>
    <xf numFmtId="49" fontId="14" fillId="2" borderId="73" xfId="0" applyNumberFormat="1" applyFont="1" applyFill="1" applyBorder="1" applyAlignment="1"/>
    <xf numFmtId="49" fontId="14" fillId="2" borderId="74" xfId="0" applyNumberFormat="1" applyFont="1" applyFill="1" applyBorder="1" applyAlignment="1"/>
    <xf numFmtId="1" fontId="8" fillId="4" borderId="14" xfId="0" applyNumberFormat="1" applyFont="1" applyFill="1" applyBorder="1" applyAlignment="1">
      <alignment horizontal="right" wrapText="1"/>
    </xf>
    <xf numFmtId="1" fontId="8" fillId="4" borderId="15" xfId="0" applyNumberFormat="1" applyFont="1" applyFill="1" applyBorder="1" applyAlignment="1">
      <alignment horizontal="right" wrapText="1"/>
    </xf>
    <xf numFmtId="1" fontId="8" fillId="4" borderId="10" xfId="0" applyNumberFormat="1" applyFont="1" applyFill="1" applyBorder="1" applyAlignment="1">
      <alignment horizontal="right" wrapText="1"/>
    </xf>
    <xf numFmtId="167" fontId="20" fillId="0" borderId="0" xfId="3" applyFont="1" applyAlignment="1">
      <alignment horizontal="center"/>
    </xf>
    <xf numFmtId="167" fontId="30" fillId="0" borderId="0" xfId="3" applyFont="1"/>
    <xf numFmtId="167" fontId="20" fillId="0" borderId="53" xfId="3" applyFont="1" applyBorder="1" applyAlignment="1">
      <alignment horizontal="center" vertical="center" wrapText="1"/>
    </xf>
    <xf numFmtId="167" fontId="14" fillId="0" borderId="49" xfId="3" applyFont="1" applyBorder="1" applyAlignment="1">
      <alignment horizontal="center" vertical="center" wrapText="1"/>
    </xf>
    <xf numFmtId="167" fontId="14" fillId="7" borderId="49" xfId="3" applyFont="1" applyFill="1" applyBorder="1" applyAlignment="1">
      <alignment horizontal="center" vertical="center" wrapText="1"/>
    </xf>
    <xf numFmtId="167" fontId="31" fillId="2" borderId="45" xfId="3" applyFont="1" applyFill="1" applyBorder="1"/>
    <xf numFmtId="168" fontId="31" fillId="2" borderId="45" xfId="3" applyNumberFormat="1" applyFont="1" applyFill="1" applyBorder="1"/>
    <xf numFmtId="167" fontId="32" fillId="7" borderId="45" xfId="3" applyFont="1" applyFill="1" applyBorder="1"/>
    <xf numFmtId="168" fontId="32" fillId="7" borderId="45" xfId="3" applyNumberFormat="1" applyFont="1" applyFill="1" applyBorder="1"/>
    <xf numFmtId="167" fontId="32" fillId="0" borderId="45" xfId="3" applyFont="1" applyBorder="1"/>
    <xf numFmtId="168" fontId="32" fillId="0" borderId="45" xfId="3" applyNumberFormat="1" applyFont="1" applyBorder="1"/>
    <xf numFmtId="167" fontId="30" fillId="0" borderId="45" xfId="3" applyFont="1" applyBorder="1"/>
    <xf numFmtId="172" fontId="30" fillId="0" borderId="45" xfId="3" applyNumberFormat="1" applyFont="1" applyBorder="1"/>
    <xf numFmtId="167" fontId="20" fillId="2" borderId="45" xfId="3" applyFont="1" applyFill="1" applyBorder="1"/>
    <xf numFmtId="168" fontId="20" fillId="2" borderId="45" xfId="3" applyNumberFormat="1" applyFont="1" applyFill="1" applyBorder="1"/>
    <xf numFmtId="172" fontId="20" fillId="2" borderId="45" xfId="3" applyNumberFormat="1" applyFont="1" applyFill="1" applyBorder="1"/>
    <xf numFmtId="167" fontId="30" fillId="0" borderId="51" xfId="3" applyFont="1" applyBorder="1"/>
    <xf numFmtId="167" fontId="31" fillId="9" borderId="51" xfId="3" applyFont="1" applyFill="1" applyBorder="1"/>
    <xf numFmtId="168" fontId="31" fillId="9" borderId="51" xfId="3" applyNumberFormat="1" applyFont="1" applyFill="1" applyBorder="1"/>
    <xf numFmtId="172" fontId="31" fillId="9" borderId="51" xfId="3" applyNumberFormat="1" applyFont="1" applyFill="1" applyBorder="1"/>
    <xf numFmtId="167" fontId="31" fillId="9" borderId="45" xfId="3" applyFont="1" applyFill="1" applyBorder="1"/>
    <xf numFmtId="168" fontId="31" fillId="9" borderId="45" xfId="3" applyNumberFormat="1" applyFont="1" applyFill="1" applyBorder="1"/>
    <xf numFmtId="172" fontId="31" fillId="9" borderId="45" xfId="3" applyNumberFormat="1" applyFont="1" applyFill="1" applyBorder="1"/>
    <xf numFmtId="167" fontId="20" fillId="10" borderId="45" xfId="3" applyFont="1" applyFill="1" applyBorder="1"/>
    <xf numFmtId="168" fontId="20" fillId="10" borderId="45" xfId="3" applyNumberFormat="1" applyFont="1" applyFill="1" applyBorder="1"/>
    <xf numFmtId="173" fontId="14" fillId="2" borderId="45" xfId="4" applyNumberFormat="1" applyFont="1" applyFill="1" applyBorder="1" applyAlignment="1" applyProtection="1">
      <alignment horizontal="center" wrapText="1"/>
    </xf>
    <xf numFmtId="167" fontId="14" fillId="2" borderId="46" xfId="3" applyFont="1" applyFill="1" applyBorder="1" applyAlignment="1">
      <alignment horizontal="center" vertical="center" wrapText="1"/>
    </xf>
    <xf numFmtId="167" fontId="14" fillId="2" borderId="45" xfId="3" applyFont="1" applyFill="1" applyBorder="1" applyAlignment="1">
      <alignment horizontal="center" vertical="center" wrapText="1"/>
    </xf>
    <xf numFmtId="167" fontId="14" fillId="2" borderId="58" xfId="3" applyFont="1" applyFill="1" applyBorder="1" applyAlignment="1">
      <alignment horizontal="center" vertical="center" wrapText="1"/>
    </xf>
    <xf numFmtId="167" fontId="26" fillId="0" borderId="51" xfId="3" applyFont="1" applyBorder="1" applyAlignment="1">
      <alignment horizontal="center" vertical="center"/>
    </xf>
    <xf numFmtId="167" fontId="26" fillId="0" borderId="51" xfId="3" applyFont="1" applyBorder="1"/>
    <xf numFmtId="168" fontId="26" fillId="0" borderId="54" xfId="4" applyNumberFormat="1" applyFont="1" applyBorder="1" applyAlignment="1" applyProtection="1"/>
    <xf numFmtId="168" fontId="26" fillId="0" borderId="45" xfId="4" applyNumberFormat="1" applyFont="1" applyBorder="1" applyAlignment="1" applyProtection="1"/>
    <xf numFmtId="171" fontId="26" fillId="0" borderId="45" xfId="5" applyFont="1" applyBorder="1" applyAlignment="1" applyProtection="1"/>
    <xf numFmtId="167" fontId="26" fillId="0" borderId="45" xfId="3" applyFont="1" applyBorder="1" applyAlignment="1">
      <alignment horizontal="center" vertical="center"/>
    </xf>
    <xf numFmtId="167" fontId="26" fillId="0" borderId="45" xfId="3" applyFont="1" applyBorder="1"/>
    <xf numFmtId="168" fontId="26" fillId="0" borderId="47" xfId="4" applyNumberFormat="1" applyFont="1" applyBorder="1" applyAlignment="1" applyProtection="1">
      <alignment vertical="center"/>
    </xf>
    <xf numFmtId="168" fontId="26" fillId="0" borderId="45" xfId="4" applyNumberFormat="1" applyFont="1" applyBorder="1" applyAlignment="1" applyProtection="1">
      <alignment vertical="center"/>
    </xf>
    <xf numFmtId="168" fontId="14" fillId="9" borderId="54" xfId="4" applyNumberFormat="1" applyFont="1" applyFill="1" applyBorder="1" applyAlignment="1" applyProtection="1"/>
    <xf numFmtId="171" fontId="26" fillId="11" borderId="51" xfId="5" applyFont="1" applyFill="1" applyBorder="1" applyAlignment="1" applyProtection="1"/>
    <xf numFmtId="167" fontId="24" fillId="0" borderId="0" xfId="3"/>
    <xf numFmtId="169" fontId="24" fillId="0" borderId="0" xfId="4" applyBorder="1" applyProtection="1"/>
    <xf numFmtId="167" fontId="26" fillId="0" borderId="0" xfId="3" applyFont="1"/>
    <xf numFmtId="173" fontId="26" fillId="0" borderId="0" xfId="4" applyNumberFormat="1" applyFont="1" applyBorder="1" applyAlignment="1" applyProtection="1"/>
    <xf numFmtId="167" fontId="26" fillId="0" borderId="51" xfId="3" applyFont="1" applyBorder="1" applyAlignment="1">
      <alignment horizontal="center"/>
    </xf>
    <xf numFmtId="168" fontId="26" fillId="0" borderId="51" xfId="4" applyNumberFormat="1" applyFont="1" applyBorder="1" applyAlignment="1" applyProtection="1"/>
    <xf numFmtId="171" fontId="26" fillId="0" borderId="51" xfId="5" applyFont="1" applyBorder="1" applyAlignment="1" applyProtection="1"/>
    <xf numFmtId="167" fontId="26" fillId="0" borderId="51" xfId="3" applyFont="1" applyBorder="1" applyAlignment="1">
      <alignment wrapText="1"/>
    </xf>
    <xf numFmtId="167" fontId="26" fillId="0" borderId="46" xfId="3" applyFont="1" applyBorder="1"/>
    <xf numFmtId="168" fontId="14" fillId="9" borderId="45" xfId="4" applyNumberFormat="1" applyFont="1" applyFill="1" applyBorder="1" applyAlignment="1" applyProtection="1"/>
    <xf numFmtId="171" fontId="14" fillId="9" borderId="45" xfId="5" applyFont="1" applyFill="1" applyBorder="1" applyAlignment="1" applyProtection="1"/>
    <xf numFmtId="167" fontId="14" fillId="7" borderId="0" xfId="3" applyFont="1" applyFill="1" applyBorder="1" applyAlignment="1">
      <alignment horizontal="left"/>
    </xf>
    <xf numFmtId="168" fontId="14" fillId="7" borderId="0" xfId="4" applyNumberFormat="1" applyFont="1" applyFill="1" applyBorder="1" applyAlignment="1" applyProtection="1"/>
    <xf numFmtId="171" fontId="14" fillId="7" borderId="0" xfId="5" applyFont="1" applyFill="1" applyBorder="1" applyAlignment="1" applyProtection="1"/>
    <xf numFmtId="167" fontId="14" fillId="0" borderId="0" xfId="3" applyFont="1" applyBorder="1" applyAlignment="1">
      <alignment horizontal="left"/>
    </xf>
    <xf numFmtId="173" fontId="14" fillId="0" borderId="0" xfId="4" applyNumberFormat="1" applyFont="1" applyBorder="1" applyAlignment="1" applyProtection="1"/>
    <xf numFmtId="167" fontId="26" fillId="0" borderId="0" xfId="3" applyFont="1" applyBorder="1"/>
    <xf numFmtId="168" fontId="20" fillId="10" borderId="45" xfId="4" applyNumberFormat="1" applyFont="1" applyFill="1" applyBorder="1" applyAlignment="1" applyProtection="1"/>
    <xf numFmtId="167" fontId="20" fillId="2" borderId="46" xfId="3" applyFont="1" applyFill="1" applyBorder="1" applyAlignment="1">
      <alignment horizontal="center" vertical="center"/>
    </xf>
    <xf numFmtId="167" fontId="33" fillId="0" borderId="0" xfId="3" applyFont="1" applyBorder="1" applyAlignment="1">
      <alignment vertical="center" wrapText="1"/>
    </xf>
    <xf numFmtId="168" fontId="29" fillId="0" borderId="0" xfId="3" applyNumberFormat="1" applyFont="1" applyBorder="1" applyAlignment="1">
      <alignment horizontal="center" vertical="center"/>
    </xf>
    <xf numFmtId="167" fontId="33" fillId="0" borderId="0" xfId="3" applyFont="1" applyBorder="1" applyAlignment="1">
      <alignment vertical="center"/>
    </xf>
    <xf numFmtId="167" fontId="20" fillId="2" borderId="45" xfId="3" applyFont="1" applyFill="1" applyBorder="1" applyAlignment="1">
      <alignment horizontal="center" vertical="center"/>
    </xf>
    <xf numFmtId="167" fontId="14" fillId="0" borderId="51" xfId="3" applyFont="1" applyBorder="1"/>
    <xf numFmtId="168" fontId="26" fillId="0" borderId="51" xfId="3" applyNumberFormat="1" applyFont="1" applyBorder="1"/>
    <xf numFmtId="167" fontId="14" fillId="0" borderId="53" xfId="3" applyFont="1" applyBorder="1"/>
    <xf numFmtId="167" fontId="21" fillId="0" borderId="45" xfId="3" applyFont="1" applyBorder="1"/>
    <xf numFmtId="168" fontId="21" fillId="0" borderId="45" xfId="3" applyNumberFormat="1" applyFont="1" applyBorder="1"/>
    <xf numFmtId="167" fontId="14" fillId="0" borderId="46" xfId="3" applyFont="1" applyBorder="1"/>
    <xf numFmtId="168" fontId="26" fillId="0" borderId="45" xfId="3" applyNumberFormat="1" applyFont="1" applyBorder="1"/>
    <xf numFmtId="167" fontId="14" fillId="0" borderId="45" xfId="3" applyFont="1" applyBorder="1"/>
    <xf numFmtId="167" fontId="21" fillId="0" borderId="46" xfId="3" applyFont="1" applyBorder="1"/>
    <xf numFmtId="167" fontId="21" fillId="0" borderId="45" xfId="3" applyFont="1" applyBorder="1" applyAlignment="1">
      <alignment horizontal="left"/>
    </xf>
    <xf numFmtId="167" fontId="14" fillId="9" borderId="45" xfId="3" applyFont="1" applyFill="1" applyBorder="1"/>
    <xf numFmtId="168" fontId="14" fillId="9" borderId="45" xfId="3" applyNumberFormat="1" applyFont="1" applyFill="1" applyBorder="1"/>
    <xf numFmtId="167" fontId="14" fillId="9" borderId="46" xfId="3" applyFont="1" applyFill="1" applyBorder="1"/>
    <xf numFmtId="167" fontId="14" fillId="0" borderId="0" xfId="3" applyFont="1" applyBorder="1"/>
    <xf numFmtId="168" fontId="14" fillId="0" borderId="0" xfId="3" applyNumberFormat="1" applyFont="1" applyBorder="1"/>
    <xf numFmtId="167" fontId="34" fillId="0" borderId="51" xfId="3" applyFont="1" applyBorder="1" applyAlignment="1">
      <alignment horizontal="left"/>
    </xf>
    <xf numFmtId="168" fontId="26" fillId="0" borderId="53" xfId="3" applyNumberFormat="1" applyFont="1" applyBorder="1"/>
    <xf numFmtId="167" fontId="14" fillId="0" borderId="45" xfId="3" applyFont="1" applyBorder="1" applyAlignment="1">
      <alignment horizontal="left"/>
    </xf>
    <xf numFmtId="168" fontId="21" fillId="0" borderId="46" xfId="3" applyNumberFormat="1" applyFont="1" applyBorder="1"/>
    <xf numFmtId="168" fontId="26" fillId="0" borderId="46" xfId="3" applyNumberFormat="1" applyFont="1" applyBorder="1"/>
    <xf numFmtId="168" fontId="35" fillId="0" borderId="45" xfId="3" applyNumberFormat="1" applyFont="1" applyBorder="1"/>
    <xf numFmtId="167" fontId="24" fillId="0" borderId="45" xfId="3" applyBorder="1"/>
    <xf numFmtId="167" fontId="14" fillId="10" borderId="45" xfId="3" applyFont="1" applyFill="1" applyBorder="1"/>
    <xf numFmtId="168" fontId="14" fillId="10" borderId="45" xfId="3" applyNumberFormat="1" applyFont="1" applyFill="1" applyBorder="1"/>
    <xf numFmtId="167" fontId="14" fillId="10" borderId="77" xfId="3" applyFont="1" applyFill="1" applyBorder="1"/>
    <xf numFmtId="168" fontId="26" fillId="0" borderId="45" xfId="3" applyNumberFormat="1" applyFont="1" applyFill="1" applyBorder="1"/>
    <xf numFmtId="0" fontId="0" fillId="0" borderId="0" xfId="0" applyFill="1" applyBorder="1"/>
    <xf numFmtId="167" fontId="36" fillId="7" borderId="0" xfId="3" applyFont="1" applyFill="1"/>
    <xf numFmtId="167" fontId="20" fillId="7" borderId="0" xfId="3" applyFont="1" applyFill="1"/>
    <xf numFmtId="167" fontId="24" fillId="7" borderId="0" xfId="3" applyFill="1"/>
    <xf numFmtId="167" fontId="38" fillId="7" borderId="47" xfId="3" applyFont="1" applyFill="1" applyBorder="1"/>
    <xf numFmtId="167" fontId="38" fillId="7" borderId="43" xfId="3" applyFont="1" applyFill="1" applyBorder="1"/>
    <xf numFmtId="168" fontId="38" fillId="7" borderId="45" xfId="3" applyNumberFormat="1" applyFont="1" applyFill="1" applyBorder="1"/>
    <xf numFmtId="167" fontId="39" fillId="7" borderId="47" xfId="3" applyFont="1" applyFill="1" applyBorder="1"/>
    <xf numFmtId="167" fontId="39" fillId="7" borderId="43" xfId="3" applyFont="1" applyFill="1" applyBorder="1"/>
    <xf numFmtId="168" fontId="39" fillId="7" borderId="45" xfId="3" applyNumberFormat="1" applyFont="1" applyFill="1" applyBorder="1"/>
    <xf numFmtId="167" fontId="18" fillId="7" borderId="47" xfId="3" applyFont="1" applyFill="1" applyBorder="1"/>
    <xf numFmtId="167" fontId="18" fillId="7" borderId="43" xfId="3" applyFont="1" applyFill="1" applyBorder="1"/>
    <xf numFmtId="174" fontId="18" fillId="7" borderId="43" xfId="3" applyNumberFormat="1" applyFont="1" applyFill="1" applyBorder="1"/>
    <xf numFmtId="49" fontId="30" fillId="7" borderId="43" xfId="3" applyNumberFormat="1" applyFont="1" applyFill="1" applyBorder="1"/>
    <xf numFmtId="167" fontId="30" fillId="7" borderId="43" xfId="3" applyFont="1" applyFill="1" applyBorder="1"/>
    <xf numFmtId="168" fontId="30" fillId="7" borderId="45" xfId="3" applyNumberFormat="1" applyFont="1" applyFill="1" applyBorder="1"/>
    <xf numFmtId="167" fontId="30" fillId="7" borderId="0" xfId="3" applyFont="1" applyFill="1" applyBorder="1"/>
    <xf numFmtId="168" fontId="39" fillId="7" borderId="0" xfId="3" applyNumberFormat="1" applyFont="1" applyFill="1" applyBorder="1"/>
    <xf numFmtId="49" fontId="39" fillId="7" borderId="43" xfId="3" applyNumberFormat="1" applyFont="1" applyFill="1" applyBorder="1"/>
    <xf numFmtId="168" fontId="39" fillId="7" borderId="43" xfId="3" applyNumberFormat="1" applyFont="1" applyFill="1" applyBorder="1"/>
    <xf numFmtId="167" fontId="38" fillId="0" borderId="47" xfId="3" applyFont="1" applyBorder="1"/>
    <xf numFmtId="167" fontId="38" fillId="0" borderId="43" xfId="3" applyFont="1" applyBorder="1"/>
    <xf numFmtId="167" fontId="30" fillId="0" borderId="43" xfId="3" applyFont="1" applyBorder="1"/>
    <xf numFmtId="167" fontId="39" fillId="0" borderId="47" xfId="3" applyFont="1" applyBorder="1"/>
    <xf numFmtId="167" fontId="39" fillId="0" borderId="43" xfId="3" applyFont="1" applyBorder="1"/>
    <xf numFmtId="167" fontId="24" fillId="0" borderId="0" xfId="3" applyFont="1"/>
    <xf numFmtId="168" fontId="39" fillId="7" borderId="0" xfId="3" applyNumberFormat="1" applyFont="1" applyFill="1"/>
    <xf numFmtId="167" fontId="11" fillId="2" borderId="47" xfId="3" applyFont="1" applyFill="1" applyBorder="1"/>
    <xf numFmtId="167" fontId="11" fillId="2" borderId="43" xfId="3" applyFont="1" applyFill="1" applyBorder="1"/>
    <xf numFmtId="167" fontId="11" fillId="2" borderId="46" xfId="3" applyFont="1" applyFill="1" applyBorder="1"/>
    <xf numFmtId="168" fontId="11" fillId="2" borderId="45" xfId="3" applyNumberFormat="1" applyFont="1" applyFill="1" applyBorder="1"/>
    <xf numFmtId="168" fontId="39" fillId="0" borderId="0" xfId="3" applyNumberFormat="1" applyFont="1"/>
    <xf numFmtId="167" fontId="36" fillId="0" borderId="0" xfId="3" applyFont="1"/>
    <xf numFmtId="167" fontId="20" fillId="0" borderId="0" xfId="3" applyFont="1"/>
    <xf numFmtId="168" fontId="37" fillId="7" borderId="0" xfId="3" applyNumberFormat="1" applyFont="1" applyFill="1"/>
    <xf numFmtId="168" fontId="37" fillId="0" borderId="0" xfId="3" applyNumberFormat="1" applyFont="1"/>
    <xf numFmtId="167" fontId="38" fillId="0" borderId="34" xfId="3" applyFont="1" applyBorder="1"/>
    <xf numFmtId="167" fontId="38" fillId="7" borderId="34" xfId="3" applyFont="1" applyFill="1" applyBorder="1"/>
    <xf numFmtId="168" fontId="38" fillId="7" borderId="49" xfId="3" applyNumberFormat="1" applyFont="1" applyFill="1" applyBorder="1"/>
    <xf numFmtId="167" fontId="39" fillId="0" borderId="47" xfId="3" applyFont="1" applyFill="1" applyBorder="1"/>
    <xf numFmtId="167" fontId="39" fillId="0" borderId="21" xfId="3" applyFont="1" applyFill="1" applyBorder="1"/>
    <xf numFmtId="167" fontId="39" fillId="0" borderId="28" xfId="3" applyFont="1" applyFill="1" applyBorder="1"/>
    <xf numFmtId="168" fontId="39" fillId="0" borderId="78" xfId="3" applyNumberFormat="1" applyFont="1" applyFill="1" applyBorder="1"/>
    <xf numFmtId="167" fontId="39" fillId="0" borderId="55" xfId="3" applyFont="1" applyFill="1" applyBorder="1"/>
    <xf numFmtId="49" fontId="30" fillId="0" borderId="55" xfId="3" applyNumberFormat="1" applyFont="1" applyFill="1" applyBorder="1"/>
    <xf numFmtId="167" fontId="30" fillId="0" borderId="55" xfId="3" applyFont="1" applyFill="1" applyBorder="1"/>
    <xf numFmtId="168" fontId="39" fillId="0" borderId="51" xfId="3" applyNumberFormat="1" applyFont="1" applyFill="1" applyBorder="1"/>
    <xf numFmtId="167" fontId="30" fillId="0" borderId="47" xfId="3" applyFont="1" applyFill="1" applyBorder="1"/>
    <xf numFmtId="167" fontId="30" fillId="0" borderId="34" xfId="3" applyFont="1" applyFill="1" applyBorder="1"/>
    <xf numFmtId="49" fontId="30" fillId="0" borderId="34" xfId="3" applyNumberFormat="1" applyFont="1" applyFill="1" applyBorder="1"/>
    <xf numFmtId="168" fontId="39" fillId="0" borderId="49" xfId="3" applyNumberFormat="1" applyFont="1" applyFill="1" applyBorder="1"/>
    <xf numFmtId="167" fontId="30" fillId="0" borderId="0" xfId="3" applyFont="1" applyFill="1" applyBorder="1"/>
    <xf numFmtId="168" fontId="30" fillId="0" borderId="51" xfId="3" applyNumberFormat="1" applyFont="1" applyFill="1" applyBorder="1"/>
    <xf numFmtId="167" fontId="30" fillId="0" borderId="43" xfId="3" applyFont="1" applyFill="1" applyBorder="1"/>
    <xf numFmtId="49" fontId="30" fillId="0" borderId="43" xfId="3" applyNumberFormat="1" applyFont="1" applyFill="1" applyBorder="1"/>
    <xf numFmtId="168" fontId="30" fillId="0" borderId="45" xfId="3" applyNumberFormat="1" applyFont="1" applyFill="1" applyBorder="1"/>
    <xf numFmtId="167" fontId="26" fillId="0" borderId="47" xfId="3" applyFont="1" applyFill="1" applyBorder="1"/>
    <xf numFmtId="167" fontId="26" fillId="0" borderId="43" xfId="3" applyFont="1" applyFill="1" applyBorder="1"/>
    <xf numFmtId="49" fontId="26" fillId="0" borderId="43" xfId="3" applyNumberFormat="1" applyFont="1" applyFill="1" applyBorder="1"/>
    <xf numFmtId="168" fontId="30" fillId="0" borderId="49" xfId="3" applyNumberFormat="1" applyFont="1" applyFill="1" applyBorder="1"/>
    <xf numFmtId="49" fontId="39" fillId="0" borderId="28" xfId="3" applyNumberFormat="1" applyFont="1" applyFill="1" applyBorder="1"/>
    <xf numFmtId="167" fontId="18" fillId="0" borderId="47" xfId="3" applyFont="1" applyFill="1" applyBorder="1"/>
    <xf numFmtId="167" fontId="18" fillId="0" borderId="43" xfId="3" applyFont="1" applyFill="1" applyBorder="1"/>
    <xf numFmtId="49" fontId="18" fillId="0" borderId="43" xfId="3" applyNumberFormat="1" applyFont="1" applyFill="1" applyBorder="1"/>
    <xf numFmtId="168" fontId="18" fillId="0" borderId="45" xfId="3" applyNumberFormat="1" applyFont="1" applyFill="1" applyBorder="1"/>
    <xf numFmtId="49" fontId="30" fillId="0" borderId="0" xfId="3" applyNumberFormat="1" applyFont="1" applyFill="1" applyBorder="1"/>
    <xf numFmtId="167" fontId="18" fillId="0" borderId="50" xfId="3" applyFont="1" applyFill="1" applyBorder="1"/>
    <xf numFmtId="167" fontId="18" fillId="0" borderId="34" xfId="3" applyFont="1" applyFill="1" applyBorder="1"/>
    <xf numFmtId="49" fontId="18" fillId="0" borderId="34" xfId="3" applyNumberFormat="1" applyFont="1" applyFill="1" applyBorder="1"/>
    <xf numFmtId="168" fontId="18" fillId="0" borderId="49" xfId="3" applyNumberFormat="1" applyFont="1" applyFill="1" applyBorder="1"/>
    <xf numFmtId="167" fontId="30" fillId="0" borderId="54" xfId="3" applyFont="1" applyFill="1" applyBorder="1"/>
    <xf numFmtId="49" fontId="30" fillId="0" borderId="43" xfId="3" applyNumberFormat="1" applyFont="1" applyBorder="1"/>
    <xf numFmtId="168" fontId="39" fillId="0" borderId="43" xfId="3" applyNumberFormat="1" applyFont="1" applyFill="1" applyBorder="1"/>
    <xf numFmtId="49" fontId="38" fillId="0" borderId="43" xfId="3" applyNumberFormat="1" applyFont="1" applyBorder="1"/>
    <xf numFmtId="168" fontId="38" fillId="0" borderId="45" xfId="3" applyNumberFormat="1" applyFont="1" applyFill="1" applyBorder="1"/>
    <xf numFmtId="49" fontId="39" fillId="0" borderId="43" xfId="3" applyNumberFormat="1" applyFont="1" applyBorder="1"/>
    <xf numFmtId="167" fontId="39" fillId="0" borderId="0" xfId="3" applyFont="1" applyBorder="1"/>
    <xf numFmtId="168" fontId="39" fillId="0" borderId="45" xfId="3" applyNumberFormat="1" applyFont="1" applyFill="1" applyBorder="1"/>
    <xf numFmtId="167" fontId="30" fillId="0" borderId="47" xfId="3" applyFont="1" applyBorder="1"/>
    <xf numFmtId="3" fontId="30" fillId="0" borderId="45" xfId="3" applyNumberFormat="1" applyFont="1" applyFill="1" applyBorder="1"/>
    <xf numFmtId="168" fontId="40" fillId="0" borderId="45" xfId="3" applyNumberFormat="1" applyFont="1" applyFill="1" applyBorder="1"/>
    <xf numFmtId="168" fontId="39" fillId="0" borderId="43" xfId="3" applyNumberFormat="1" applyFont="1" applyBorder="1"/>
    <xf numFmtId="167" fontId="41" fillId="2" borderId="43" xfId="3" applyFont="1" applyFill="1" applyBorder="1"/>
    <xf numFmtId="167" fontId="42" fillId="0" borderId="0" xfId="3" applyFont="1"/>
    <xf numFmtId="167" fontId="42" fillId="7" borderId="0" xfId="3" applyFont="1" applyFill="1"/>
    <xf numFmtId="167" fontId="11" fillId="2" borderId="47" xfId="3" applyFont="1" applyFill="1" applyBorder="1" applyAlignment="1">
      <alignment vertical="center"/>
    </xf>
    <xf numFmtId="167" fontId="43" fillId="0" borderId="47" xfId="3" applyFont="1" applyBorder="1"/>
    <xf numFmtId="167" fontId="43" fillId="0" borderId="43" xfId="3" applyFont="1" applyBorder="1"/>
    <xf numFmtId="168" fontId="38" fillId="0" borderId="45" xfId="3" applyNumberFormat="1" applyFont="1" applyBorder="1"/>
    <xf numFmtId="167" fontId="20" fillId="0" borderId="47" xfId="3" applyFont="1" applyBorder="1"/>
    <xf numFmtId="167" fontId="20" fillId="0" borderId="43" xfId="3" applyFont="1" applyBorder="1"/>
    <xf numFmtId="168" fontId="39" fillId="0" borderId="45" xfId="3" applyNumberFormat="1" applyFont="1" applyBorder="1"/>
    <xf numFmtId="167" fontId="44" fillId="0" borderId="0" xfId="3" applyFont="1"/>
    <xf numFmtId="167" fontId="37" fillId="0" borderId="0" xfId="3" applyFont="1"/>
    <xf numFmtId="167" fontId="38" fillId="0" borderId="45" xfId="3" applyFont="1" applyBorder="1"/>
    <xf numFmtId="167" fontId="30" fillId="0" borderId="79" xfId="3" applyFont="1" applyBorder="1"/>
    <xf numFmtId="167" fontId="30" fillId="0" borderId="0" xfId="3" applyFont="1" applyBorder="1"/>
    <xf numFmtId="168" fontId="39" fillId="0" borderId="80" xfId="3" applyNumberFormat="1" applyFont="1" applyBorder="1"/>
    <xf numFmtId="168" fontId="39" fillId="0" borderId="60" xfId="3" applyNumberFormat="1" applyFont="1" applyBorder="1"/>
    <xf numFmtId="167" fontId="20" fillId="7" borderId="43" xfId="3" applyFont="1" applyFill="1" applyBorder="1"/>
    <xf numFmtId="168" fontId="37" fillId="7" borderId="43" xfId="3" applyNumberFormat="1" applyFont="1" applyFill="1" applyBorder="1"/>
    <xf numFmtId="167" fontId="36" fillId="10" borderId="47" xfId="3" applyFont="1" applyFill="1" applyBorder="1"/>
    <xf numFmtId="167" fontId="36" fillId="10" borderId="43" xfId="3" applyFont="1" applyFill="1" applyBorder="1"/>
    <xf numFmtId="168" fontId="36" fillId="10" borderId="45" xfId="3" applyNumberFormat="1" applyFont="1" applyFill="1" applyBorder="1"/>
    <xf numFmtId="167" fontId="36" fillId="10" borderId="79" xfId="3" applyFont="1" applyFill="1" applyBorder="1"/>
    <xf numFmtId="167" fontId="36" fillId="10" borderId="0" xfId="3" applyFont="1" applyFill="1" applyBorder="1"/>
    <xf numFmtId="167" fontId="36" fillId="10" borderId="80" xfId="3" applyFont="1" applyFill="1" applyBorder="1"/>
    <xf numFmtId="167" fontId="36" fillId="10" borderId="60" xfId="3" applyFont="1" applyFill="1" applyBorder="1"/>
    <xf numFmtId="167" fontId="36" fillId="10" borderId="46" xfId="3" applyFont="1" applyFill="1" applyBorder="1"/>
    <xf numFmtId="167" fontId="12" fillId="0" borderId="81" xfId="3" applyFont="1" applyBorder="1" applyAlignment="1">
      <alignment horizontal="center" vertical="center" wrapText="1"/>
    </xf>
    <xf numFmtId="170" fontId="15" fillId="2" borderId="47" xfId="4" applyNumberFormat="1" applyFont="1" applyFill="1" applyBorder="1" applyAlignment="1" applyProtection="1">
      <alignment horizontal="right" wrapText="1"/>
    </xf>
    <xf numFmtId="170" fontId="18" fillId="0" borderId="43" xfId="4" applyNumberFormat="1" applyFont="1" applyFill="1" applyBorder="1" applyAlignment="1" applyProtection="1">
      <alignment horizontal="right" wrapText="1"/>
    </xf>
    <xf numFmtId="170" fontId="15" fillId="2" borderId="43" xfId="4" applyNumberFormat="1" applyFont="1" applyFill="1" applyBorder="1" applyAlignment="1" applyProtection="1">
      <alignment horizontal="right" wrapText="1"/>
    </xf>
    <xf numFmtId="170" fontId="18" fillId="0" borderId="43" xfId="4" applyNumberFormat="1" applyFont="1" applyBorder="1" applyAlignment="1" applyProtection="1">
      <alignment horizontal="right" wrapText="1"/>
    </xf>
    <xf numFmtId="170" fontId="15" fillId="2" borderId="55" xfId="4" applyNumberFormat="1" applyFont="1" applyFill="1" applyBorder="1" applyAlignment="1" applyProtection="1">
      <alignment horizontal="right" wrapText="1"/>
    </xf>
    <xf numFmtId="170" fontId="18" fillId="7" borderId="43" xfId="4" applyNumberFormat="1" applyFont="1" applyFill="1" applyBorder="1" applyAlignment="1" applyProtection="1">
      <alignment horizontal="right" wrapText="1"/>
    </xf>
    <xf numFmtId="170" fontId="15" fillId="0" borderId="55" xfId="4" applyNumberFormat="1" applyFont="1" applyBorder="1" applyAlignment="1" applyProtection="1">
      <alignment horizontal="right" wrapText="1"/>
    </xf>
    <xf numFmtId="170" fontId="15" fillId="2" borderId="82" xfId="4" applyNumberFormat="1" applyFont="1" applyFill="1" applyBorder="1" applyAlignment="1" applyProtection="1">
      <alignment horizontal="right" wrapText="1"/>
    </xf>
    <xf numFmtId="170" fontId="18" fillId="0" borderId="34" xfId="4" applyNumberFormat="1" applyFont="1" applyBorder="1" applyAlignment="1" applyProtection="1">
      <alignment horizontal="right" wrapText="1"/>
    </xf>
    <xf numFmtId="170" fontId="18" fillId="0" borderId="55" xfId="4" applyNumberFormat="1" applyFont="1" applyBorder="1" applyAlignment="1" applyProtection="1">
      <alignment horizontal="right" wrapText="1"/>
    </xf>
    <xf numFmtId="170" fontId="8" fillId="8" borderId="62" xfId="3" applyNumberFormat="1" applyFont="1" applyFill="1" applyBorder="1" applyAlignment="1">
      <alignment horizontal="right" wrapText="1"/>
    </xf>
    <xf numFmtId="167" fontId="12" fillId="0" borderId="85" xfId="3" applyFont="1" applyBorder="1" applyAlignment="1">
      <alignment horizontal="center" vertical="center" wrapText="1"/>
    </xf>
    <xf numFmtId="170" fontId="15" fillId="2" borderId="86" xfId="4" applyNumberFormat="1" applyFont="1" applyFill="1" applyBorder="1" applyAlignment="1" applyProtection="1">
      <alignment horizontal="right" wrapText="1"/>
    </xf>
    <xf numFmtId="170" fontId="24" fillId="0" borderId="86" xfId="4" applyNumberFormat="1" applyFont="1" applyFill="1" applyBorder="1" applyAlignment="1" applyProtection="1">
      <alignment horizontal="right" wrapText="1"/>
    </xf>
    <xf numFmtId="170" fontId="8" fillId="2" borderId="87" xfId="4" applyNumberFormat="1" applyFont="1" applyFill="1" applyBorder="1" applyAlignment="1" applyProtection="1">
      <alignment horizontal="right" wrapText="1"/>
    </xf>
    <xf numFmtId="170" fontId="24" fillId="0" borderId="86" xfId="4" applyNumberFormat="1" applyFont="1" applyBorder="1" applyAlignment="1" applyProtection="1">
      <alignment horizontal="right" wrapText="1"/>
    </xf>
    <xf numFmtId="170" fontId="24" fillId="0" borderId="52" xfId="4" applyNumberFormat="1" applyFont="1" applyFill="1" applyBorder="1" applyAlignment="1" applyProtection="1">
      <alignment horizontal="right" wrapText="1"/>
    </xf>
    <xf numFmtId="170" fontId="24" fillId="0" borderId="87" xfId="4" applyNumberFormat="1" applyFont="1" applyFill="1" applyBorder="1" applyAlignment="1" applyProtection="1">
      <alignment horizontal="right" wrapText="1"/>
    </xf>
    <xf numFmtId="170" fontId="24" fillId="0" borderId="57" xfId="4" applyNumberFormat="1" applyFont="1" applyFill="1" applyBorder="1" applyAlignment="1" applyProtection="1">
      <alignment horizontal="right" wrapText="1"/>
    </xf>
    <xf numFmtId="170" fontId="24" fillId="0" borderId="88" xfId="4" applyNumberFormat="1" applyFont="1" applyFill="1" applyBorder="1" applyAlignment="1" applyProtection="1">
      <alignment horizontal="right" wrapText="1"/>
    </xf>
    <xf numFmtId="170" fontId="8" fillId="2" borderId="86" xfId="4" applyNumberFormat="1" applyFont="1" applyFill="1" applyBorder="1" applyAlignment="1" applyProtection="1">
      <alignment horizontal="right" wrapText="1"/>
    </xf>
    <xf numFmtId="170" fontId="24" fillId="0" borderId="87" xfId="4" applyNumberFormat="1" applyFont="1" applyBorder="1" applyAlignment="1" applyProtection="1">
      <alignment horizontal="right" wrapText="1"/>
    </xf>
    <xf numFmtId="170" fontId="8" fillId="8" borderId="89" xfId="3" applyNumberFormat="1" applyFont="1" applyFill="1" applyBorder="1" applyAlignment="1">
      <alignment horizontal="right" wrapText="1"/>
    </xf>
    <xf numFmtId="170" fontId="24" fillId="0" borderId="47" xfId="4" applyNumberFormat="1" applyFont="1" applyBorder="1" applyAlignment="1" applyProtection="1">
      <alignment horizontal="right" wrapText="1"/>
    </xf>
    <xf numFmtId="170" fontId="24" fillId="0" borderId="47" xfId="4" applyNumberFormat="1" applyFont="1" applyFill="1" applyBorder="1" applyAlignment="1" applyProtection="1">
      <alignment horizontal="right" wrapText="1"/>
    </xf>
    <xf numFmtId="170" fontId="8" fillId="2" borderId="54" xfId="4" applyNumberFormat="1" applyFont="1" applyFill="1" applyBorder="1" applyAlignment="1" applyProtection="1">
      <alignment horizontal="right" wrapText="1"/>
    </xf>
    <xf numFmtId="170" fontId="24" fillId="0" borderId="50" xfId="4" applyNumberFormat="1" applyFont="1" applyBorder="1" applyAlignment="1" applyProtection="1">
      <alignment horizontal="right" wrapText="1"/>
    </xf>
    <xf numFmtId="170" fontId="8" fillId="2" borderId="47" xfId="4" applyNumberFormat="1" applyFont="1" applyFill="1" applyBorder="1" applyAlignment="1" applyProtection="1">
      <alignment horizontal="right" wrapText="1"/>
    </xf>
    <xf numFmtId="170" fontId="24" fillId="0" borderId="54" xfId="4" applyNumberFormat="1" applyFont="1" applyBorder="1" applyAlignment="1" applyProtection="1">
      <alignment horizontal="right" wrapText="1"/>
    </xf>
    <xf numFmtId="172" fontId="15" fillId="2" borderId="42" xfId="5" applyNumberFormat="1" applyFont="1" applyFill="1" applyBorder="1" applyAlignment="1" applyProtection="1">
      <alignment horizontal="right" wrapText="1"/>
    </xf>
    <xf numFmtId="172" fontId="15" fillId="2" borderId="90" xfId="5" applyNumberFormat="1" applyFont="1" applyFill="1" applyBorder="1" applyAlignment="1" applyProtection="1">
      <alignment horizontal="right" wrapText="1"/>
    </xf>
    <xf numFmtId="172" fontId="24" fillId="0" borderId="42" xfId="5" applyNumberFormat="1" applyFont="1" applyBorder="1" applyAlignment="1" applyProtection="1">
      <alignment horizontal="right" wrapText="1"/>
    </xf>
    <xf numFmtId="172" fontId="24" fillId="0" borderId="90" xfId="5" applyNumberFormat="1" applyFont="1" applyBorder="1" applyAlignment="1" applyProtection="1">
      <alignment horizontal="right" wrapText="1"/>
    </xf>
    <xf numFmtId="172" fontId="8" fillId="2" borderId="44" xfId="5" applyNumberFormat="1" applyFont="1" applyFill="1" applyBorder="1" applyAlignment="1" applyProtection="1">
      <alignment horizontal="right" wrapText="1"/>
    </xf>
    <xf numFmtId="172" fontId="8" fillId="2" borderId="86" xfId="5" applyNumberFormat="1" applyFont="1" applyFill="1" applyBorder="1" applyAlignment="1" applyProtection="1">
      <alignment horizontal="right" wrapText="1"/>
    </xf>
    <xf numFmtId="172" fontId="8" fillId="2" borderId="82" xfId="5" applyNumberFormat="1" applyFont="1" applyFill="1" applyBorder="1" applyAlignment="1" applyProtection="1">
      <alignment horizontal="right" wrapText="1"/>
    </xf>
    <xf numFmtId="172" fontId="8" fillId="2" borderId="91" xfId="5" applyNumberFormat="1" applyFont="1" applyFill="1" applyBorder="1" applyAlignment="1" applyProtection="1">
      <alignment horizontal="right" wrapText="1"/>
    </xf>
    <xf numFmtId="172" fontId="24" fillId="0" borderId="82" xfId="5" applyNumberFormat="1" applyFont="1" applyFill="1" applyBorder="1" applyAlignment="1" applyProtection="1">
      <alignment horizontal="right" wrapText="1"/>
    </xf>
    <xf numFmtId="172" fontId="8" fillId="0" borderId="91" xfId="5" applyNumberFormat="1" applyFont="1" applyFill="1" applyBorder="1" applyAlignment="1" applyProtection="1">
      <alignment horizontal="right" wrapText="1"/>
    </xf>
    <xf numFmtId="172" fontId="24" fillId="0" borderId="42" xfId="5" applyNumberFormat="1" applyFont="1" applyFill="1" applyBorder="1" applyAlignment="1" applyProtection="1">
      <alignment horizontal="right" wrapText="1"/>
    </xf>
    <xf numFmtId="172" fontId="24" fillId="0" borderId="90" xfId="5" applyNumberFormat="1" applyFont="1" applyFill="1" applyBorder="1" applyAlignment="1" applyProtection="1">
      <alignment horizontal="right" wrapText="1"/>
    </xf>
    <xf numFmtId="172" fontId="24" fillId="0" borderId="83" xfId="5" applyNumberFormat="1" applyFont="1" applyBorder="1" applyAlignment="1" applyProtection="1">
      <alignment horizontal="right" wrapText="1"/>
    </xf>
    <xf numFmtId="172" fontId="24" fillId="0" borderId="84" xfId="5" applyNumberFormat="1" applyFont="1" applyBorder="1" applyAlignment="1" applyProtection="1">
      <alignment horizontal="right" wrapText="1"/>
    </xf>
    <xf numFmtId="172" fontId="8" fillId="2" borderId="42" xfId="5" applyNumberFormat="1" applyFont="1" applyFill="1" applyBorder="1" applyAlignment="1" applyProtection="1">
      <alignment horizontal="right" wrapText="1"/>
    </xf>
    <xf numFmtId="172" fontId="8" fillId="2" borderId="90" xfId="5" applyNumberFormat="1" applyFont="1" applyFill="1" applyBorder="1" applyAlignment="1" applyProtection="1">
      <alignment horizontal="right" wrapText="1"/>
    </xf>
    <xf numFmtId="172" fontId="24" fillId="0" borderId="82" xfId="5" applyNumberFormat="1" applyFont="1" applyBorder="1" applyAlignment="1" applyProtection="1">
      <alignment horizontal="right" wrapText="1"/>
    </xf>
    <xf numFmtId="172" fontId="24" fillId="0" borderId="91" xfId="5" applyNumberFormat="1" applyFont="1" applyBorder="1" applyAlignment="1" applyProtection="1">
      <alignment horizontal="right" wrapText="1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45" fillId="0" borderId="98" xfId="0" applyFont="1" applyBorder="1" applyAlignment="1">
      <alignment horizontal="center"/>
    </xf>
    <xf numFmtId="0" fontId="45" fillId="0" borderId="99" xfId="0" applyFont="1" applyBorder="1" applyAlignment="1">
      <alignment horizontal="center"/>
    </xf>
    <xf numFmtId="0" fontId="0" fillId="0" borderId="24" xfId="0" applyBorder="1"/>
    <xf numFmtId="175" fontId="0" fillId="0" borderId="100" xfId="1" applyNumberFormat="1" applyFont="1" applyBorder="1"/>
    <xf numFmtId="175" fontId="0" fillId="0" borderId="24" xfId="1" applyNumberFormat="1" applyFont="1" applyBorder="1"/>
    <xf numFmtId="175" fontId="0" fillId="0" borderId="101" xfId="1" applyNumberFormat="1" applyFont="1" applyBorder="1"/>
    <xf numFmtId="0" fontId="45" fillId="0" borderId="102" xfId="0" applyFont="1" applyBorder="1"/>
    <xf numFmtId="175" fontId="45" fillId="0" borderId="103" xfId="1" applyNumberFormat="1" applyFont="1" applyBorder="1"/>
    <xf numFmtId="175" fontId="45" fillId="0" borderId="102" xfId="1" applyNumberFormat="1" applyFont="1" applyBorder="1"/>
    <xf numFmtId="175" fontId="45" fillId="0" borderId="4" xfId="1" applyNumberFormat="1" applyFont="1" applyBorder="1"/>
    <xf numFmtId="0" fontId="48" fillId="0" borderId="0" xfId="0" applyFont="1"/>
    <xf numFmtId="0" fontId="47" fillId="0" borderId="0" xfId="0" applyFont="1" applyAlignment="1">
      <alignment vertical="center"/>
    </xf>
    <xf numFmtId="168" fontId="30" fillId="0" borderId="43" xfId="3" applyNumberFormat="1" applyFont="1" applyFill="1" applyBorder="1"/>
    <xf numFmtId="49" fontId="16" fillId="3" borderId="22" xfId="0" applyNumberFormat="1" applyFont="1" applyFill="1" applyBorder="1" applyAlignment="1">
      <alignment horizontal="center"/>
    </xf>
    <xf numFmtId="166" fontId="17" fillId="3" borderId="25" xfId="0" applyNumberFormat="1" applyFont="1" applyFill="1" applyBorder="1" applyAlignment="1">
      <alignment horizontal="center" vertical="center" wrapText="1"/>
    </xf>
    <xf numFmtId="166" fontId="17" fillId="3" borderId="23" xfId="0" applyNumberFormat="1" applyFont="1" applyFill="1" applyBorder="1" applyAlignment="1">
      <alignment horizontal="center" vertical="center" wrapText="1"/>
    </xf>
    <xf numFmtId="0" fontId="16" fillId="3" borderId="18" xfId="0" applyFont="1" applyFill="1" applyBorder="1" applyAlignment="1"/>
    <xf numFmtId="49" fontId="16" fillId="3" borderId="105" xfId="0" applyNumberFormat="1" applyFont="1" applyFill="1" applyBorder="1" applyAlignment="1">
      <alignment horizontal="center"/>
    </xf>
    <xf numFmtId="49" fontId="16" fillId="3" borderId="104" xfId="0" applyNumberFormat="1" applyFont="1" applyFill="1" applyBorder="1" applyAlignment="1">
      <alignment horizontal="center"/>
    </xf>
    <xf numFmtId="1" fontId="18" fillId="3" borderId="106" xfId="1" applyNumberFormat="1" applyFont="1" applyFill="1" applyBorder="1" applyAlignment="1" applyProtection="1">
      <alignment horizontal="right" wrapText="1"/>
    </xf>
    <xf numFmtId="1" fontId="18" fillId="3" borderId="107" xfId="1" applyNumberFormat="1" applyFont="1" applyFill="1" applyBorder="1" applyAlignment="1" applyProtection="1">
      <alignment horizontal="right" wrapText="1"/>
    </xf>
    <xf numFmtId="1" fontId="18" fillId="6" borderId="27" xfId="1" applyNumberFormat="1" applyFont="1" applyFill="1" applyBorder="1" applyAlignment="1" applyProtection="1">
      <alignment horizontal="right" wrapText="1"/>
    </xf>
    <xf numFmtId="1" fontId="18" fillId="6" borderId="29" xfId="1" applyNumberFormat="1" applyFont="1" applyFill="1" applyBorder="1" applyAlignment="1" applyProtection="1">
      <alignment horizontal="right" wrapText="1"/>
    </xf>
    <xf numFmtId="1" fontId="18" fillId="6" borderId="13" xfId="1" applyNumberFormat="1" applyFont="1" applyFill="1" applyBorder="1" applyAlignment="1" applyProtection="1">
      <alignment horizontal="right" wrapText="1"/>
    </xf>
    <xf numFmtId="1" fontId="18" fillId="6" borderId="16" xfId="1" applyNumberFormat="1" applyFont="1" applyFill="1" applyBorder="1" applyAlignment="1" applyProtection="1">
      <alignment horizontal="right" wrapText="1"/>
    </xf>
    <xf numFmtId="1" fontId="18" fillId="3" borderId="27" xfId="1" applyNumberFormat="1" applyFont="1" applyFill="1" applyBorder="1" applyAlignment="1" applyProtection="1">
      <alignment horizontal="right" wrapText="1"/>
    </xf>
    <xf numFmtId="1" fontId="18" fillId="3" borderId="29" xfId="1" applyNumberFormat="1" applyFont="1" applyFill="1" applyBorder="1" applyAlignment="1" applyProtection="1">
      <alignment horizontal="right" wrapText="1"/>
    </xf>
    <xf numFmtId="1" fontId="18" fillId="0" borderId="13" xfId="1" applyNumberFormat="1" applyFont="1" applyFill="1" applyBorder="1" applyAlignment="1" applyProtection="1">
      <alignment horizontal="right" wrapText="1"/>
    </xf>
    <xf numFmtId="1" fontId="18" fillId="0" borderId="16" xfId="1" applyNumberFormat="1" applyFont="1" applyFill="1" applyBorder="1" applyAlignment="1" applyProtection="1">
      <alignment horizontal="right" wrapText="1"/>
    </xf>
    <xf numFmtId="1" fontId="18" fillId="0" borderId="106" xfId="1" applyNumberFormat="1" applyFont="1" applyFill="1" applyBorder="1" applyAlignment="1" applyProtection="1">
      <alignment horizontal="right" wrapText="1"/>
    </xf>
    <xf numFmtId="1" fontId="18" fillId="0" borderId="107" xfId="1" applyNumberFormat="1" applyFont="1" applyFill="1" applyBorder="1" applyAlignment="1" applyProtection="1">
      <alignment horizontal="right" wrapText="1"/>
    </xf>
    <xf numFmtId="1" fontId="18" fillId="5" borderId="26" xfId="1" applyNumberFormat="1" applyFont="1" applyFill="1" applyBorder="1" applyAlignment="1" applyProtection="1">
      <alignment horizontal="right" wrapText="1"/>
    </xf>
    <xf numFmtId="1" fontId="18" fillId="5" borderId="71" xfId="1" applyNumberFormat="1" applyFont="1" applyFill="1" applyBorder="1" applyAlignment="1" applyProtection="1">
      <alignment horizontal="right" wrapText="1"/>
    </xf>
    <xf numFmtId="1" fontId="18" fillId="0" borderId="26" xfId="1" applyNumberFormat="1" applyFont="1" applyFill="1" applyBorder="1" applyAlignment="1" applyProtection="1">
      <alignment horizontal="right" wrapText="1"/>
    </xf>
    <xf numFmtId="1" fontId="18" fillId="0" borderId="71" xfId="1" applyNumberFormat="1" applyFont="1" applyFill="1" applyBorder="1" applyAlignment="1" applyProtection="1">
      <alignment horizontal="right" wrapText="1"/>
    </xf>
    <xf numFmtId="1" fontId="18" fillId="3" borderId="13" xfId="1" applyNumberFormat="1" applyFont="1" applyFill="1" applyBorder="1" applyAlignment="1" applyProtection="1">
      <alignment horizontal="right" wrapText="1"/>
    </xf>
    <xf numFmtId="1" fontId="18" fillId="3" borderId="16" xfId="1" applyNumberFormat="1" applyFont="1" applyFill="1" applyBorder="1" applyAlignment="1" applyProtection="1">
      <alignment horizontal="right" wrapText="1"/>
    </xf>
    <xf numFmtId="1" fontId="18" fillId="5" borderId="13" xfId="1" applyNumberFormat="1" applyFont="1" applyFill="1" applyBorder="1" applyAlignment="1" applyProtection="1">
      <alignment horizontal="right" wrapText="1"/>
    </xf>
    <xf numFmtId="1" fontId="18" fillId="5" borderId="16" xfId="1" applyNumberFormat="1" applyFont="1" applyFill="1" applyBorder="1" applyAlignment="1" applyProtection="1">
      <alignment horizontal="right" wrapText="1"/>
    </xf>
    <xf numFmtId="0" fontId="16" fillId="3" borderId="109" xfId="0" applyFont="1" applyFill="1" applyBorder="1" applyAlignment="1">
      <alignment horizontal="left"/>
    </xf>
    <xf numFmtId="0" fontId="16" fillId="3" borderId="110" xfId="0" applyFont="1" applyFill="1" applyBorder="1" applyAlignment="1">
      <alignment horizontal="left"/>
    </xf>
    <xf numFmtId="49" fontId="21" fillId="7" borderId="42" xfId="3" applyNumberFormat="1" applyFont="1" applyFill="1" applyBorder="1" applyAlignment="1">
      <alignment horizontal="center"/>
    </xf>
    <xf numFmtId="1" fontId="22" fillId="7" borderId="43" xfId="3" applyNumberFormat="1" applyFont="1" applyFill="1" applyBorder="1" applyAlignment="1">
      <alignment horizontal="center" vertical="center" wrapText="1"/>
    </xf>
    <xf numFmtId="167" fontId="21" fillId="7" borderId="43" xfId="3" applyFont="1" applyFill="1" applyBorder="1" applyAlignment="1"/>
    <xf numFmtId="172" fontId="24" fillId="0" borderId="58" xfId="4" applyNumberFormat="1" applyFont="1" applyFill="1" applyBorder="1" applyAlignment="1" applyProtection="1">
      <alignment horizontal="right" wrapText="1"/>
    </xf>
    <xf numFmtId="167" fontId="21" fillId="7" borderId="43" xfId="3" applyFont="1" applyFill="1" applyBorder="1" applyAlignment="1">
      <alignment horizontal="left"/>
    </xf>
    <xf numFmtId="170" fontId="18" fillId="7" borderId="52" xfId="4" applyNumberFormat="1" applyFont="1" applyFill="1" applyBorder="1" applyAlignment="1" applyProtection="1">
      <alignment horizontal="right" wrapText="1"/>
    </xf>
    <xf numFmtId="170" fontId="18" fillId="7" borderId="55" xfId="4" applyNumberFormat="1" applyFont="1" applyFill="1" applyBorder="1" applyAlignment="1" applyProtection="1">
      <alignment horizontal="right" wrapText="1"/>
    </xf>
    <xf numFmtId="172" fontId="18" fillId="0" borderId="52" xfId="4" applyNumberFormat="1" applyFont="1" applyFill="1" applyBorder="1" applyAlignment="1" applyProtection="1">
      <alignment horizontal="right" wrapText="1"/>
    </xf>
    <xf numFmtId="172" fontId="18" fillId="0" borderId="60" xfId="4" applyNumberFormat="1" applyFont="1" applyFill="1" applyBorder="1" applyAlignment="1" applyProtection="1">
      <alignment horizontal="right" wrapText="1"/>
    </xf>
    <xf numFmtId="167" fontId="37" fillId="7" borderId="0" xfId="3" applyFont="1" applyFill="1" applyBorder="1" applyAlignment="1">
      <alignment horizontal="center" vertical="center" wrapText="1"/>
    </xf>
    <xf numFmtId="167" fontId="37" fillId="7" borderId="55" xfId="3" applyFont="1" applyFill="1" applyBorder="1" applyAlignment="1">
      <alignment horizontal="center" vertical="center" wrapText="1"/>
    </xf>
    <xf numFmtId="167" fontId="11" fillId="2" borderId="50" xfId="3" applyFont="1" applyFill="1" applyBorder="1" applyAlignment="1">
      <alignment horizontal="left" vertical="center"/>
    </xf>
    <xf numFmtId="167" fontId="11" fillId="2" borderId="58" xfId="3" applyFont="1" applyFill="1" applyBorder="1" applyAlignment="1">
      <alignment horizontal="left" vertical="center"/>
    </xf>
    <xf numFmtId="167" fontId="11" fillId="2" borderId="54" xfId="3" applyFont="1" applyFill="1" applyBorder="1" applyAlignment="1">
      <alignment horizontal="left" vertical="center"/>
    </xf>
    <xf numFmtId="167" fontId="11" fillId="2" borderId="53" xfId="3" applyFont="1" applyFill="1" applyBorder="1" applyAlignment="1">
      <alignment horizontal="left" vertical="center"/>
    </xf>
    <xf numFmtId="167" fontId="11" fillId="2" borderId="50" xfId="3" applyFont="1" applyFill="1" applyBorder="1" applyAlignment="1">
      <alignment horizontal="left" wrapText="1"/>
    </xf>
    <xf numFmtId="167" fontId="11" fillId="2" borderId="34" xfId="3" applyFont="1" applyFill="1" applyBorder="1" applyAlignment="1">
      <alignment horizontal="left" wrapText="1"/>
    </xf>
    <xf numFmtId="167" fontId="11" fillId="2" borderId="58" xfId="3" applyFont="1" applyFill="1" applyBorder="1" applyAlignment="1">
      <alignment horizontal="left" wrapText="1"/>
    </xf>
    <xf numFmtId="167" fontId="11" fillId="2" borderId="54" xfId="3" applyFont="1" applyFill="1" applyBorder="1" applyAlignment="1">
      <alignment horizontal="left" wrapText="1"/>
    </xf>
    <xf numFmtId="167" fontId="11" fillId="2" borderId="55" xfId="3" applyFont="1" applyFill="1" applyBorder="1" applyAlignment="1">
      <alignment horizontal="left" wrapText="1"/>
    </xf>
    <xf numFmtId="167" fontId="11" fillId="2" borderId="53" xfId="3" applyFont="1" applyFill="1" applyBorder="1" applyAlignment="1">
      <alignment horizontal="left" wrapText="1"/>
    </xf>
    <xf numFmtId="168" fontId="41" fillId="2" borderId="49" xfId="3" applyNumberFormat="1" applyFont="1" applyFill="1" applyBorder="1" applyAlignment="1">
      <alignment horizontal="right" vertical="center"/>
    </xf>
    <xf numFmtId="168" fontId="41" fillId="2" borderId="51" xfId="3" applyNumberFormat="1" applyFont="1" applyFill="1" applyBorder="1" applyAlignment="1">
      <alignment horizontal="right" vertical="center"/>
    </xf>
    <xf numFmtId="167" fontId="44" fillId="0" borderId="0" xfId="3" applyFont="1" applyFill="1" applyBorder="1" applyAlignment="1">
      <alignment horizontal="center"/>
    </xf>
    <xf numFmtId="167" fontId="39" fillId="0" borderId="43" xfId="3" applyFont="1" applyBorder="1" applyAlignment="1">
      <alignment horizontal="left"/>
    </xf>
    <xf numFmtId="167" fontId="39" fillId="0" borderId="46" xfId="3" applyFont="1" applyBorder="1" applyAlignment="1">
      <alignment horizontal="left"/>
    </xf>
    <xf numFmtId="167" fontId="11" fillId="2" borderId="43" xfId="3" applyFont="1" applyFill="1" applyBorder="1" applyAlignment="1">
      <alignment horizontal="center" wrapText="1"/>
    </xf>
    <xf numFmtId="167" fontId="11" fillId="2" borderId="46" xfId="3" applyFont="1" applyFill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4" fillId="2" borderId="66" xfId="0" applyFont="1" applyFill="1" applyBorder="1" applyAlignment="1">
      <alignment horizontal="left"/>
    </xf>
    <xf numFmtId="49" fontId="14" fillId="2" borderId="4" xfId="0" applyNumberFormat="1" applyFont="1" applyFill="1" applyBorder="1" applyAlignment="1">
      <alignment horizontal="left"/>
    </xf>
    <xf numFmtId="49" fontId="14" fillId="2" borderId="108" xfId="0" applyNumberFormat="1" applyFont="1" applyFill="1" applyBorder="1" applyAlignment="1">
      <alignment horizontal="left"/>
    </xf>
    <xf numFmtId="0" fontId="16" fillId="3" borderId="76" xfId="0" applyFont="1" applyFill="1" applyBorder="1" applyAlignment="1">
      <alignment horizontal="left"/>
    </xf>
    <xf numFmtId="49" fontId="20" fillId="4" borderId="4" xfId="0" applyNumberFormat="1" applyFont="1" applyFill="1" applyBorder="1" applyAlignment="1">
      <alignment horizontal="left"/>
    </xf>
    <xf numFmtId="3" fontId="11" fillId="3" borderId="4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11" fillId="3" borderId="5" xfId="0" applyNumberFormat="1" applyFont="1" applyFill="1" applyBorder="1" applyAlignment="1">
      <alignment horizontal="center" vertical="center" wrapText="1"/>
    </xf>
    <xf numFmtId="49" fontId="14" fillId="2" borderId="70" xfId="0" applyNumberFormat="1" applyFont="1" applyFill="1" applyBorder="1" applyAlignment="1">
      <alignment horizontal="left"/>
    </xf>
    <xf numFmtId="0" fontId="16" fillId="3" borderId="75" xfId="0" applyFont="1" applyFill="1" applyBorder="1" applyAlignment="1">
      <alignment horizontal="left"/>
    </xf>
    <xf numFmtId="0" fontId="27" fillId="0" borderId="0" xfId="0" applyFont="1" applyBorder="1" applyAlignment="1">
      <alignment horizontal="center" vertical="center"/>
    </xf>
    <xf numFmtId="49" fontId="14" fillId="2" borderId="42" xfId="3" applyNumberFormat="1" applyFont="1" applyFill="1" applyBorder="1" applyAlignment="1">
      <alignment horizontal="left"/>
    </xf>
    <xf numFmtId="49" fontId="14" fillId="2" borderId="43" xfId="3" applyNumberFormat="1" applyFont="1" applyFill="1" applyBorder="1" applyAlignment="1">
      <alignment horizontal="left"/>
    </xf>
    <xf numFmtId="167" fontId="26" fillId="0" borderId="42" xfId="3" applyFont="1" applyFill="1" applyBorder="1" applyAlignment="1">
      <alignment horizontal="left"/>
    </xf>
    <xf numFmtId="167" fontId="26" fillId="0" borderId="43" xfId="3" applyFont="1" applyFill="1" applyBorder="1" applyAlignment="1">
      <alignment horizontal="left"/>
    </xf>
    <xf numFmtId="49" fontId="20" fillId="8" borderId="61" xfId="3" applyNumberFormat="1" applyFont="1" applyFill="1" applyBorder="1" applyAlignment="1">
      <alignment horizontal="left"/>
    </xf>
    <xf numFmtId="49" fontId="20" fillId="8" borderId="62" xfId="3" applyNumberFormat="1" applyFont="1" applyFill="1" applyBorder="1" applyAlignment="1">
      <alignment horizontal="left"/>
    </xf>
    <xf numFmtId="168" fontId="20" fillId="7" borderId="35" xfId="3" applyNumberFormat="1" applyFont="1" applyFill="1" applyBorder="1" applyAlignment="1">
      <alignment horizontal="center" vertical="center" wrapText="1"/>
    </xf>
    <xf numFmtId="168" fontId="20" fillId="7" borderId="36" xfId="3" applyNumberFormat="1" applyFont="1" applyFill="1" applyBorder="1" applyAlignment="1">
      <alignment horizontal="center" vertical="center" wrapText="1"/>
    </xf>
    <xf numFmtId="167" fontId="14" fillId="2" borderId="42" xfId="3" applyFont="1" applyFill="1" applyBorder="1" applyAlignment="1">
      <alignment horizontal="left"/>
    </xf>
    <xf numFmtId="167" fontId="14" fillId="2" borderId="43" xfId="3" applyFont="1" applyFill="1" applyBorder="1" applyAlignment="1">
      <alignment horizontal="left"/>
    </xf>
    <xf numFmtId="168" fontId="20" fillId="7" borderId="32" xfId="3" applyNumberFormat="1" applyFont="1" applyFill="1" applyBorder="1" applyAlignment="1">
      <alignment horizontal="center" vertical="center" wrapText="1"/>
    </xf>
    <xf numFmtId="168" fontId="20" fillId="7" borderId="33" xfId="3" applyNumberFormat="1" applyFont="1" applyFill="1" applyBorder="1" applyAlignment="1">
      <alignment horizontal="center" vertical="center" wrapText="1"/>
    </xf>
    <xf numFmtId="168" fontId="20" fillId="7" borderId="83" xfId="3" applyNumberFormat="1" applyFont="1" applyFill="1" applyBorder="1" applyAlignment="1">
      <alignment horizontal="center" vertical="center" wrapText="1"/>
    </xf>
    <xf numFmtId="168" fontId="20" fillId="7" borderId="84" xfId="3" applyNumberFormat="1" applyFont="1" applyFill="1" applyBorder="1" applyAlignment="1">
      <alignment horizontal="center" vertical="center" wrapText="1"/>
    </xf>
    <xf numFmtId="168" fontId="20" fillId="7" borderId="34" xfId="3" applyNumberFormat="1" applyFont="1" applyFill="1" applyBorder="1" applyAlignment="1">
      <alignment horizontal="center" vertical="center" wrapText="1"/>
    </xf>
    <xf numFmtId="168" fontId="29" fillId="0" borderId="0" xfId="3" applyNumberFormat="1" applyFont="1" applyFill="1" applyBorder="1" applyAlignment="1">
      <alignment horizontal="center" vertical="center"/>
    </xf>
    <xf numFmtId="167" fontId="20" fillId="10" borderId="47" xfId="3" applyFont="1" applyFill="1" applyBorder="1" applyAlignment="1">
      <alignment horizontal="left"/>
    </xf>
    <xf numFmtId="167" fontId="20" fillId="10" borderId="46" xfId="3" applyFont="1" applyFill="1" applyBorder="1" applyAlignment="1">
      <alignment horizontal="left"/>
    </xf>
    <xf numFmtId="3" fontId="23" fillId="0" borderId="0" xfId="0" applyNumberFormat="1" applyFont="1" applyBorder="1" applyAlignment="1">
      <alignment horizontal="center" wrapText="1"/>
    </xf>
    <xf numFmtId="167" fontId="20" fillId="2" borderId="47" xfId="3" applyFont="1" applyFill="1" applyBorder="1" applyAlignment="1">
      <alignment horizontal="center" vertical="center"/>
    </xf>
    <xf numFmtId="167" fontId="20" fillId="2" borderId="46" xfId="3" applyFont="1" applyFill="1" applyBorder="1" applyAlignment="1">
      <alignment horizontal="center" vertical="center"/>
    </xf>
    <xf numFmtId="167" fontId="14" fillId="9" borderId="47" xfId="3" applyFont="1" applyFill="1" applyBorder="1" applyAlignment="1">
      <alignment horizontal="left"/>
    </xf>
    <xf numFmtId="167" fontId="14" fillId="9" borderId="46" xfId="3" applyFont="1" applyFill="1" applyBorder="1" applyAlignment="1">
      <alignment horizontal="left"/>
    </xf>
    <xf numFmtId="168" fontId="29" fillId="0" borderId="0" xfId="3" applyNumberFormat="1" applyFont="1" applyFill="1" applyBorder="1" applyAlignment="1">
      <alignment horizontal="center" vertical="center" wrapText="1"/>
    </xf>
    <xf numFmtId="0" fontId="45" fillId="0" borderId="92" xfId="0" applyFont="1" applyBorder="1" applyAlignment="1">
      <alignment horizontal="center" vertical="center"/>
    </xf>
    <xf numFmtId="0" fontId="45" fillId="0" borderId="96" xfId="0" applyFont="1" applyBorder="1" applyAlignment="1">
      <alignment horizontal="center" vertical="center"/>
    </xf>
    <xf numFmtId="0" fontId="45" fillId="0" borderId="93" xfId="0" applyFont="1" applyBorder="1" applyAlignment="1">
      <alignment horizontal="center" vertical="center" wrapText="1"/>
    </xf>
    <xf numFmtId="0" fontId="45" fillId="0" borderId="97" xfId="0" applyFont="1" applyBorder="1" applyAlignment="1">
      <alignment horizontal="center" vertical="center" wrapText="1"/>
    </xf>
    <xf numFmtId="0" fontId="45" fillId="0" borderId="94" xfId="0" applyFont="1" applyBorder="1" applyAlignment="1">
      <alignment horizontal="center" vertical="center"/>
    </xf>
    <xf numFmtId="0" fontId="45" fillId="0" borderId="95" xfId="0" applyFont="1" applyBorder="1" applyAlignment="1">
      <alignment horizontal="center" vertical="center"/>
    </xf>
  </cellXfs>
  <cellStyles count="6">
    <cellStyle name="Excel Built-in Comma" xfId="4" xr:uid="{00000000-0005-0000-0000-000000000000}"/>
    <cellStyle name="Excel Built-in Normal" xfId="3" xr:uid="{00000000-0005-0000-0000-000001000000}"/>
    <cellStyle name="Excel Built-in Percent" xfId="5" xr:uid="{00000000-0005-0000-0000-000002000000}"/>
    <cellStyle name="Ezres" xfId="1" builtinId="3"/>
    <cellStyle name="Normál" xfId="0" builtinId="0"/>
    <cellStyle name="Normál 4" xfId="2" xr:uid="{00000000-0005-0000-0000-000005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98" name="shapetype_202" hidden="1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96" name="shapetype_202" hidden="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94" name="shapetype_202" hidden="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92" name="shapetype_202" hidden="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90" name="shapetype_202" hidden="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88" name="shapetype_202" hidden="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86" name="shapetype_202" hidden="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84" name="shapetype_202" hidden="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82" name="shapetype_202" hidden="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80" name="shapetype_202" hidden="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78" name="shapetype_202" hidden="1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76" name="shapetype_202" hidden="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74" name="shapetype_202" hidden="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72" name="shapetype_202" hidden="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70" name="shapetype_202" hidden="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876300</xdr:colOff>
      <xdr:row>38</xdr:row>
      <xdr:rowOff>171450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45</xdr:row>
      <xdr:rowOff>47625</xdr:rowOff>
    </xdr:to>
    <xdr:sp macro="" textlink="">
      <xdr:nvSpPr>
        <xdr:cNvPr id="2098" name="shapetype_202" hidden="1">
          <a:extLst>
            <a:ext uri="{FF2B5EF4-FFF2-40B4-BE49-F238E27FC236}">
              <a16:creationId xmlns:a16="http://schemas.microsoft.com/office/drawing/2014/main" id="{00000000-0008-0000-0100-00003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45</xdr:row>
      <xdr:rowOff>47625</xdr:rowOff>
    </xdr:to>
    <xdr:sp macro="" textlink="">
      <xdr:nvSpPr>
        <xdr:cNvPr id="2096" name="shapetype_202" hidden="1">
          <a:extLst>
            <a:ext uri="{FF2B5EF4-FFF2-40B4-BE49-F238E27FC236}">
              <a16:creationId xmlns:a16="http://schemas.microsoft.com/office/drawing/2014/main" id="{00000000-0008-0000-0100-00003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45</xdr:row>
      <xdr:rowOff>47625</xdr:rowOff>
    </xdr:to>
    <xdr:sp macro="" textlink="">
      <xdr:nvSpPr>
        <xdr:cNvPr id="2094" name="shapetype_202" hidden="1">
          <a:extLst>
            <a:ext uri="{FF2B5EF4-FFF2-40B4-BE49-F238E27FC236}">
              <a16:creationId xmlns:a16="http://schemas.microsoft.com/office/drawing/2014/main" id="{00000000-0008-0000-0100-00002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45</xdr:row>
      <xdr:rowOff>47625</xdr:rowOff>
    </xdr:to>
    <xdr:sp macro="" textlink="">
      <xdr:nvSpPr>
        <xdr:cNvPr id="2092" name="shapetype_202" hidden="1">
          <a:extLst>
            <a:ext uri="{FF2B5EF4-FFF2-40B4-BE49-F238E27FC236}">
              <a16:creationId xmlns:a16="http://schemas.microsoft.com/office/drawing/2014/main" id="{00000000-0008-0000-0100-00002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45</xdr:row>
      <xdr:rowOff>47625</xdr:rowOff>
    </xdr:to>
    <xdr:sp macro="" textlink="">
      <xdr:nvSpPr>
        <xdr:cNvPr id="2090" name="shapetype_202" hidden="1">
          <a:extLst>
            <a:ext uri="{FF2B5EF4-FFF2-40B4-BE49-F238E27FC236}">
              <a16:creationId xmlns:a16="http://schemas.microsoft.com/office/drawing/2014/main" id="{00000000-0008-0000-0100-00002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45</xdr:row>
      <xdr:rowOff>47625</xdr:rowOff>
    </xdr:to>
    <xdr:sp macro="" textlink="">
      <xdr:nvSpPr>
        <xdr:cNvPr id="2088" name="shapetype_202" hidden="1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45</xdr:row>
      <xdr:rowOff>47625</xdr:rowOff>
    </xdr:to>
    <xdr:sp macro="" textlink="">
      <xdr:nvSpPr>
        <xdr:cNvPr id="2086" name="shapetype_202" hidden="1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45</xdr:row>
      <xdr:rowOff>47625</xdr:rowOff>
    </xdr:to>
    <xdr:sp macro="" textlink="">
      <xdr:nvSpPr>
        <xdr:cNvPr id="2084" name="shapetype_202" hidden="1">
          <a:extLs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45</xdr:row>
      <xdr:rowOff>47625</xdr:rowOff>
    </xdr:to>
    <xdr:sp macro="" textlink="">
      <xdr:nvSpPr>
        <xdr:cNvPr id="2082" name="shapetype_202" hidden="1">
          <a:extLst>
            <a:ext uri="{FF2B5EF4-FFF2-40B4-BE49-F238E27FC236}">
              <a16:creationId xmlns:a16="http://schemas.microsoft.com/office/drawing/2014/main" id="{00000000-0008-0000-0100-00002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45</xdr:row>
      <xdr:rowOff>47625</xdr:rowOff>
    </xdr:to>
    <xdr:sp macro="" textlink="">
      <xdr:nvSpPr>
        <xdr:cNvPr id="2080" name="shapetype_202" hidden="1">
          <a:extLst>
            <a:ext uri="{FF2B5EF4-FFF2-40B4-BE49-F238E27FC236}">
              <a16:creationId xmlns:a16="http://schemas.microsoft.com/office/drawing/2014/main" id="{00000000-0008-0000-0100-00002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45</xdr:row>
      <xdr:rowOff>47625</xdr:rowOff>
    </xdr:to>
    <xdr:sp macro="" textlink="">
      <xdr:nvSpPr>
        <xdr:cNvPr id="2078" name="shapetype_202" hidden="1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45</xdr:row>
      <xdr:rowOff>47625</xdr:rowOff>
    </xdr:to>
    <xdr:sp macro="" textlink="">
      <xdr:nvSpPr>
        <xdr:cNvPr id="2076" name="shapetype_202" hidden="1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45</xdr:row>
      <xdr:rowOff>47625</xdr:rowOff>
    </xdr:to>
    <xdr:sp macro="" textlink="">
      <xdr:nvSpPr>
        <xdr:cNvPr id="2074" name="shapetype_202" hidden="1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45</xdr:row>
      <xdr:rowOff>47625</xdr:rowOff>
    </xdr:to>
    <xdr:sp macro="" textlink="">
      <xdr:nvSpPr>
        <xdr:cNvPr id="2072" name="shapetype_202" hidden="1"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45</xdr:row>
      <xdr:rowOff>47625</xdr:rowOff>
    </xdr:to>
    <xdr:sp macro="" textlink="">
      <xdr:nvSpPr>
        <xdr:cNvPr id="2070" name="shapetype_202" hidden="1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45</xdr:row>
      <xdr:rowOff>47625</xdr:rowOff>
    </xdr:to>
    <xdr:sp macro="" textlink="">
      <xdr:nvSpPr>
        <xdr:cNvPr id="2068" name="shapetype_202" hidden="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45</xdr:row>
      <xdr:rowOff>47625</xdr:rowOff>
    </xdr:to>
    <xdr:sp macro="" textlink="">
      <xdr:nvSpPr>
        <xdr:cNvPr id="2066" name="shapetype_202" hidden="1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45</xdr:row>
      <xdr:rowOff>47625</xdr:rowOff>
    </xdr:to>
    <xdr:sp macro="" textlink="">
      <xdr:nvSpPr>
        <xdr:cNvPr id="2064" name="shapetype_202" hidden="1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45</xdr:row>
      <xdr:rowOff>47625</xdr:rowOff>
    </xdr:to>
    <xdr:sp macro="" textlink="">
      <xdr:nvSpPr>
        <xdr:cNvPr id="2062" name="shapetype_202" hidden="1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45</xdr:row>
      <xdr:rowOff>47625</xdr:rowOff>
    </xdr:to>
    <xdr:sp macro="" textlink="">
      <xdr:nvSpPr>
        <xdr:cNvPr id="2060" name="shapetype_202" hidden="1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45</xdr:row>
      <xdr:rowOff>47625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45</xdr:row>
      <xdr:rowOff>47625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45</xdr:row>
      <xdr:rowOff>47625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45</xdr:row>
      <xdr:rowOff>47625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45</xdr:row>
      <xdr:rowOff>47625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112" name="shapetype_202" hidden="1">
          <a:extLst>
            <a:ext uri="{FF2B5EF4-FFF2-40B4-BE49-F238E27FC236}">
              <a16:creationId xmlns:a16="http://schemas.microsoft.com/office/drawing/2014/main" id="{00000000-0008-0000-0200-00002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110" name="shapetype_202" hidden="1">
          <a:extLst>
            <a:ext uri="{FF2B5EF4-FFF2-40B4-BE49-F238E27FC236}">
              <a16:creationId xmlns:a16="http://schemas.microsoft.com/office/drawing/2014/main" id="{00000000-0008-0000-0200-00002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108" name="shapetype_202" hidden="1">
          <a:extLst>
            <a:ext uri="{FF2B5EF4-FFF2-40B4-BE49-F238E27FC236}">
              <a16:creationId xmlns:a16="http://schemas.microsoft.com/office/drawing/2014/main" id="{00000000-0008-0000-0200-00002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106" name="shapetype_202" hidden="1">
          <a:extLst>
            <a:ext uri="{FF2B5EF4-FFF2-40B4-BE49-F238E27FC236}">
              <a16:creationId xmlns:a16="http://schemas.microsoft.com/office/drawing/2014/main" id="{00000000-0008-0000-0200-00002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104" name="shapetype_202" hidden="1">
          <a:extLst>
            <a:ext uri="{FF2B5EF4-FFF2-40B4-BE49-F238E27FC236}">
              <a16:creationId xmlns:a16="http://schemas.microsoft.com/office/drawing/2014/main" id="{00000000-0008-0000-0200-000020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102" name="shapetype_202" hidden="1">
          <a:extLst>
            <a:ext uri="{FF2B5EF4-FFF2-40B4-BE49-F238E27FC236}">
              <a16:creationId xmlns:a16="http://schemas.microsoft.com/office/drawing/2014/main" id="{00000000-0008-0000-0200-00001E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100" name="shapetype_202" hidden="1">
          <a:extLst>
            <a:ext uri="{FF2B5EF4-FFF2-40B4-BE49-F238E27FC236}">
              <a16:creationId xmlns:a16="http://schemas.microsoft.com/office/drawing/2014/main" id="{00000000-0008-0000-0200-00001C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98" name="shapetype_202" hidden="1">
          <a:extLst>
            <a:ext uri="{FF2B5EF4-FFF2-40B4-BE49-F238E27FC236}">
              <a16:creationId xmlns:a16="http://schemas.microsoft.com/office/drawing/2014/main" id="{00000000-0008-0000-0200-00001A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96" name="shapetype_202" hidden="1">
          <a:extLst>
            <a:ext uri="{FF2B5EF4-FFF2-40B4-BE49-F238E27FC236}">
              <a16:creationId xmlns:a16="http://schemas.microsoft.com/office/drawing/2014/main" id="{00000000-0008-0000-0200-00001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94" name="shapetype_202" hidden="1">
          <a:extLst>
            <a:ext uri="{FF2B5EF4-FFF2-40B4-BE49-F238E27FC236}">
              <a16:creationId xmlns:a16="http://schemas.microsoft.com/office/drawing/2014/main" id="{00000000-0008-0000-0200-00001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92" name="shapetype_202" hidden="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90" name="shapetype_202" hidden="1">
          <a:extLst>
            <a:ext uri="{FF2B5EF4-FFF2-40B4-BE49-F238E27FC236}">
              <a16:creationId xmlns:a16="http://schemas.microsoft.com/office/drawing/2014/main" id="{00000000-0008-0000-0200-00001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88" name="shapetype_202" hidden="1">
          <a:extLst>
            <a:ext uri="{FF2B5EF4-FFF2-40B4-BE49-F238E27FC236}">
              <a16:creationId xmlns:a16="http://schemas.microsoft.com/office/drawing/2014/main" id="{00000000-0008-0000-0200-000010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86" name="shapetype_202" hidden="1">
          <a:extLst>
            <a:ext uri="{FF2B5EF4-FFF2-40B4-BE49-F238E27FC236}">
              <a16:creationId xmlns:a16="http://schemas.microsoft.com/office/drawing/2014/main" id="{00000000-0008-0000-0200-00000E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84" name="shapetype_202" hidden="1">
          <a:extLst>
            <a:ext uri="{FF2B5EF4-FFF2-40B4-BE49-F238E27FC236}">
              <a16:creationId xmlns:a16="http://schemas.microsoft.com/office/drawing/2014/main" id="{00000000-0008-0000-0200-00000C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82" name="shapetype_202" hidden="1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2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2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2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400050</xdr:colOff>
      <xdr:row>37</xdr:row>
      <xdr:rowOff>9525</xdr:rowOff>
    </xdr:to>
    <xdr:sp macro="" textlink="">
      <xdr:nvSpPr>
        <xdr:cNvPr id="4148" name="shapetype_202" hidden="1">
          <a:extLst>
            <a:ext uri="{FF2B5EF4-FFF2-40B4-BE49-F238E27FC236}">
              <a16:creationId xmlns:a16="http://schemas.microsoft.com/office/drawing/2014/main" id="{00000000-0008-0000-0300-000034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37</xdr:row>
      <xdr:rowOff>9525</xdr:rowOff>
    </xdr:to>
    <xdr:sp macro="" textlink="">
      <xdr:nvSpPr>
        <xdr:cNvPr id="4146" name="shapetype_202" hidden="1">
          <a:extLst>
            <a:ext uri="{FF2B5EF4-FFF2-40B4-BE49-F238E27FC236}">
              <a16:creationId xmlns:a16="http://schemas.microsoft.com/office/drawing/2014/main" id="{00000000-0008-0000-0300-00003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37</xdr:row>
      <xdr:rowOff>9525</xdr:rowOff>
    </xdr:to>
    <xdr:sp macro="" textlink="">
      <xdr:nvSpPr>
        <xdr:cNvPr id="4144" name="shapetype_202" hidden="1">
          <a:extLst>
            <a:ext uri="{FF2B5EF4-FFF2-40B4-BE49-F238E27FC236}">
              <a16:creationId xmlns:a16="http://schemas.microsoft.com/office/drawing/2014/main" id="{00000000-0008-0000-0300-000030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37</xdr:row>
      <xdr:rowOff>9525</xdr:rowOff>
    </xdr:to>
    <xdr:sp macro="" textlink="">
      <xdr:nvSpPr>
        <xdr:cNvPr id="4142" name="shapetype_202" hidden="1">
          <a:extLst>
            <a:ext uri="{FF2B5EF4-FFF2-40B4-BE49-F238E27FC236}">
              <a16:creationId xmlns:a16="http://schemas.microsoft.com/office/drawing/2014/main" id="{00000000-0008-0000-0300-00002E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37</xdr:row>
      <xdr:rowOff>9525</xdr:rowOff>
    </xdr:to>
    <xdr:sp macro="" textlink="">
      <xdr:nvSpPr>
        <xdr:cNvPr id="4140" name="shapetype_202" hidden="1">
          <a:extLst>
            <a:ext uri="{FF2B5EF4-FFF2-40B4-BE49-F238E27FC236}">
              <a16:creationId xmlns:a16="http://schemas.microsoft.com/office/drawing/2014/main" id="{00000000-0008-0000-0300-00002C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37</xdr:row>
      <xdr:rowOff>9525</xdr:rowOff>
    </xdr:to>
    <xdr:sp macro="" textlink="">
      <xdr:nvSpPr>
        <xdr:cNvPr id="4138" name="shapetype_202" hidden="1">
          <a:extLst>
            <a:ext uri="{FF2B5EF4-FFF2-40B4-BE49-F238E27FC236}">
              <a16:creationId xmlns:a16="http://schemas.microsoft.com/office/drawing/2014/main" id="{00000000-0008-0000-0300-00002A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37</xdr:row>
      <xdr:rowOff>9525</xdr:rowOff>
    </xdr:to>
    <xdr:sp macro="" textlink="">
      <xdr:nvSpPr>
        <xdr:cNvPr id="4136" name="shapetype_202" hidden="1">
          <a:extLst>
            <a:ext uri="{FF2B5EF4-FFF2-40B4-BE49-F238E27FC236}">
              <a16:creationId xmlns:a16="http://schemas.microsoft.com/office/drawing/2014/main" id="{00000000-0008-0000-0300-000028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37</xdr:row>
      <xdr:rowOff>9525</xdr:rowOff>
    </xdr:to>
    <xdr:sp macro="" textlink="">
      <xdr:nvSpPr>
        <xdr:cNvPr id="4134" name="shapetype_202" hidden="1">
          <a:extLst>
            <a:ext uri="{FF2B5EF4-FFF2-40B4-BE49-F238E27FC236}">
              <a16:creationId xmlns:a16="http://schemas.microsoft.com/office/drawing/2014/main" id="{00000000-0008-0000-0300-000026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37</xdr:row>
      <xdr:rowOff>9525</xdr:rowOff>
    </xdr:to>
    <xdr:sp macro="" textlink="">
      <xdr:nvSpPr>
        <xdr:cNvPr id="4132" name="shapetype_202" hidden="1">
          <a:extLst>
            <a:ext uri="{FF2B5EF4-FFF2-40B4-BE49-F238E27FC236}">
              <a16:creationId xmlns:a16="http://schemas.microsoft.com/office/drawing/2014/main" id="{00000000-0008-0000-0300-000024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37</xdr:row>
      <xdr:rowOff>9525</xdr:rowOff>
    </xdr:to>
    <xdr:sp macro="" textlink="">
      <xdr:nvSpPr>
        <xdr:cNvPr id="4130" name="shapetype_202" hidden="1">
          <a:extLst>
            <a:ext uri="{FF2B5EF4-FFF2-40B4-BE49-F238E27FC236}">
              <a16:creationId xmlns:a16="http://schemas.microsoft.com/office/drawing/2014/main" id="{00000000-0008-0000-0300-00002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37</xdr:row>
      <xdr:rowOff>9525</xdr:rowOff>
    </xdr:to>
    <xdr:sp macro="" textlink="">
      <xdr:nvSpPr>
        <xdr:cNvPr id="4128" name="shapetype_202" hidden="1">
          <a:extLst>
            <a:ext uri="{FF2B5EF4-FFF2-40B4-BE49-F238E27FC236}">
              <a16:creationId xmlns:a16="http://schemas.microsoft.com/office/drawing/2014/main" id="{00000000-0008-0000-0300-000020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37</xdr:row>
      <xdr:rowOff>9525</xdr:rowOff>
    </xdr:to>
    <xdr:sp macro="" textlink="">
      <xdr:nvSpPr>
        <xdr:cNvPr id="4126" name="shapetype_202" hidden="1">
          <a:extLst>
            <a:ext uri="{FF2B5EF4-FFF2-40B4-BE49-F238E27FC236}">
              <a16:creationId xmlns:a16="http://schemas.microsoft.com/office/drawing/2014/main" id="{00000000-0008-0000-0300-00001E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37</xdr:row>
      <xdr:rowOff>9525</xdr:rowOff>
    </xdr:to>
    <xdr:sp macro="" textlink="">
      <xdr:nvSpPr>
        <xdr:cNvPr id="4124" name="shapetype_202" hidden="1">
          <a:extLst>
            <a:ext uri="{FF2B5EF4-FFF2-40B4-BE49-F238E27FC236}">
              <a16:creationId xmlns:a16="http://schemas.microsoft.com/office/drawing/2014/main" id="{00000000-0008-0000-0300-00001C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37</xdr:row>
      <xdr:rowOff>9525</xdr:rowOff>
    </xdr:to>
    <xdr:sp macro="" textlink="">
      <xdr:nvSpPr>
        <xdr:cNvPr id="4122" name="shapetype_202" hidden="1">
          <a:extLst>
            <a:ext uri="{FF2B5EF4-FFF2-40B4-BE49-F238E27FC236}">
              <a16:creationId xmlns:a16="http://schemas.microsoft.com/office/drawing/2014/main" id="{00000000-0008-0000-0300-00001A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37</xdr:row>
      <xdr:rowOff>9525</xdr:rowOff>
    </xdr:to>
    <xdr:sp macro="" textlink="">
      <xdr:nvSpPr>
        <xdr:cNvPr id="4120" name="shapetype_202" hidden="1">
          <a:extLst>
            <a:ext uri="{FF2B5EF4-FFF2-40B4-BE49-F238E27FC236}">
              <a16:creationId xmlns:a16="http://schemas.microsoft.com/office/drawing/2014/main" id="{00000000-0008-0000-0300-000018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37</xdr:row>
      <xdr:rowOff>9525</xdr:rowOff>
    </xdr:to>
    <xdr:sp macro="" textlink="">
      <xdr:nvSpPr>
        <xdr:cNvPr id="4118" name="shapetype_202" hidden="1">
          <a:extLst>
            <a:ext uri="{FF2B5EF4-FFF2-40B4-BE49-F238E27FC236}">
              <a16:creationId xmlns:a16="http://schemas.microsoft.com/office/drawing/2014/main" id="{00000000-0008-0000-0300-000016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37</xdr:row>
      <xdr:rowOff>9525</xdr:rowOff>
    </xdr:to>
    <xdr:sp macro="" textlink="">
      <xdr:nvSpPr>
        <xdr:cNvPr id="4116" name="shapetype_202" hidden="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37</xdr:row>
      <xdr:rowOff>9525</xdr:rowOff>
    </xdr:to>
    <xdr:sp macro="" textlink="">
      <xdr:nvSpPr>
        <xdr:cNvPr id="4114" name="shapetype_202" hidden="1">
          <a:extLst>
            <a:ext uri="{FF2B5EF4-FFF2-40B4-BE49-F238E27FC236}">
              <a16:creationId xmlns:a16="http://schemas.microsoft.com/office/drawing/2014/main" id="{00000000-0008-0000-0300-00001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37</xdr:row>
      <xdr:rowOff>9525</xdr:rowOff>
    </xdr:to>
    <xdr:sp macro="" textlink="">
      <xdr:nvSpPr>
        <xdr:cNvPr id="4112" name="shapetype_202" hidden="1">
          <a:extLst>
            <a:ext uri="{FF2B5EF4-FFF2-40B4-BE49-F238E27FC236}">
              <a16:creationId xmlns:a16="http://schemas.microsoft.com/office/drawing/2014/main" id="{00000000-0008-0000-0300-000010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37</xdr:row>
      <xdr:rowOff>9525</xdr:rowOff>
    </xdr:to>
    <xdr:sp macro="" textlink="">
      <xdr:nvSpPr>
        <xdr:cNvPr id="4110" name="shapetype_202" hidden="1">
          <a:extLst>
            <a:ext uri="{FF2B5EF4-FFF2-40B4-BE49-F238E27FC236}">
              <a16:creationId xmlns:a16="http://schemas.microsoft.com/office/drawing/2014/main" id="{00000000-0008-0000-0300-00000E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37</xdr:row>
      <xdr:rowOff>9525</xdr:rowOff>
    </xdr:to>
    <xdr:sp macro="" textlink="">
      <xdr:nvSpPr>
        <xdr:cNvPr id="4108" name="shapetype_202" hidden="1">
          <a:extLst>
            <a:ext uri="{FF2B5EF4-FFF2-40B4-BE49-F238E27FC236}">
              <a16:creationId xmlns:a16="http://schemas.microsoft.com/office/drawing/2014/main" id="{00000000-0008-0000-0300-00000C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37</xdr:row>
      <xdr:rowOff>9525</xdr:rowOff>
    </xdr:to>
    <xdr:sp macro="" textlink="">
      <xdr:nvSpPr>
        <xdr:cNvPr id="4106" name="shapetype_202" hidden="1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37</xdr:row>
      <xdr:rowOff>9525</xdr:rowOff>
    </xdr:to>
    <xdr:sp macro="" textlink="">
      <xdr:nvSpPr>
        <xdr:cNvPr id="4104" name="shapetype_202" hidden="1">
          <a:extLst>
            <a:ext uri="{FF2B5EF4-FFF2-40B4-BE49-F238E27FC236}">
              <a16:creationId xmlns:a16="http://schemas.microsoft.com/office/drawing/2014/main" id="{00000000-0008-0000-0300-000008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37</xdr:row>
      <xdr:rowOff>9525</xdr:rowOff>
    </xdr:to>
    <xdr:sp macro="" textlink="">
      <xdr:nvSpPr>
        <xdr:cNvPr id="4102" name="shapetype_202" hidden="1">
          <a:extLst>
            <a:ext uri="{FF2B5EF4-FFF2-40B4-BE49-F238E27FC236}">
              <a16:creationId xmlns:a16="http://schemas.microsoft.com/office/drawing/2014/main" id="{00000000-0008-0000-0300-000006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37</xdr:row>
      <xdr:rowOff>9525</xdr:rowOff>
    </xdr:to>
    <xdr:sp macro="" textlink="">
      <xdr:nvSpPr>
        <xdr:cNvPr id="4100" name="shapetype_202" hidden="1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400050</xdr:colOff>
      <xdr:row>37</xdr:row>
      <xdr:rowOff>9525</xdr:rowOff>
    </xdr:to>
    <xdr:sp macro="" textlink="">
      <xdr:nvSpPr>
        <xdr:cNvPr id="4098" name="shapetype_202" hidden="1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76200</xdr:colOff>
      <xdr:row>3</xdr:row>
      <xdr:rowOff>0</xdr:rowOff>
    </xdr:to>
    <xdr:sp macro="" textlink="">
      <xdr:nvSpPr>
        <xdr:cNvPr id="5134" name="shapetype_202" hidden="1">
          <a:extLst>
            <a:ext uri="{FF2B5EF4-FFF2-40B4-BE49-F238E27FC236}">
              <a16:creationId xmlns:a16="http://schemas.microsoft.com/office/drawing/2014/main" id="{00000000-0008-0000-0400-00000E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76200</xdr:colOff>
      <xdr:row>3</xdr:row>
      <xdr:rowOff>0</xdr:rowOff>
    </xdr:to>
    <xdr:sp macro="" textlink="">
      <xdr:nvSpPr>
        <xdr:cNvPr id="5132" name="shapetype_202" hidden="1">
          <a:extLst>
            <a:ext uri="{FF2B5EF4-FFF2-40B4-BE49-F238E27FC236}">
              <a16:creationId xmlns:a16="http://schemas.microsoft.com/office/drawing/2014/main" id="{00000000-0008-0000-0400-00000C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76200</xdr:colOff>
      <xdr:row>3</xdr:row>
      <xdr:rowOff>0</xdr:rowOff>
    </xdr:to>
    <xdr:sp macro="" textlink="">
      <xdr:nvSpPr>
        <xdr:cNvPr id="5130" name="shapetype_202" hidden="1">
          <a:extLst>
            <a:ext uri="{FF2B5EF4-FFF2-40B4-BE49-F238E27FC236}">
              <a16:creationId xmlns:a16="http://schemas.microsoft.com/office/drawing/2014/main" id="{00000000-0008-0000-0400-00000A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76200</xdr:colOff>
      <xdr:row>3</xdr:row>
      <xdr:rowOff>0</xdr:rowOff>
    </xdr:to>
    <xdr:sp macro="" textlink="">
      <xdr:nvSpPr>
        <xdr:cNvPr id="5128" name="shapetype_202" hidden="1">
          <a:extLst>
            <a:ext uri="{FF2B5EF4-FFF2-40B4-BE49-F238E27FC236}">
              <a16:creationId xmlns:a16="http://schemas.microsoft.com/office/drawing/2014/main" id="{00000000-0008-0000-0400-000008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76200</xdr:colOff>
      <xdr:row>3</xdr:row>
      <xdr:rowOff>0</xdr:rowOff>
    </xdr:to>
    <xdr:sp macro="" textlink="">
      <xdr:nvSpPr>
        <xdr:cNvPr id="5126" name="shapetype_202" hidden="1">
          <a:extLst>
            <a:ext uri="{FF2B5EF4-FFF2-40B4-BE49-F238E27FC236}">
              <a16:creationId xmlns:a16="http://schemas.microsoft.com/office/drawing/2014/main" id="{00000000-0008-0000-0400-000006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76200</xdr:colOff>
      <xdr:row>3</xdr:row>
      <xdr:rowOff>0</xdr:rowOff>
    </xdr:to>
    <xdr:sp macro="" textlink="">
      <xdr:nvSpPr>
        <xdr:cNvPr id="5124" name="shapetype_202" hidden="1">
          <a:extLst>
            <a:ext uri="{FF2B5EF4-FFF2-40B4-BE49-F238E27FC236}">
              <a16:creationId xmlns:a16="http://schemas.microsoft.com/office/drawing/2014/main" id="{00000000-0008-0000-0400-000004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76200</xdr:colOff>
      <xdr:row>3</xdr:row>
      <xdr:rowOff>0</xdr:rowOff>
    </xdr:to>
    <xdr:sp macro="" textlink="">
      <xdr:nvSpPr>
        <xdr:cNvPr id="5122" name="shapetype_202" hidden="1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2724150</xdr:colOff>
      <xdr:row>38</xdr:row>
      <xdr:rowOff>76200</xdr:rowOff>
    </xdr:to>
    <xdr:sp macro="" textlink="">
      <xdr:nvSpPr>
        <xdr:cNvPr id="6152" name="shapetype_202" hidden="1">
          <a:extLst>
            <a:ext uri="{FF2B5EF4-FFF2-40B4-BE49-F238E27FC236}">
              <a16:creationId xmlns:a16="http://schemas.microsoft.com/office/drawing/2014/main" id="{00000000-0008-0000-0500-000008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2724150</xdr:colOff>
      <xdr:row>38</xdr:row>
      <xdr:rowOff>76200</xdr:rowOff>
    </xdr:to>
    <xdr:sp macro="" textlink="">
      <xdr:nvSpPr>
        <xdr:cNvPr id="6150" name="shapetype_202" hidden="1">
          <a:extLst>
            <a:ext uri="{FF2B5EF4-FFF2-40B4-BE49-F238E27FC236}">
              <a16:creationId xmlns:a16="http://schemas.microsoft.com/office/drawing/2014/main" id="{00000000-0008-0000-0500-000006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2724150</xdr:colOff>
      <xdr:row>38</xdr:row>
      <xdr:rowOff>76200</xdr:rowOff>
    </xdr:to>
    <xdr:sp macro="" textlink="">
      <xdr:nvSpPr>
        <xdr:cNvPr id="6148" name="shapetype_202" hidden="1">
          <a:extLst>
            <a:ext uri="{FF2B5EF4-FFF2-40B4-BE49-F238E27FC236}">
              <a16:creationId xmlns:a16="http://schemas.microsoft.com/office/drawing/2014/main" id="{00000000-0008-0000-0500-000004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2724150</xdr:colOff>
      <xdr:row>38</xdr:row>
      <xdr:rowOff>76200</xdr:rowOff>
    </xdr:to>
    <xdr:sp macro="" textlink="">
      <xdr:nvSpPr>
        <xdr:cNvPr id="6146" name="shapetype_202" hidden="1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F121"/>
  <sheetViews>
    <sheetView view="pageLayout" zoomScale="70" zoomScaleNormal="70" zoomScaleSheetLayoutView="70" zoomScalePageLayoutView="70" workbookViewId="0">
      <selection activeCell="J9" sqref="J9"/>
    </sheetView>
  </sheetViews>
  <sheetFormatPr defaultRowHeight="15" x14ac:dyDescent="0.25"/>
  <cols>
    <col min="1" max="1" width="3.42578125" style="1"/>
    <col min="2" max="2" width="3.5703125" style="1"/>
    <col min="3" max="3" width="4.28515625" style="1"/>
    <col min="4" max="4" width="5.28515625" style="1"/>
    <col min="5" max="5" width="9.85546875" style="1"/>
    <col min="6" max="9" width="8.7109375" style="1"/>
    <col min="10" max="10" width="43.85546875" style="1"/>
    <col min="11" max="12" width="15.42578125" style="1"/>
    <col min="13" max="249" width="8.7109375" style="1"/>
    <col min="250" max="250" width="3.42578125" style="1"/>
    <col min="251" max="251" width="3.5703125" style="1"/>
    <col min="252" max="252" width="4.28515625" style="1"/>
    <col min="253" max="253" width="5.28515625" style="1"/>
    <col min="254" max="258" width="8.7109375" style="1"/>
    <col min="259" max="259" width="21.5703125" style="1"/>
    <col min="260" max="260" width="10.7109375" style="1"/>
    <col min="261" max="261" width="13.42578125" style="1"/>
    <col min="262" max="262" width="16.28515625" style="1"/>
    <col min="263" max="263" width="13.42578125" style="1"/>
    <col min="264" max="505" width="8.7109375" style="1"/>
    <col min="506" max="506" width="3.42578125" style="1"/>
    <col min="507" max="507" width="3.5703125" style="1"/>
    <col min="508" max="508" width="4.28515625" style="1"/>
    <col min="509" max="509" width="5.28515625" style="1"/>
    <col min="510" max="514" width="8.7109375" style="1"/>
    <col min="515" max="515" width="21.5703125" style="1"/>
    <col min="516" max="516" width="10.7109375" style="1"/>
    <col min="517" max="517" width="13.42578125" style="1"/>
    <col min="518" max="518" width="16.28515625" style="1"/>
    <col min="519" max="519" width="13.42578125" style="1"/>
    <col min="520" max="761" width="8.7109375" style="1"/>
    <col min="762" max="762" width="3.42578125" style="1"/>
    <col min="763" max="763" width="3.5703125" style="1"/>
    <col min="764" max="764" width="4.28515625" style="1"/>
    <col min="765" max="765" width="5.28515625" style="1"/>
    <col min="766" max="770" width="8.7109375" style="1"/>
    <col min="771" max="771" width="21.5703125" style="1"/>
    <col min="772" max="772" width="10.7109375" style="1"/>
    <col min="773" max="773" width="13.42578125" style="1"/>
    <col min="774" max="774" width="16.28515625" style="1"/>
    <col min="775" max="775" width="13.42578125" style="1"/>
    <col min="776" max="1017" width="8.7109375" style="1"/>
    <col min="1018" max="1018" width="3.42578125" style="1"/>
    <col min="1019" max="1020" width="3.5703125" style="1"/>
  </cols>
  <sheetData>
    <row r="1" spans="1:1019" s="2" customFormat="1" ht="33" customHeight="1" x14ac:dyDescent="0.35">
      <c r="A1" s="263" t="s">
        <v>0</v>
      </c>
      <c r="B1" s="263"/>
      <c r="C1" s="263" t="s">
        <v>1</v>
      </c>
      <c r="D1" s="263"/>
      <c r="E1" s="263"/>
      <c r="F1" s="263"/>
      <c r="G1" s="263"/>
      <c r="H1" s="264"/>
      <c r="I1" s="264"/>
      <c r="J1" s="264"/>
      <c r="K1" s="472" t="s">
        <v>308</v>
      </c>
      <c r="L1" s="472" t="s">
        <v>2</v>
      </c>
    </row>
    <row r="2" spans="1:1019" ht="27" customHeight="1" x14ac:dyDescent="0.25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473"/>
      <c r="L2" s="473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</row>
    <row r="3" spans="1:1019" s="3" customFormat="1" ht="19.5" x14ac:dyDescent="0.35">
      <c r="A3" s="266" t="s">
        <v>3</v>
      </c>
      <c r="B3" s="267"/>
      <c r="C3" s="267" t="s">
        <v>4</v>
      </c>
      <c r="D3" s="267"/>
      <c r="E3" s="267"/>
      <c r="F3" s="267"/>
      <c r="G3" s="267"/>
      <c r="H3" s="267"/>
      <c r="I3" s="267"/>
      <c r="J3" s="267"/>
      <c r="K3" s="268">
        <f>SUM(K4+K5+K6+K8+K13+K12+K7)</f>
        <v>72861</v>
      </c>
      <c r="L3" s="268">
        <f>SUM(L4+L5+L6+L8+L13+L12+L7)</f>
        <v>85174</v>
      </c>
    </row>
    <row r="4" spans="1:1019" ht="18.75" x14ac:dyDescent="0.3">
      <c r="A4" s="269"/>
      <c r="B4" s="270" t="s">
        <v>5</v>
      </c>
      <c r="C4" s="270"/>
      <c r="D4" s="270" t="s">
        <v>6</v>
      </c>
      <c r="E4" s="270"/>
      <c r="F4" s="270"/>
      <c r="G4" s="270"/>
      <c r="H4" s="270"/>
      <c r="I4" s="270"/>
      <c r="J4" s="270"/>
      <c r="K4" s="271">
        <v>16494</v>
      </c>
      <c r="L4" s="271">
        <v>22739</v>
      </c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</row>
    <row r="5" spans="1:1019" ht="18.75" x14ac:dyDescent="0.3">
      <c r="A5" s="269"/>
      <c r="B5" s="270" t="s">
        <v>7</v>
      </c>
      <c r="C5" s="270"/>
      <c r="D5" s="270" t="s">
        <v>8</v>
      </c>
      <c r="E5" s="270"/>
      <c r="F5" s="270"/>
      <c r="G5" s="270"/>
      <c r="H5" s="270"/>
      <c r="I5" s="270"/>
      <c r="J5" s="270"/>
      <c r="K5" s="271">
        <v>5425</v>
      </c>
      <c r="L5" s="271">
        <v>4703</v>
      </c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</row>
    <row r="6" spans="1:1019" ht="18.75" x14ac:dyDescent="0.3">
      <c r="A6" s="269"/>
      <c r="B6" s="270" t="s">
        <v>9</v>
      </c>
      <c r="C6" s="270"/>
      <c r="D6" s="270" t="s">
        <v>10</v>
      </c>
      <c r="E6" s="270"/>
      <c r="F6" s="270"/>
      <c r="G6" s="270"/>
      <c r="H6" s="270"/>
      <c r="I6" s="270"/>
      <c r="J6" s="270"/>
      <c r="K6" s="271">
        <v>31198</v>
      </c>
      <c r="L6" s="271">
        <v>40944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</row>
    <row r="7" spans="1:1019" ht="18.75" x14ac:dyDescent="0.3">
      <c r="A7" s="269"/>
      <c r="B7" s="270" t="s">
        <v>11</v>
      </c>
      <c r="C7" s="270"/>
      <c r="D7" s="270" t="s">
        <v>341</v>
      </c>
      <c r="E7" s="270"/>
      <c r="F7" s="270"/>
      <c r="G7" s="270"/>
      <c r="H7" s="270"/>
      <c r="I7" s="270"/>
      <c r="J7" s="270"/>
      <c r="K7" s="271">
        <v>3370</v>
      </c>
      <c r="L7" s="271">
        <v>1101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</row>
    <row r="8" spans="1:1019" ht="18.75" x14ac:dyDescent="0.3">
      <c r="A8" s="269"/>
      <c r="B8" s="270" t="s">
        <v>15</v>
      </c>
      <c r="C8" s="270"/>
      <c r="D8" s="270" t="s">
        <v>12</v>
      </c>
      <c r="E8" s="270"/>
      <c r="F8" s="270"/>
      <c r="G8" s="270"/>
      <c r="H8" s="270"/>
      <c r="I8" s="270"/>
      <c r="J8" s="270"/>
      <c r="K8" s="271">
        <f>SUM(K9:K11)</f>
        <v>10591</v>
      </c>
      <c r="L8" s="271">
        <f>SUM(L9:L11)</f>
        <v>11463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</row>
    <row r="9" spans="1:1019" s="4" customFormat="1" ht="15.75" x14ac:dyDescent="0.25">
      <c r="A9" s="272"/>
      <c r="B9" s="273"/>
      <c r="C9" s="274"/>
      <c r="D9" s="275" t="s">
        <v>342</v>
      </c>
      <c r="E9" s="276" t="s">
        <v>13</v>
      </c>
      <c r="F9" s="276"/>
      <c r="G9" s="276"/>
      <c r="H9" s="276"/>
      <c r="I9" s="276"/>
      <c r="J9" s="276"/>
      <c r="K9" s="277">
        <v>7176</v>
      </c>
      <c r="L9" s="277">
        <v>2180</v>
      </c>
    </row>
    <row r="10" spans="1:1019" ht="15.75" x14ac:dyDescent="0.25">
      <c r="A10" s="272"/>
      <c r="B10" s="273"/>
      <c r="C10" s="273"/>
      <c r="D10" s="275" t="s">
        <v>343</v>
      </c>
      <c r="E10" s="276" t="s">
        <v>14</v>
      </c>
      <c r="F10" s="276"/>
      <c r="G10" s="276"/>
      <c r="H10" s="276"/>
      <c r="I10" s="276"/>
      <c r="J10" s="276"/>
      <c r="K10" s="277">
        <v>3415</v>
      </c>
      <c r="L10" s="277">
        <v>3988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</row>
    <row r="11" spans="1:1019" ht="15.75" x14ac:dyDescent="0.25">
      <c r="A11" s="272"/>
      <c r="B11" s="273"/>
      <c r="C11" s="273"/>
      <c r="D11" s="275" t="s">
        <v>344</v>
      </c>
      <c r="E11" s="276" t="s">
        <v>338</v>
      </c>
      <c r="F11" s="276"/>
      <c r="G11" s="276"/>
      <c r="H11" s="276"/>
      <c r="I11" s="276"/>
      <c r="J11" s="276"/>
      <c r="K11" s="277">
        <v>0</v>
      </c>
      <c r="L11" s="277">
        <v>5295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</row>
    <row r="12" spans="1:1019" ht="18.75" x14ac:dyDescent="0.3">
      <c r="A12" s="272"/>
      <c r="B12" s="270" t="s">
        <v>278</v>
      </c>
      <c r="C12" s="273"/>
      <c r="D12" s="270" t="s">
        <v>345</v>
      </c>
      <c r="E12" s="276"/>
      <c r="F12" s="276"/>
      <c r="G12" s="276"/>
      <c r="H12" s="276"/>
      <c r="I12" s="276"/>
      <c r="J12" s="276"/>
      <c r="K12" s="271">
        <v>1147</v>
      </c>
      <c r="L12" s="277">
        <v>1147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</row>
    <row r="13" spans="1:1019" ht="18.75" x14ac:dyDescent="0.3">
      <c r="A13" s="269"/>
      <c r="B13" s="270" t="s">
        <v>346</v>
      </c>
      <c r="C13" s="270"/>
      <c r="D13" s="270" t="s">
        <v>16</v>
      </c>
      <c r="E13" s="270"/>
      <c r="F13" s="270"/>
      <c r="G13" s="270"/>
      <c r="H13" s="270"/>
      <c r="I13" s="270"/>
      <c r="J13" s="270"/>
      <c r="K13" s="271">
        <v>4636</v>
      </c>
      <c r="L13" s="271">
        <v>3077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</row>
    <row r="14" spans="1:1019" s="3" customFormat="1" ht="18.75" x14ac:dyDescent="0.3">
      <c r="A14" s="276"/>
      <c r="B14" s="276"/>
      <c r="C14" s="276"/>
      <c r="D14" s="276"/>
      <c r="E14" s="276"/>
      <c r="F14" s="276"/>
      <c r="G14" s="276"/>
      <c r="H14" s="276"/>
      <c r="I14" s="276"/>
      <c r="J14" s="278"/>
      <c r="K14" s="279"/>
      <c r="L14" s="279"/>
    </row>
    <row r="15" spans="1:1019" ht="19.5" x14ac:dyDescent="0.35">
      <c r="A15" s="266" t="s">
        <v>17</v>
      </c>
      <c r="B15" s="267"/>
      <c r="C15" s="267" t="s">
        <v>18</v>
      </c>
      <c r="D15" s="267"/>
      <c r="E15" s="267"/>
      <c r="F15" s="267"/>
      <c r="G15" s="267"/>
      <c r="H15" s="267"/>
      <c r="I15" s="267"/>
      <c r="J15" s="267"/>
      <c r="K15" s="268">
        <f>K16+K17</f>
        <v>156322</v>
      </c>
      <c r="L15" s="268">
        <f>L16+L17+L18+L24+L23</f>
        <v>55537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</row>
    <row r="16" spans="1:1019" ht="18.75" x14ac:dyDescent="0.3">
      <c r="A16" s="269"/>
      <c r="B16" s="270" t="s">
        <v>5</v>
      </c>
      <c r="C16" s="270"/>
      <c r="D16" s="270" t="s">
        <v>325</v>
      </c>
      <c r="E16" s="270"/>
      <c r="F16" s="270"/>
      <c r="G16" s="270"/>
      <c r="H16" s="270"/>
      <c r="I16" s="270"/>
      <c r="J16" s="270"/>
      <c r="K16" s="271">
        <v>35140</v>
      </c>
      <c r="L16" s="271">
        <v>33707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</row>
    <row r="17" spans="1:1019" ht="18.75" x14ac:dyDescent="0.3">
      <c r="A17" s="269"/>
      <c r="B17" s="270" t="s">
        <v>7</v>
      </c>
      <c r="C17" s="270"/>
      <c r="D17" s="270" t="s">
        <v>326</v>
      </c>
      <c r="E17" s="270"/>
      <c r="F17" s="270"/>
      <c r="G17" s="270"/>
      <c r="H17" s="270"/>
      <c r="I17" s="270"/>
      <c r="J17" s="270"/>
      <c r="K17" s="271">
        <v>121182</v>
      </c>
      <c r="L17" s="271">
        <v>21830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</row>
    <row r="18" spans="1:1019" s="4" customFormat="1" ht="18.75" x14ac:dyDescent="0.3">
      <c r="A18" s="269"/>
      <c r="B18" s="270" t="s">
        <v>9</v>
      </c>
      <c r="C18" s="270"/>
      <c r="D18" s="270" t="s">
        <v>19</v>
      </c>
      <c r="E18" s="270"/>
      <c r="F18" s="270"/>
      <c r="G18" s="270"/>
      <c r="H18" s="270"/>
      <c r="I18" s="270"/>
      <c r="J18" s="270"/>
      <c r="K18" s="271">
        <f>SUM(K19:K22)</f>
        <v>0</v>
      </c>
      <c r="L18" s="271"/>
    </row>
    <row r="19" spans="1:1019" s="4" customFormat="1" ht="15.75" x14ac:dyDescent="0.25">
      <c r="A19" s="272"/>
      <c r="B19" s="273"/>
      <c r="C19" s="273"/>
      <c r="D19" s="275" t="s">
        <v>20</v>
      </c>
      <c r="E19" s="276" t="s">
        <v>21</v>
      </c>
      <c r="F19" s="276"/>
      <c r="G19" s="276"/>
      <c r="H19" s="276"/>
      <c r="I19" s="276"/>
      <c r="J19" s="276"/>
      <c r="K19" s="277"/>
      <c r="L19" s="277"/>
    </row>
    <row r="20" spans="1:1019" s="4" customFormat="1" ht="15.75" x14ac:dyDescent="0.25">
      <c r="A20" s="272"/>
      <c r="B20" s="273"/>
      <c r="C20" s="273"/>
      <c r="D20" s="275" t="s">
        <v>22</v>
      </c>
      <c r="E20" s="276" t="s">
        <v>23</v>
      </c>
      <c r="F20" s="276"/>
      <c r="G20" s="276"/>
      <c r="H20" s="276"/>
      <c r="I20" s="276"/>
      <c r="J20" s="276"/>
      <c r="K20" s="277"/>
      <c r="L20" s="277"/>
    </row>
    <row r="21" spans="1:1019" s="4" customFormat="1" ht="15.75" x14ac:dyDescent="0.25">
      <c r="A21" s="272"/>
      <c r="B21" s="273"/>
      <c r="C21" s="273"/>
      <c r="D21" s="275" t="s">
        <v>24</v>
      </c>
      <c r="E21" s="276" t="s">
        <v>25</v>
      </c>
      <c r="F21" s="276"/>
      <c r="G21" s="276"/>
      <c r="H21" s="276"/>
      <c r="I21" s="276"/>
      <c r="J21" s="276"/>
      <c r="K21" s="277"/>
      <c r="L21" s="277"/>
    </row>
    <row r="22" spans="1:1019" ht="15.75" x14ac:dyDescent="0.25">
      <c r="A22" s="272"/>
      <c r="B22" s="273"/>
      <c r="C22" s="273"/>
      <c r="D22" s="275" t="s">
        <v>26</v>
      </c>
      <c r="E22" s="276" t="s">
        <v>27</v>
      </c>
      <c r="F22" s="276"/>
      <c r="G22" s="276"/>
      <c r="H22" s="276"/>
      <c r="I22" s="276"/>
      <c r="J22" s="276"/>
      <c r="K22" s="277"/>
      <c r="L22" s="277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</row>
    <row r="23" spans="1:1019" ht="18.75" x14ac:dyDescent="0.3">
      <c r="A23" s="269"/>
      <c r="B23" s="270" t="s">
        <v>11</v>
      </c>
      <c r="C23" s="270"/>
      <c r="D23" s="280" t="s">
        <v>327</v>
      </c>
      <c r="E23" s="270"/>
      <c r="F23" s="270"/>
      <c r="G23" s="270"/>
      <c r="H23" s="270"/>
      <c r="I23" s="270"/>
      <c r="J23" s="270"/>
      <c r="K23" s="271"/>
      <c r="L23" s="271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</row>
    <row r="24" spans="1:1019" ht="18.75" x14ac:dyDescent="0.3">
      <c r="A24" s="269"/>
      <c r="B24" s="270" t="s">
        <v>15</v>
      </c>
      <c r="C24" s="270"/>
      <c r="D24" s="280" t="s">
        <v>28</v>
      </c>
      <c r="E24" s="270"/>
      <c r="F24" s="270"/>
      <c r="G24" s="270"/>
      <c r="H24" s="270"/>
      <c r="I24" s="270"/>
      <c r="J24" s="270"/>
      <c r="K24" s="271"/>
      <c r="L24" s="271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</row>
    <row r="25" spans="1:1019" s="3" customFormat="1" ht="18.75" x14ac:dyDescent="0.3">
      <c r="A25" s="276"/>
      <c r="B25" s="276"/>
      <c r="C25" s="276"/>
      <c r="D25" s="275"/>
      <c r="E25" s="276"/>
      <c r="F25" s="276"/>
      <c r="G25" s="276"/>
      <c r="H25" s="276"/>
      <c r="I25" s="276"/>
      <c r="J25" s="276"/>
      <c r="K25" s="281"/>
      <c r="L25" s="281"/>
    </row>
    <row r="26" spans="1:1019" ht="19.5" x14ac:dyDescent="0.35">
      <c r="A26" s="282" t="s">
        <v>29</v>
      </c>
      <c r="B26" s="283"/>
      <c r="C26" s="283" t="s">
        <v>30</v>
      </c>
      <c r="D26" s="283"/>
      <c r="E26" s="283"/>
      <c r="F26" s="283"/>
      <c r="G26" s="283"/>
      <c r="H26" s="283"/>
      <c r="I26" s="283"/>
      <c r="J26" s="283"/>
      <c r="K26" s="268">
        <v>0</v>
      </c>
      <c r="L26" s="268">
        <v>0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</row>
    <row r="27" spans="1:1019" s="3" customFormat="1" ht="18.75" x14ac:dyDescent="0.3">
      <c r="A27" s="284"/>
      <c r="B27" s="284"/>
      <c r="C27" s="284"/>
      <c r="D27" s="284"/>
      <c r="E27" s="284"/>
      <c r="F27" s="284"/>
      <c r="G27" s="284"/>
      <c r="H27" s="284"/>
      <c r="I27" s="284"/>
      <c r="J27" s="284"/>
      <c r="K27" s="281"/>
      <c r="L27" s="281"/>
    </row>
    <row r="28" spans="1:1019" ht="19.5" x14ac:dyDescent="0.35">
      <c r="A28" s="282" t="s">
        <v>31</v>
      </c>
      <c r="B28" s="283"/>
      <c r="C28" s="283" t="s">
        <v>32</v>
      </c>
      <c r="D28" s="283"/>
      <c r="E28" s="283"/>
      <c r="F28" s="283"/>
      <c r="G28" s="283"/>
      <c r="H28" s="283"/>
      <c r="I28" s="283"/>
      <c r="J28" s="283"/>
      <c r="K28" s="268">
        <v>0</v>
      </c>
      <c r="L28" s="268">
        <v>0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</row>
    <row r="29" spans="1:1019" ht="18.75" x14ac:dyDescent="0.3">
      <c r="A29" s="285"/>
      <c r="B29" s="286" t="s">
        <v>5</v>
      </c>
      <c r="C29" s="286"/>
      <c r="D29" s="286" t="s">
        <v>33</v>
      </c>
      <c r="E29" s="286"/>
      <c r="F29" s="286"/>
      <c r="G29" s="286"/>
      <c r="H29" s="286"/>
      <c r="I29" s="286"/>
      <c r="J29" s="286"/>
      <c r="K29" s="271">
        <v>0</v>
      </c>
      <c r="L29" s="271">
        <v>0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</row>
    <row r="30" spans="1:1019" ht="18.75" x14ac:dyDescent="0.3">
      <c r="A30" s="285"/>
      <c r="B30" s="286" t="s">
        <v>7</v>
      </c>
      <c r="C30" s="286"/>
      <c r="D30" s="286" t="s">
        <v>34</v>
      </c>
      <c r="E30" s="286"/>
      <c r="F30" s="286"/>
      <c r="G30" s="286"/>
      <c r="H30" s="286"/>
      <c r="I30" s="286"/>
      <c r="J30" s="286"/>
      <c r="K30" s="271"/>
      <c r="L30" s="271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</row>
    <row r="31" spans="1:1019" s="5" customFormat="1" ht="19.5" x14ac:dyDescent="0.3">
      <c r="A31" s="287"/>
      <c r="B31" s="287"/>
      <c r="C31" s="287"/>
      <c r="D31" s="287"/>
      <c r="E31" s="287"/>
      <c r="F31" s="287"/>
      <c r="G31" s="287"/>
      <c r="H31" s="287"/>
      <c r="I31" s="287"/>
      <c r="J31" s="287"/>
      <c r="K31" s="288"/>
      <c r="L31" s="288"/>
    </row>
    <row r="32" spans="1:1019" ht="68.25" customHeight="1" x14ac:dyDescent="0.3">
      <c r="A32" s="289" t="s">
        <v>0</v>
      </c>
      <c r="B32" s="290"/>
      <c r="C32" s="290" t="s">
        <v>35</v>
      </c>
      <c r="D32" s="290"/>
      <c r="E32" s="290"/>
      <c r="F32" s="290"/>
      <c r="G32" s="290"/>
      <c r="H32" s="290"/>
      <c r="I32" s="290"/>
      <c r="J32" s="291"/>
      <c r="K32" s="292">
        <f>SUM(K3+K15+K26+K28)</f>
        <v>229183</v>
      </c>
      <c r="L32" s="292">
        <f>SUM(L3+L15+L26+L28)</f>
        <v>140711</v>
      </c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</row>
    <row r="33" spans="1:1020" s="2" customFormat="1" ht="18.75" x14ac:dyDescent="0.3">
      <c r="A33" s="287"/>
      <c r="B33" s="287"/>
      <c r="C33" s="287"/>
      <c r="D33" s="287"/>
      <c r="E33" s="287"/>
      <c r="F33" s="287"/>
      <c r="G33" s="287"/>
      <c r="H33" s="287"/>
      <c r="I33" s="287"/>
      <c r="J33" s="287"/>
      <c r="K33" s="288"/>
      <c r="L33" s="293"/>
      <c r="M33" s="4"/>
    </row>
    <row r="34" spans="1:1020" ht="25.5" x14ac:dyDescent="0.35">
      <c r="A34" s="294" t="s">
        <v>36</v>
      </c>
      <c r="B34" s="294"/>
      <c r="C34" s="294" t="s">
        <v>37</v>
      </c>
      <c r="D34" s="294"/>
      <c r="E34" s="294"/>
      <c r="F34" s="295"/>
      <c r="G34" s="295"/>
      <c r="H34" s="295"/>
      <c r="I34" s="295"/>
      <c r="J34" s="295"/>
      <c r="K34" s="296"/>
      <c r="L34" s="297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</row>
    <row r="35" spans="1:1020" s="3" customFormat="1" ht="18.75" x14ac:dyDescent="0.3">
      <c r="A35" s="287"/>
      <c r="B35" s="287"/>
      <c r="C35" s="287"/>
      <c r="D35" s="287"/>
      <c r="E35" s="287"/>
      <c r="F35" s="287"/>
      <c r="G35" s="287"/>
      <c r="H35" s="287"/>
      <c r="I35" s="287"/>
      <c r="J35" s="287"/>
      <c r="K35" s="288"/>
      <c r="L35" s="293"/>
      <c r="M35" s="6"/>
    </row>
    <row r="36" spans="1:1020" s="26" customFormat="1" ht="20.25" thickBot="1" x14ac:dyDescent="0.4">
      <c r="A36" s="282" t="s">
        <v>3</v>
      </c>
      <c r="B36" s="298"/>
      <c r="C36" s="298" t="s">
        <v>37</v>
      </c>
      <c r="D36" s="299"/>
      <c r="E36" s="299"/>
      <c r="F36" s="299"/>
      <c r="G36" s="299"/>
      <c r="H36" s="299"/>
      <c r="I36" s="299"/>
      <c r="J36" s="299"/>
      <c r="K36" s="300">
        <v>95983</v>
      </c>
      <c r="L36" s="300">
        <v>113238</v>
      </c>
      <c r="AMF36" s="28"/>
    </row>
    <row r="37" spans="1:1020" ht="19.5" thickBot="1" x14ac:dyDescent="0.35">
      <c r="A37" s="301"/>
      <c r="B37" s="302" t="s">
        <v>5</v>
      </c>
      <c r="C37" s="303" t="s">
        <v>37</v>
      </c>
      <c r="D37" s="303"/>
      <c r="E37" s="303"/>
      <c r="F37" s="303"/>
      <c r="G37" s="303"/>
      <c r="H37" s="303"/>
      <c r="I37" s="303"/>
      <c r="J37" s="303"/>
      <c r="K37" s="304">
        <f>SUM(K38:K39)</f>
        <v>11541</v>
      </c>
      <c r="L37" s="304">
        <f>SUM(L38:L39)</f>
        <v>9647</v>
      </c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</row>
    <row r="38" spans="1:1020" s="26" customFormat="1" ht="18.75" x14ac:dyDescent="0.3">
      <c r="A38" s="301"/>
      <c r="B38" s="305"/>
      <c r="C38" s="306" t="s">
        <v>38</v>
      </c>
      <c r="D38" s="307" t="s">
        <v>39</v>
      </c>
      <c r="E38" s="305"/>
      <c r="F38" s="305"/>
      <c r="G38" s="305"/>
      <c r="H38" s="305"/>
      <c r="I38" s="305"/>
      <c r="J38" s="305"/>
      <c r="K38" s="308">
        <v>5481</v>
      </c>
      <c r="L38" s="308">
        <v>5071</v>
      </c>
      <c r="AMF38" s="28"/>
    </row>
    <row r="39" spans="1:1020" s="4" customFormat="1" ht="19.5" thickBot="1" x14ac:dyDescent="0.35">
      <c r="A39" s="309"/>
      <c r="B39" s="310"/>
      <c r="C39" s="311" t="s">
        <v>280</v>
      </c>
      <c r="D39" s="310" t="s">
        <v>252</v>
      </c>
      <c r="E39" s="310"/>
      <c r="F39" s="310"/>
      <c r="G39" s="310"/>
      <c r="H39" s="310"/>
      <c r="I39" s="310"/>
      <c r="J39" s="310"/>
      <c r="K39" s="312">
        <v>6060</v>
      </c>
      <c r="L39" s="312">
        <v>4576</v>
      </c>
      <c r="M39" s="6"/>
    </row>
    <row r="40" spans="1:1020" ht="19.5" thickBot="1" x14ac:dyDescent="0.35">
      <c r="A40" s="301"/>
      <c r="B40" s="302" t="s">
        <v>7</v>
      </c>
      <c r="C40" s="303" t="s">
        <v>40</v>
      </c>
      <c r="D40" s="303"/>
      <c r="E40" s="303"/>
      <c r="F40" s="303"/>
      <c r="G40" s="303"/>
      <c r="H40" s="303"/>
      <c r="I40" s="303"/>
      <c r="J40" s="303"/>
      <c r="K40" s="304">
        <v>24216</v>
      </c>
      <c r="L40" s="304">
        <v>24266</v>
      </c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</row>
    <row r="41" spans="1:1020" ht="15.75" x14ac:dyDescent="0.25">
      <c r="A41" s="309"/>
      <c r="B41" s="307"/>
      <c r="C41" s="306" t="s">
        <v>41</v>
      </c>
      <c r="D41" s="307" t="s">
        <v>42</v>
      </c>
      <c r="E41" s="313"/>
      <c r="F41" s="307"/>
      <c r="G41" s="307"/>
      <c r="H41" s="307"/>
      <c r="I41" s="307"/>
      <c r="J41" s="307"/>
      <c r="K41" s="314"/>
      <c r="L41" s="314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</row>
    <row r="42" spans="1:1020" ht="15.75" x14ac:dyDescent="0.25">
      <c r="A42" s="309"/>
      <c r="B42" s="315"/>
      <c r="C42" s="316" t="s">
        <v>43</v>
      </c>
      <c r="D42" s="315" t="s">
        <v>44</v>
      </c>
      <c r="E42" s="315"/>
      <c r="F42" s="315"/>
      <c r="G42" s="315"/>
      <c r="H42" s="315"/>
      <c r="I42" s="315"/>
      <c r="J42" s="315"/>
      <c r="K42" s="317">
        <v>20633</v>
      </c>
      <c r="L42" s="317">
        <v>21236</v>
      </c>
      <c r="M42" s="4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</row>
    <row r="43" spans="1:1020" x14ac:dyDescent="0.25">
      <c r="A43" s="318"/>
      <c r="B43" s="319"/>
      <c r="C43" s="319"/>
      <c r="D43" s="320"/>
      <c r="E43" s="319" t="s">
        <v>45</v>
      </c>
      <c r="F43" s="319"/>
      <c r="G43" s="319"/>
      <c r="H43" s="319"/>
      <c r="I43" s="319"/>
      <c r="J43" s="319"/>
      <c r="K43" s="261">
        <v>2423</v>
      </c>
      <c r="L43" s="261">
        <v>1303</v>
      </c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</row>
    <row r="44" spans="1:1020" x14ac:dyDescent="0.25">
      <c r="A44" s="318"/>
      <c r="B44" s="319"/>
      <c r="C44" s="319"/>
      <c r="D44" s="320"/>
      <c r="E44" s="319" t="s">
        <v>46</v>
      </c>
      <c r="F44" s="319"/>
      <c r="G44" s="319"/>
      <c r="H44" s="319"/>
      <c r="I44" s="319"/>
      <c r="J44" s="319"/>
      <c r="K44" s="261">
        <v>3699</v>
      </c>
      <c r="L44" s="261">
        <v>2706</v>
      </c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</row>
    <row r="45" spans="1:1020" x14ac:dyDescent="0.25">
      <c r="A45" s="318"/>
      <c r="B45" s="319"/>
      <c r="C45" s="319"/>
      <c r="D45" s="320"/>
      <c r="E45" s="319" t="s">
        <v>47</v>
      </c>
      <c r="F45" s="319"/>
      <c r="G45" s="319"/>
      <c r="H45" s="319"/>
      <c r="I45" s="319"/>
      <c r="J45" s="319"/>
      <c r="K45" s="261">
        <v>1337</v>
      </c>
      <c r="L45" s="261">
        <v>1258</v>
      </c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</row>
    <row r="46" spans="1:1020" x14ac:dyDescent="0.25">
      <c r="A46" s="318"/>
      <c r="B46" s="319"/>
      <c r="C46" s="319"/>
      <c r="D46" s="320"/>
      <c r="E46" s="319" t="s">
        <v>48</v>
      </c>
      <c r="F46" s="319"/>
      <c r="G46" s="319"/>
      <c r="H46" s="319"/>
      <c r="I46" s="319"/>
      <c r="J46" s="319"/>
      <c r="K46" s="261">
        <v>1025</v>
      </c>
      <c r="L46" s="261">
        <v>840</v>
      </c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</row>
    <row r="47" spans="1:1020" s="4" customFormat="1" x14ac:dyDescent="0.25">
      <c r="A47" s="318"/>
      <c r="B47" s="319"/>
      <c r="C47" s="319"/>
      <c r="D47" s="320"/>
      <c r="E47" s="319" t="s">
        <v>49</v>
      </c>
      <c r="F47" s="319"/>
      <c r="G47" s="319"/>
      <c r="H47" s="319"/>
      <c r="I47" s="319"/>
      <c r="J47" s="319"/>
      <c r="K47" s="261">
        <v>12149</v>
      </c>
      <c r="L47" s="261">
        <v>15129</v>
      </c>
    </row>
    <row r="48" spans="1:1020" ht="15.75" x14ac:dyDescent="0.25">
      <c r="A48" s="309"/>
      <c r="B48" s="315"/>
      <c r="C48" s="316" t="s">
        <v>50</v>
      </c>
      <c r="D48" s="315" t="s">
        <v>51</v>
      </c>
      <c r="E48" s="313"/>
      <c r="F48" s="315"/>
      <c r="G48" s="315"/>
      <c r="H48" s="315"/>
      <c r="I48" s="315"/>
      <c r="J48" s="315"/>
      <c r="K48" s="317">
        <f>K49</f>
        <v>3383</v>
      </c>
      <c r="L48" s="317">
        <f>L49</f>
        <v>2681</v>
      </c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</row>
    <row r="49" spans="1:1019" s="4" customFormat="1" x14ac:dyDescent="0.25">
      <c r="A49" s="318"/>
      <c r="B49" s="319"/>
      <c r="C49" s="319"/>
      <c r="D49" s="320"/>
      <c r="E49" s="319" t="s">
        <v>52</v>
      </c>
      <c r="F49" s="319"/>
      <c r="G49" s="319"/>
      <c r="H49" s="319"/>
      <c r="I49" s="319"/>
      <c r="J49" s="319"/>
      <c r="K49" s="261">
        <v>3383</v>
      </c>
      <c r="L49" s="261">
        <v>2681</v>
      </c>
    </row>
    <row r="50" spans="1:1019" ht="16.5" thickBot="1" x14ac:dyDescent="0.3">
      <c r="A50" s="309"/>
      <c r="B50" s="310"/>
      <c r="C50" s="311" t="s">
        <v>53</v>
      </c>
      <c r="D50" s="310" t="s">
        <v>54</v>
      </c>
      <c r="E50" s="313"/>
      <c r="F50" s="310"/>
      <c r="G50" s="310"/>
      <c r="H50" s="310"/>
      <c r="I50" s="310"/>
      <c r="J50" s="310"/>
      <c r="K50" s="321">
        <v>200</v>
      </c>
      <c r="L50" s="321">
        <v>349</v>
      </c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</row>
    <row r="51" spans="1:1019" ht="19.5" thickBot="1" x14ac:dyDescent="0.35">
      <c r="A51" s="309"/>
      <c r="B51" s="302" t="s">
        <v>9</v>
      </c>
      <c r="C51" s="322" t="s">
        <v>55</v>
      </c>
      <c r="D51" s="303"/>
      <c r="E51" s="303"/>
      <c r="F51" s="303"/>
      <c r="G51" s="303"/>
      <c r="H51" s="303"/>
      <c r="I51" s="303"/>
      <c r="J51" s="303"/>
      <c r="K51" s="304">
        <v>28665</v>
      </c>
      <c r="L51" s="304">
        <v>28665</v>
      </c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</row>
    <row r="52" spans="1:1019" ht="15.75" x14ac:dyDescent="0.25">
      <c r="A52" s="309"/>
      <c r="B52" s="307"/>
      <c r="C52" s="306" t="s">
        <v>20</v>
      </c>
      <c r="D52" s="306" t="s">
        <v>56</v>
      </c>
      <c r="E52" s="307"/>
      <c r="F52" s="307"/>
      <c r="G52" s="307"/>
      <c r="H52" s="307"/>
      <c r="I52" s="307"/>
      <c r="J52" s="307"/>
      <c r="K52" s="314">
        <v>18045</v>
      </c>
      <c r="L52" s="314">
        <v>19045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</row>
    <row r="53" spans="1:1019" x14ac:dyDescent="0.25">
      <c r="A53" s="323"/>
      <c r="B53" s="324"/>
      <c r="C53" s="325"/>
      <c r="D53" s="325" t="s">
        <v>57</v>
      </c>
      <c r="E53" s="324" t="s">
        <v>58</v>
      </c>
      <c r="F53" s="324"/>
      <c r="G53" s="324"/>
      <c r="H53" s="324"/>
      <c r="I53" s="324"/>
      <c r="J53" s="324"/>
      <c r="K53" s="326">
        <v>9605</v>
      </c>
      <c r="L53" s="326">
        <f>SUM(L54:L57)</f>
        <v>9605</v>
      </c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</row>
    <row r="54" spans="1:1019" x14ac:dyDescent="0.25">
      <c r="A54" s="318"/>
      <c r="B54" s="319"/>
      <c r="C54" s="320"/>
      <c r="D54" s="320"/>
      <c r="E54" s="319" t="s">
        <v>59</v>
      </c>
      <c r="F54" s="319" t="s">
        <v>60</v>
      </c>
      <c r="G54" s="319"/>
      <c r="H54" s="319"/>
      <c r="I54" s="319"/>
      <c r="J54" s="319"/>
      <c r="K54" s="261">
        <v>3477</v>
      </c>
      <c r="L54" s="261">
        <v>3477</v>
      </c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</row>
    <row r="55" spans="1:1019" x14ac:dyDescent="0.25">
      <c r="A55" s="318"/>
      <c r="B55" s="319"/>
      <c r="C55" s="320"/>
      <c r="D55" s="320"/>
      <c r="E55" s="319" t="s">
        <v>61</v>
      </c>
      <c r="F55" s="319" t="s">
        <v>62</v>
      </c>
      <c r="G55" s="319"/>
      <c r="H55" s="319"/>
      <c r="I55" s="319"/>
      <c r="J55" s="319"/>
      <c r="K55" s="261">
        <v>3200</v>
      </c>
      <c r="L55" s="261">
        <v>3200</v>
      </c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</row>
    <row r="56" spans="1:1019" x14ac:dyDescent="0.25">
      <c r="A56" s="318"/>
      <c r="B56" s="319"/>
      <c r="C56" s="320"/>
      <c r="D56" s="320"/>
      <c r="E56" s="319" t="s">
        <v>63</v>
      </c>
      <c r="F56" s="319" t="s">
        <v>64</v>
      </c>
      <c r="G56" s="319"/>
      <c r="H56" s="319"/>
      <c r="I56" s="319"/>
      <c r="J56" s="319"/>
      <c r="K56" s="261">
        <v>100</v>
      </c>
      <c r="L56" s="261">
        <v>100</v>
      </c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</row>
    <row r="57" spans="1:1019" x14ac:dyDescent="0.25">
      <c r="A57" s="318"/>
      <c r="B57" s="319"/>
      <c r="C57" s="320"/>
      <c r="D57" s="320"/>
      <c r="E57" s="319" t="s">
        <v>65</v>
      </c>
      <c r="F57" s="319" t="s">
        <v>66</v>
      </c>
      <c r="G57" s="319"/>
      <c r="H57" s="319"/>
      <c r="I57" s="319"/>
      <c r="J57" s="319"/>
      <c r="K57" s="261">
        <v>2828</v>
      </c>
      <c r="L57" s="261">
        <v>2828</v>
      </c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</row>
    <row r="58" spans="1:1019" x14ac:dyDescent="0.25">
      <c r="A58" s="323"/>
      <c r="B58" s="324"/>
      <c r="C58" s="325"/>
      <c r="D58" s="325" t="s">
        <v>67</v>
      </c>
      <c r="E58" s="324" t="s">
        <v>68</v>
      </c>
      <c r="F58" s="324"/>
      <c r="G58" s="324"/>
      <c r="H58" s="324"/>
      <c r="I58" s="324"/>
      <c r="J58" s="324"/>
      <c r="K58" s="326">
        <v>5000</v>
      </c>
      <c r="L58" s="326">
        <v>5000</v>
      </c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</row>
    <row r="59" spans="1:1019" x14ac:dyDescent="0.25">
      <c r="A59" s="323"/>
      <c r="B59" s="324"/>
      <c r="C59" s="325"/>
      <c r="D59" s="325" t="s">
        <v>69</v>
      </c>
      <c r="E59" s="324" t="s">
        <v>70</v>
      </c>
      <c r="F59" s="324"/>
      <c r="G59" s="324"/>
      <c r="H59" s="324"/>
      <c r="I59" s="324"/>
      <c r="J59" s="324"/>
      <c r="K59" s="326">
        <v>23</v>
      </c>
      <c r="L59" s="326">
        <v>23</v>
      </c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</row>
    <row r="60" spans="1:1019" x14ac:dyDescent="0.25">
      <c r="A60" s="323"/>
      <c r="B60" s="324"/>
      <c r="C60" s="325"/>
      <c r="D60" s="325" t="s">
        <v>71</v>
      </c>
      <c r="E60" s="324" t="s">
        <v>72</v>
      </c>
      <c r="F60" s="324"/>
      <c r="G60" s="324"/>
      <c r="H60" s="324"/>
      <c r="I60" s="324"/>
      <c r="J60" s="324"/>
      <c r="K60" s="326">
        <v>637</v>
      </c>
      <c r="L60" s="326">
        <v>637</v>
      </c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</row>
    <row r="61" spans="1:1019" x14ac:dyDescent="0.25">
      <c r="A61" s="323"/>
      <c r="B61" s="324"/>
      <c r="C61" s="325"/>
      <c r="D61" s="325" t="s">
        <v>73</v>
      </c>
      <c r="E61" s="324" t="s">
        <v>74</v>
      </c>
      <c r="F61" s="324"/>
      <c r="G61" s="324"/>
      <c r="H61" s="324"/>
      <c r="I61" s="324"/>
      <c r="J61" s="324"/>
      <c r="K61" s="326">
        <v>2748</v>
      </c>
      <c r="L61" s="326">
        <v>2748</v>
      </c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</row>
    <row r="62" spans="1:1019" x14ac:dyDescent="0.25">
      <c r="A62" s="323"/>
      <c r="B62" s="324"/>
      <c r="C62" s="325"/>
      <c r="D62" s="325" t="s">
        <v>347</v>
      </c>
      <c r="E62" s="324" t="s">
        <v>348</v>
      </c>
      <c r="F62" s="324"/>
      <c r="G62" s="324"/>
      <c r="H62" s="324"/>
      <c r="I62" s="324"/>
      <c r="J62" s="324"/>
      <c r="K62" s="326">
        <v>32</v>
      </c>
      <c r="L62" s="326">
        <v>32</v>
      </c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</row>
    <row r="63" spans="1:1019" x14ac:dyDescent="0.25">
      <c r="A63" s="323"/>
      <c r="B63" s="324"/>
      <c r="C63" s="325"/>
      <c r="D63" s="325" t="s">
        <v>349</v>
      </c>
      <c r="E63" s="324" t="s">
        <v>350</v>
      </c>
      <c r="F63" s="324"/>
      <c r="G63" s="324"/>
      <c r="H63" s="324"/>
      <c r="I63" s="324"/>
      <c r="J63" s="324"/>
      <c r="K63" s="326">
        <v>0</v>
      </c>
      <c r="L63" s="326">
        <v>1000</v>
      </c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</row>
    <row r="64" spans="1:1019" ht="15.75" x14ac:dyDescent="0.25">
      <c r="A64" s="309"/>
      <c r="B64" s="315"/>
      <c r="C64" s="316" t="s">
        <v>75</v>
      </c>
      <c r="D64" s="316" t="s">
        <v>76</v>
      </c>
      <c r="E64" s="315"/>
      <c r="F64" s="315"/>
      <c r="G64" s="315"/>
      <c r="H64" s="315"/>
      <c r="I64" s="315"/>
      <c r="J64" s="315"/>
      <c r="K64" s="317">
        <v>6952</v>
      </c>
      <c r="L64" s="317">
        <v>7807</v>
      </c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</row>
    <row r="65" spans="1:1019" ht="15.75" x14ac:dyDescent="0.25">
      <c r="A65" s="309"/>
      <c r="B65" s="315"/>
      <c r="C65" s="316" t="s">
        <v>24</v>
      </c>
      <c r="D65" s="316" t="s">
        <v>77</v>
      </c>
      <c r="E65" s="315"/>
      <c r="F65" s="315"/>
      <c r="G65" s="315"/>
      <c r="H65" s="315"/>
      <c r="I65" s="315"/>
      <c r="J65" s="315"/>
      <c r="K65" s="317">
        <v>2500</v>
      </c>
      <c r="L65" s="317">
        <v>2500</v>
      </c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</row>
    <row r="66" spans="1:1019" ht="15.75" x14ac:dyDescent="0.25">
      <c r="A66" s="309"/>
      <c r="B66" s="324"/>
      <c r="C66" s="325"/>
      <c r="D66" s="325" t="s">
        <v>78</v>
      </c>
      <c r="E66" s="324" t="s">
        <v>79</v>
      </c>
      <c r="F66" s="324"/>
      <c r="G66" s="324"/>
      <c r="H66" s="324"/>
      <c r="I66" s="324"/>
      <c r="J66" s="324"/>
      <c r="K66" s="326">
        <v>2500</v>
      </c>
      <c r="L66" s="326">
        <v>2500</v>
      </c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</row>
    <row r="67" spans="1:1019" ht="15.75" x14ac:dyDescent="0.25">
      <c r="A67" s="309"/>
      <c r="B67" s="315"/>
      <c r="C67" s="316" t="s">
        <v>80</v>
      </c>
      <c r="D67" s="327" t="s">
        <v>81</v>
      </c>
      <c r="E67" s="315"/>
      <c r="F67" s="315"/>
      <c r="G67" s="315"/>
      <c r="H67" s="315"/>
      <c r="I67" s="315"/>
      <c r="J67" s="315"/>
      <c r="K67" s="317">
        <v>1200</v>
      </c>
      <c r="L67" s="317">
        <v>1434</v>
      </c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</row>
    <row r="68" spans="1:1019" ht="15.75" thickBot="1" x14ac:dyDescent="0.3">
      <c r="A68" s="328"/>
      <c r="B68" s="329"/>
      <c r="C68" s="330"/>
      <c r="D68" s="330" t="s">
        <v>82</v>
      </c>
      <c r="E68" s="329" t="s">
        <v>83</v>
      </c>
      <c r="F68" s="329"/>
      <c r="G68" s="329"/>
      <c r="H68" s="329"/>
      <c r="I68" s="329"/>
      <c r="J68" s="329"/>
      <c r="K68" s="331">
        <v>1200</v>
      </c>
      <c r="L68" s="331">
        <v>1434</v>
      </c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</row>
    <row r="69" spans="1:1019" ht="19.5" thickBot="1" x14ac:dyDescent="0.35">
      <c r="A69" s="302"/>
      <c r="B69" s="303" t="s">
        <v>11</v>
      </c>
      <c r="C69" s="322" t="s">
        <v>84</v>
      </c>
      <c r="D69" s="303"/>
      <c r="E69" s="303"/>
      <c r="F69" s="303"/>
      <c r="G69" s="303"/>
      <c r="H69" s="303"/>
      <c r="I69" s="303"/>
      <c r="J69" s="303"/>
      <c r="K69" s="304">
        <f>SUM(K70:K74)</f>
        <v>30829</v>
      </c>
      <c r="L69" s="304">
        <f>SUM(L70:L74)</f>
        <v>45943</v>
      </c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</row>
    <row r="70" spans="1:1019" ht="15.75" x14ac:dyDescent="0.25">
      <c r="A70" s="332"/>
      <c r="B70" s="307"/>
      <c r="C70" s="306" t="s">
        <v>85</v>
      </c>
      <c r="D70" s="307" t="s">
        <v>86</v>
      </c>
      <c r="E70" s="307"/>
      <c r="F70" s="307"/>
      <c r="G70" s="307"/>
      <c r="H70" s="307"/>
      <c r="I70" s="307"/>
      <c r="J70" s="307"/>
      <c r="K70" s="314">
        <v>4562</v>
      </c>
      <c r="L70" s="314">
        <v>6013</v>
      </c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</row>
    <row r="71" spans="1:1019" ht="15.75" x14ac:dyDescent="0.25">
      <c r="A71" s="309"/>
      <c r="B71" s="315"/>
      <c r="C71" s="316" t="s">
        <v>87</v>
      </c>
      <c r="D71" s="315" t="s">
        <v>88</v>
      </c>
      <c r="E71" s="313"/>
      <c r="F71" s="315"/>
      <c r="G71" s="315"/>
      <c r="H71" s="315"/>
      <c r="I71" s="315"/>
      <c r="J71" s="315"/>
      <c r="K71" s="317">
        <v>1500</v>
      </c>
      <c r="L71" s="317">
        <v>1010</v>
      </c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</row>
    <row r="72" spans="1:1019" ht="15.75" x14ac:dyDescent="0.25">
      <c r="A72" s="309"/>
      <c r="B72" s="315"/>
      <c r="C72" s="316" t="s">
        <v>89</v>
      </c>
      <c r="D72" s="315" t="s">
        <v>90</v>
      </c>
      <c r="E72" s="315"/>
      <c r="F72" s="315"/>
      <c r="G72" s="315"/>
      <c r="H72" s="315"/>
      <c r="I72" s="315"/>
      <c r="J72" s="315"/>
      <c r="K72" s="317">
        <v>24380</v>
      </c>
      <c r="L72" s="317">
        <v>37289</v>
      </c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</row>
    <row r="73" spans="1:1019" s="4" customFormat="1" ht="15.75" x14ac:dyDescent="0.25">
      <c r="A73" s="309"/>
      <c r="B73" s="315"/>
      <c r="C73" s="316" t="s">
        <v>91</v>
      </c>
      <c r="D73" s="315" t="s">
        <v>351</v>
      </c>
      <c r="E73" s="315"/>
      <c r="F73" s="315"/>
      <c r="G73" s="315"/>
      <c r="H73" s="315"/>
      <c r="I73" s="315"/>
      <c r="J73" s="315"/>
      <c r="K73" s="317">
        <v>0</v>
      </c>
      <c r="L73" s="317">
        <v>1112</v>
      </c>
    </row>
    <row r="74" spans="1:1019" s="4" customFormat="1" ht="15.75" x14ac:dyDescent="0.25">
      <c r="A74" s="315"/>
      <c r="B74" s="315"/>
      <c r="C74" s="316" t="s">
        <v>352</v>
      </c>
      <c r="D74" s="315" t="s">
        <v>84</v>
      </c>
      <c r="E74" s="315"/>
      <c r="F74" s="315"/>
      <c r="G74" s="315"/>
      <c r="H74" s="315"/>
      <c r="I74" s="315"/>
      <c r="J74" s="315"/>
      <c r="K74" s="434">
        <v>387</v>
      </c>
      <c r="L74" s="434">
        <v>519</v>
      </c>
    </row>
    <row r="75" spans="1:1019" ht="18.75" x14ac:dyDescent="0.3">
      <c r="A75" s="284"/>
      <c r="B75" s="284"/>
      <c r="C75" s="284"/>
      <c r="D75" s="333"/>
      <c r="E75" s="284"/>
      <c r="F75" s="284"/>
      <c r="G75" s="284"/>
      <c r="H75" s="284"/>
      <c r="I75" s="284"/>
      <c r="J75" s="284"/>
      <c r="K75" s="334"/>
      <c r="L75" s="334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</row>
    <row r="76" spans="1:1019" ht="19.5" x14ac:dyDescent="0.35">
      <c r="A76" s="282" t="s">
        <v>93</v>
      </c>
      <c r="B76" s="283"/>
      <c r="C76" s="283" t="s">
        <v>94</v>
      </c>
      <c r="D76" s="335"/>
      <c r="E76" s="283"/>
      <c r="F76" s="283"/>
      <c r="G76" s="283"/>
      <c r="H76" s="283"/>
      <c r="I76" s="283"/>
      <c r="J76" s="283"/>
      <c r="K76" s="336">
        <f>SUM(K77,K82,K85)</f>
        <v>133221</v>
      </c>
      <c r="L76" s="336">
        <f>SUM(L77,L82,L85)</f>
        <v>27473</v>
      </c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</row>
    <row r="77" spans="1:1019" ht="18.75" x14ac:dyDescent="0.3">
      <c r="A77" s="285"/>
      <c r="B77" s="286" t="s">
        <v>5</v>
      </c>
      <c r="C77" s="337" t="s">
        <v>95</v>
      </c>
      <c r="D77" s="338"/>
      <c r="E77" s="286"/>
      <c r="F77" s="286"/>
      <c r="G77" s="286"/>
      <c r="H77" s="286"/>
      <c r="I77" s="286"/>
      <c r="J77" s="286"/>
      <c r="K77" s="339">
        <f>SUM(K78:K81)</f>
        <v>18905</v>
      </c>
      <c r="L77" s="339">
        <f>SUM(L78:L81)</f>
        <v>3727</v>
      </c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</row>
    <row r="78" spans="1:1019" ht="15.75" x14ac:dyDescent="0.25">
      <c r="A78" s="340"/>
      <c r="B78" s="284"/>
      <c r="C78" s="284"/>
      <c r="D78" s="333" t="s">
        <v>96</v>
      </c>
      <c r="E78" s="284" t="s">
        <v>97</v>
      </c>
      <c r="F78" s="284"/>
      <c r="G78" s="284"/>
      <c r="H78" s="284"/>
      <c r="I78" s="284"/>
      <c r="J78" s="284"/>
      <c r="K78" s="341">
        <v>4629</v>
      </c>
      <c r="L78" s="341">
        <v>1348</v>
      </c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</row>
    <row r="79" spans="1:1019" ht="15.75" x14ac:dyDescent="0.25">
      <c r="A79" s="340"/>
      <c r="B79" s="284"/>
      <c r="C79" s="284"/>
      <c r="D79" s="333" t="s">
        <v>98</v>
      </c>
      <c r="E79" s="284" t="s">
        <v>99</v>
      </c>
      <c r="F79" s="284"/>
      <c r="G79" s="284"/>
      <c r="H79" s="284"/>
      <c r="I79" s="284"/>
      <c r="J79" s="284"/>
      <c r="K79" s="341">
        <v>14276</v>
      </c>
      <c r="L79" s="341">
        <v>2379</v>
      </c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</row>
    <row r="80" spans="1:1019" s="27" customFormat="1" ht="15.75" x14ac:dyDescent="0.25">
      <c r="A80" s="340"/>
      <c r="B80" s="284"/>
      <c r="C80" s="284"/>
      <c r="D80" s="333" t="s">
        <v>100</v>
      </c>
      <c r="E80" s="284" t="s">
        <v>101</v>
      </c>
      <c r="F80" s="284"/>
      <c r="G80" s="284"/>
      <c r="H80" s="284"/>
      <c r="I80" s="284"/>
      <c r="J80" s="284"/>
      <c r="K80" s="317"/>
      <c r="L80" s="317"/>
    </row>
    <row r="81" spans="1:1019" ht="15.75" x14ac:dyDescent="0.25">
      <c r="A81" s="340"/>
      <c r="B81" s="284"/>
      <c r="C81" s="284"/>
      <c r="D81" s="333" t="s">
        <v>102</v>
      </c>
      <c r="E81" s="284" t="s">
        <v>103</v>
      </c>
      <c r="F81" s="284"/>
      <c r="G81" s="284"/>
      <c r="H81" s="284"/>
      <c r="I81" s="284"/>
      <c r="J81" s="284"/>
      <c r="K81" s="317"/>
      <c r="L81" s="317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</row>
    <row r="82" spans="1:1019" s="4" customFormat="1" ht="18.75" x14ac:dyDescent="0.3">
      <c r="A82" s="285"/>
      <c r="B82" s="286" t="s">
        <v>7</v>
      </c>
      <c r="C82" s="337" t="s">
        <v>104</v>
      </c>
      <c r="D82" s="338"/>
      <c r="E82" s="286"/>
      <c r="F82" s="286"/>
      <c r="G82" s="286"/>
      <c r="H82" s="286"/>
      <c r="I82" s="286"/>
      <c r="J82" s="286"/>
      <c r="K82" s="339"/>
      <c r="L82" s="339"/>
    </row>
    <row r="83" spans="1:1019" s="4" customFormat="1" ht="15.75" x14ac:dyDescent="0.25">
      <c r="A83" s="340"/>
      <c r="B83" s="284"/>
      <c r="C83" s="284"/>
      <c r="D83" s="333" t="s">
        <v>105</v>
      </c>
      <c r="E83" s="284" t="s">
        <v>106</v>
      </c>
      <c r="F83" s="284"/>
      <c r="G83" s="284"/>
      <c r="H83" s="284"/>
      <c r="I83" s="284"/>
      <c r="J83" s="284"/>
      <c r="K83" s="317"/>
      <c r="L83" s="317"/>
    </row>
    <row r="84" spans="1:1019" s="4" customFormat="1" ht="15.75" x14ac:dyDescent="0.25">
      <c r="A84" s="340"/>
      <c r="B84" s="284"/>
      <c r="C84" s="284"/>
      <c r="D84" s="333" t="s">
        <v>107</v>
      </c>
      <c r="E84" s="284" t="s">
        <v>108</v>
      </c>
      <c r="F84" s="284"/>
      <c r="G84" s="284"/>
      <c r="H84" s="284"/>
      <c r="I84" s="284"/>
      <c r="J84" s="284"/>
      <c r="K84" s="317"/>
      <c r="L84" s="317"/>
    </row>
    <row r="85" spans="1:1019" s="4" customFormat="1" ht="18.75" x14ac:dyDescent="0.3">
      <c r="A85" s="285"/>
      <c r="B85" s="286" t="s">
        <v>9</v>
      </c>
      <c r="C85" s="337" t="s">
        <v>109</v>
      </c>
      <c r="D85" s="338"/>
      <c r="E85" s="286"/>
      <c r="F85" s="286"/>
      <c r="G85" s="286"/>
      <c r="H85" s="286"/>
      <c r="I85" s="286"/>
      <c r="J85" s="286"/>
      <c r="K85" s="339">
        <f>K86+K87+K88</f>
        <v>114316</v>
      </c>
      <c r="L85" s="339">
        <f>SUM(L86:L88)</f>
        <v>23746</v>
      </c>
    </row>
    <row r="86" spans="1:1019" s="6" customFormat="1" ht="15.75" x14ac:dyDescent="0.25">
      <c r="A86" s="340"/>
      <c r="B86" s="284"/>
      <c r="C86" s="284"/>
      <c r="D86" s="333" t="s">
        <v>110</v>
      </c>
      <c r="E86" s="284" t="s">
        <v>111</v>
      </c>
      <c r="F86" s="284"/>
      <c r="G86" s="284"/>
      <c r="H86" s="284"/>
      <c r="I86" s="284"/>
      <c r="J86" s="284"/>
      <c r="K86" s="317">
        <v>15000</v>
      </c>
      <c r="L86" s="317">
        <v>23746</v>
      </c>
    </row>
    <row r="87" spans="1:1019" s="4" customFormat="1" ht="15.75" x14ac:dyDescent="0.25">
      <c r="A87" s="340"/>
      <c r="B87" s="284"/>
      <c r="C87" s="284"/>
      <c r="D87" s="333" t="s">
        <v>22</v>
      </c>
      <c r="E87" s="284" t="s">
        <v>112</v>
      </c>
      <c r="F87" s="284"/>
      <c r="G87" s="284"/>
      <c r="H87" s="284"/>
      <c r="I87" s="284"/>
      <c r="J87" s="284"/>
      <c r="K87" s="317">
        <v>99316</v>
      </c>
      <c r="L87" s="317">
        <v>0</v>
      </c>
    </row>
    <row r="88" spans="1:1019" s="4" customFormat="1" ht="15.75" x14ac:dyDescent="0.25">
      <c r="A88" s="340"/>
      <c r="B88" s="284"/>
      <c r="C88" s="284"/>
      <c r="D88" s="333" t="s">
        <v>113</v>
      </c>
      <c r="E88" s="284" t="s">
        <v>114</v>
      </c>
      <c r="F88" s="284"/>
      <c r="G88" s="284"/>
      <c r="H88" s="284"/>
      <c r="I88" s="284"/>
      <c r="J88" s="284"/>
      <c r="K88" s="317">
        <v>0</v>
      </c>
      <c r="L88" s="317">
        <v>0</v>
      </c>
    </row>
    <row r="89" spans="1:1019" s="6" customFormat="1" ht="18.75" x14ac:dyDescent="0.3">
      <c r="A89" s="284"/>
      <c r="B89" s="284"/>
      <c r="C89" s="284"/>
      <c r="D89" s="284"/>
      <c r="E89" s="284"/>
      <c r="F89" s="284"/>
      <c r="G89" s="284"/>
      <c r="H89" s="284"/>
      <c r="I89" s="284"/>
      <c r="J89" s="284"/>
      <c r="K89" s="334"/>
      <c r="L89" s="334"/>
    </row>
    <row r="90" spans="1:1019" s="4" customFormat="1" ht="19.5" x14ac:dyDescent="0.35">
      <c r="A90" s="282" t="s">
        <v>29</v>
      </c>
      <c r="B90" s="283"/>
      <c r="C90" s="283" t="s">
        <v>115</v>
      </c>
      <c r="D90" s="283"/>
      <c r="E90" s="283"/>
      <c r="F90" s="283"/>
      <c r="G90" s="283"/>
      <c r="H90" s="283"/>
      <c r="I90" s="283"/>
      <c r="J90" s="283"/>
      <c r="K90" s="336">
        <v>679</v>
      </c>
      <c r="L90" s="342">
        <v>0</v>
      </c>
    </row>
    <row r="91" spans="1:1019" s="4" customFormat="1" ht="18.75" x14ac:dyDescent="0.3">
      <c r="A91" s="286"/>
      <c r="B91" s="286"/>
      <c r="C91" s="286"/>
      <c r="D91" s="286"/>
      <c r="E91" s="286"/>
      <c r="F91" s="286"/>
      <c r="G91" s="286"/>
      <c r="H91" s="286"/>
      <c r="I91" s="286"/>
      <c r="J91" s="286"/>
      <c r="K91" s="334"/>
      <c r="L91" s="334"/>
    </row>
    <row r="92" spans="1:1019" s="4" customFormat="1" ht="19.5" x14ac:dyDescent="0.35">
      <c r="A92" s="282" t="s">
        <v>116</v>
      </c>
      <c r="B92" s="283"/>
      <c r="C92" s="283" t="s">
        <v>117</v>
      </c>
      <c r="D92" s="283"/>
      <c r="E92" s="283"/>
      <c r="F92" s="283"/>
      <c r="G92" s="283"/>
      <c r="H92" s="283"/>
      <c r="I92" s="283"/>
      <c r="J92" s="283"/>
      <c r="K92" s="336">
        <v>0</v>
      </c>
      <c r="L92" s="336">
        <f>L93+L94</f>
        <v>0</v>
      </c>
    </row>
    <row r="93" spans="1:1019" ht="18.75" x14ac:dyDescent="0.3">
      <c r="A93" s="285"/>
      <c r="B93" s="286" t="s">
        <v>5</v>
      </c>
      <c r="C93" s="286"/>
      <c r="D93" s="487" t="s">
        <v>328</v>
      </c>
      <c r="E93" s="487"/>
      <c r="F93" s="487"/>
      <c r="G93" s="487"/>
      <c r="H93" s="487"/>
      <c r="I93" s="487"/>
      <c r="J93" s="488"/>
      <c r="K93" s="339"/>
      <c r="L93" s="339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</row>
    <row r="94" spans="1:1019" s="3" customFormat="1" ht="18.75" x14ac:dyDescent="0.3">
      <c r="A94" s="285"/>
      <c r="B94" s="286" t="s">
        <v>7</v>
      </c>
      <c r="C94" s="286"/>
      <c r="D94" s="487" t="s">
        <v>118</v>
      </c>
      <c r="E94" s="487"/>
      <c r="F94" s="487"/>
      <c r="G94" s="487"/>
      <c r="H94" s="487"/>
      <c r="I94" s="487"/>
      <c r="J94" s="488"/>
      <c r="K94" s="339">
        <v>0</v>
      </c>
      <c r="L94" s="339">
        <v>0</v>
      </c>
    </row>
    <row r="95" spans="1:1019" ht="18.75" x14ac:dyDescent="0.3">
      <c r="A95" s="284"/>
      <c r="B95" s="284"/>
      <c r="C95" s="284"/>
      <c r="D95" s="284"/>
      <c r="E95" s="284"/>
      <c r="F95" s="284"/>
      <c r="G95" s="284"/>
      <c r="H95" s="284"/>
      <c r="I95" s="284"/>
      <c r="J95" s="284"/>
      <c r="K95" s="281"/>
      <c r="L95" s="343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</row>
    <row r="96" spans="1:1019" s="3" customFormat="1" ht="19.5" x14ac:dyDescent="0.3">
      <c r="A96" s="289" t="s">
        <v>36</v>
      </c>
      <c r="B96" s="344"/>
      <c r="C96" s="344" t="s">
        <v>329</v>
      </c>
      <c r="D96" s="344"/>
      <c r="E96" s="344"/>
      <c r="F96" s="344"/>
      <c r="G96" s="344"/>
      <c r="H96" s="344"/>
      <c r="I96" s="344"/>
      <c r="J96" s="344"/>
      <c r="K96" s="292">
        <f>SUM(K36+K76+K90+K92)</f>
        <v>229883</v>
      </c>
      <c r="L96" s="292">
        <f>SUM(L36+L76+L90+L92)</f>
        <v>140711</v>
      </c>
    </row>
    <row r="97" spans="1:1019" s="7" customFormat="1" ht="19.5" x14ac:dyDescent="0.3">
      <c r="A97" s="345"/>
      <c r="B97" s="345"/>
      <c r="C97" s="345"/>
      <c r="D97" s="345"/>
      <c r="E97" s="345"/>
      <c r="F97" s="345"/>
      <c r="G97" s="345"/>
      <c r="H97" s="345"/>
      <c r="I97" s="345"/>
      <c r="J97" s="345"/>
      <c r="K97" s="346"/>
      <c r="L97" s="345"/>
    </row>
    <row r="98" spans="1:1019" ht="19.5" x14ac:dyDescent="0.3">
      <c r="A98" s="347" t="s">
        <v>119</v>
      </c>
      <c r="B98" s="344"/>
      <c r="C98" s="489" t="s">
        <v>120</v>
      </c>
      <c r="D98" s="489"/>
      <c r="E98" s="489"/>
      <c r="F98" s="489"/>
      <c r="G98" s="489"/>
      <c r="H98" s="489"/>
      <c r="I98" s="489"/>
      <c r="J98" s="490"/>
      <c r="K98" s="292">
        <f>SUM(K100)</f>
        <v>0</v>
      </c>
      <c r="L98" s="292">
        <f>SUM(L100)</f>
        <v>0</v>
      </c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</row>
    <row r="99" spans="1:1019" ht="15.6" customHeight="1" x14ac:dyDescent="0.3">
      <c r="A99" s="295"/>
      <c r="B99" s="287"/>
      <c r="C99" s="295"/>
      <c r="D99" s="287"/>
      <c r="E99" s="287"/>
      <c r="F99" s="287"/>
      <c r="G99" s="287"/>
      <c r="H99" s="287"/>
      <c r="I99" s="287"/>
      <c r="J99" s="287"/>
      <c r="K99" s="288"/>
      <c r="L99" s="293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</row>
    <row r="100" spans="1:1019" ht="19.5" x14ac:dyDescent="0.35">
      <c r="A100" s="348" t="s">
        <v>121</v>
      </c>
      <c r="B100" s="349"/>
      <c r="C100" s="349" t="s">
        <v>122</v>
      </c>
      <c r="D100" s="349"/>
      <c r="E100" s="349"/>
      <c r="F100" s="349"/>
      <c r="G100" s="349"/>
      <c r="H100" s="349"/>
      <c r="I100" s="349"/>
      <c r="J100" s="349"/>
      <c r="K100" s="268">
        <f>SUM(K101:K102)</f>
        <v>0</v>
      </c>
      <c r="L100" s="35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</row>
    <row r="101" spans="1:1019" ht="18.75" x14ac:dyDescent="0.3">
      <c r="A101" s="351"/>
      <c r="B101" s="284" t="s">
        <v>5</v>
      </c>
      <c r="C101" s="352"/>
      <c r="D101" s="284" t="s">
        <v>123</v>
      </c>
      <c r="E101" s="284"/>
      <c r="F101" s="284"/>
      <c r="G101" s="284"/>
      <c r="H101" s="284"/>
      <c r="I101" s="284"/>
      <c r="J101" s="284"/>
      <c r="K101" s="271"/>
      <c r="L101" s="353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</row>
    <row r="102" spans="1:1019" ht="36.75" customHeight="1" x14ac:dyDescent="0.3">
      <c r="A102" s="351"/>
      <c r="B102" s="284" t="s">
        <v>7</v>
      </c>
      <c r="C102" s="352"/>
      <c r="D102" s="284" t="s">
        <v>124</v>
      </c>
      <c r="E102" s="284"/>
      <c r="F102" s="284"/>
      <c r="G102" s="284"/>
      <c r="H102" s="284"/>
      <c r="I102" s="284"/>
      <c r="J102" s="284"/>
      <c r="K102" s="271"/>
      <c r="L102" s="353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</row>
    <row r="103" spans="1:1019" ht="18.75" x14ac:dyDescent="0.3">
      <c r="A103" s="295"/>
      <c r="B103" s="287"/>
      <c r="C103" s="295"/>
      <c r="D103" s="287"/>
      <c r="E103" s="287"/>
      <c r="F103" s="287"/>
      <c r="G103" s="287"/>
      <c r="H103" s="287"/>
      <c r="I103" s="287"/>
      <c r="J103" s="287"/>
      <c r="K103" s="293"/>
      <c r="L103" s="29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</row>
    <row r="104" spans="1:1019" s="3" customFormat="1" ht="18.75" x14ac:dyDescent="0.3">
      <c r="A104" s="295"/>
      <c r="B104" s="287"/>
      <c r="C104" s="295"/>
      <c r="D104" s="287"/>
      <c r="E104" s="287"/>
      <c r="F104" s="287"/>
      <c r="G104" s="287"/>
      <c r="H104" s="287"/>
      <c r="I104" s="287"/>
      <c r="J104" s="287"/>
      <c r="K104" s="293"/>
      <c r="L104" s="293"/>
    </row>
    <row r="105" spans="1:1019" ht="18.75" x14ac:dyDescent="0.3">
      <c r="A105" s="295"/>
      <c r="B105" s="287"/>
      <c r="C105" s="295"/>
      <c r="D105" s="287"/>
      <c r="E105" s="287"/>
      <c r="F105" s="287"/>
      <c r="G105" s="287"/>
      <c r="H105" s="287"/>
      <c r="I105" s="287"/>
      <c r="J105" s="287"/>
      <c r="K105" s="293"/>
      <c r="L105" s="293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</row>
    <row r="106" spans="1:1019" ht="14.45" customHeight="1" x14ac:dyDescent="0.25">
      <c r="A106" s="474" t="s">
        <v>125</v>
      </c>
      <c r="B106" s="475"/>
      <c r="C106" s="478" t="s">
        <v>126</v>
      </c>
      <c r="D106" s="479"/>
      <c r="E106" s="479"/>
      <c r="F106" s="479"/>
      <c r="G106" s="479"/>
      <c r="H106" s="479"/>
      <c r="I106" s="479"/>
      <c r="J106" s="480"/>
      <c r="K106" s="484">
        <v>0</v>
      </c>
      <c r="L106" s="484">
        <v>0</v>
      </c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</row>
    <row r="107" spans="1:1019" ht="14.45" customHeight="1" x14ac:dyDescent="0.25">
      <c r="A107" s="476"/>
      <c r="B107" s="477"/>
      <c r="C107" s="481"/>
      <c r="D107" s="482"/>
      <c r="E107" s="482"/>
      <c r="F107" s="482"/>
      <c r="G107" s="482"/>
      <c r="H107" s="482"/>
      <c r="I107" s="482"/>
      <c r="J107" s="483"/>
      <c r="K107" s="485"/>
      <c r="L107" s="485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</row>
    <row r="108" spans="1:1019" ht="14.45" customHeight="1" x14ac:dyDescent="0.3">
      <c r="A108" s="295"/>
      <c r="B108" s="287"/>
      <c r="C108" s="295"/>
      <c r="D108" s="287"/>
      <c r="E108" s="287"/>
      <c r="F108" s="287"/>
      <c r="G108" s="287"/>
      <c r="H108" s="287"/>
      <c r="I108" s="287"/>
      <c r="J108" s="287"/>
      <c r="K108" s="293"/>
      <c r="L108" s="293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</row>
    <row r="109" spans="1:1019" ht="13.5" customHeight="1" x14ac:dyDescent="0.3">
      <c r="A109" s="354" t="s">
        <v>127</v>
      </c>
      <c r="B109" s="354"/>
      <c r="C109" s="486" t="s">
        <v>128</v>
      </c>
      <c r="D109" s="486"/>
      <c r="E109" s="486"/>
      <c r="F109" s="486"/>
      <c r="G109" s="486"/>
      <c r="H109" s="486"/>
      <c r="I109" s="486"/>
      <c r="J109" s="486"/>
      <c r="K109" s="486"/>
      <c r="L109" s="355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</row>
    <row r="110" spans="1:1019" ht="21.75" customHeight="1" x14ac:dyDescent="0.25">
      <c r="A110" s="287"/>
      <c r="B110" s="287"/>
      <c r="C110" s="287"/>
      <c r="D110" s="287"/>
      <c r="E110" s="287"/>
      <c r="F110" s="287"/>
      <c r="G110" s="287"/>
      <c r="H110" s="287"/>
      <c r="I110" s="287"/>
      <c r="J110" s="287"/>
      <c r="K110" s="287"/>
      <c r="L110" s="287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</row>
    <row r="111" spans="1:1019" ht="15" customHeight="1" x14ac:dyDescent="0.35">
      <c r="A111" s="348" t="s">
        <v>129</v>
      </c>
      <c r="B111" s="349"/>
      <c r="C111" s="349" t="s">
        <v>130</v>
      </c>
      <c r="D111" s="349"/>
      <c r="E111" s="349"/>
      <c r="F111" s="349"/>
      <c r="G111" s="349"/>
      <c r="H111" s="349"/>
      <c r="I111" s="349"/>
      <c r="J111" s="349"/>
      <c r="K111" s="356">
        <v>0</v>
      </c>
      <c r="L111" s="356">
        <v>0</v>
      </c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</row>
    <row r="112" spans="1:1019" ht="18.75" x14ac:dyDescent="0.3">
      <c r="A112" s="357"/>
      <c r="B112" s="358"/>
      <c r="C112" s="358"/>
      <c r="D112" s="358"/>
      <c r="E112" s="358"/>
      <c r="F112" s="358"/>
      <c r="G112" s="358"/>
      <c r="H112" s="358"/>
      <c r="I112" s="358"/>
      <c r="J112" s="358"/>
      <c r="K112" s="359"/>
      <c r="L112" s="360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  <c r="AJP112"/>
      <c r="AJQ112"/>
      <c r="AJR112"/>
      <c r="AJS112"/>
      <c r="AJT112"/>
      <c r="AJU112"/>
      <c r="AJV112"/>
      <c r="AJW112"/>
      <c r="AJX112"/>
      <c r="AJY112"/>
      <c r="AJZ112"/>
      <c r="AKA112"/>
      <c r="AKB112"/>
      <c r="AKC112"/>
      <c r="AKD112"/>
      <c r="AKE112"/>
      <c r="AKF112"/>
      <c r="AKG112"/>
      <c r="AKH112"/>
      <c r="AKI112"/>
      <c r="AKJ112"/>
      <c r="AKK112"/>
      <c r="AKL112"/>
      <c r="AKM112"/>
      <c r="AKN112"/>
      <c r="AKO112"/>
      <c r="AKP112"/>
      <c r="AKQ112"/>
      <c r="AKR112"/>
      <c r="AKS112"/>
      <c r="AKT112"/>
      <c r="AKU112"/>
      <c r="AKV112"/>
      <c r="AKW112"/>
      <c r="AKX112"/>
      <c r="AKY112"/>
      <c r="AKZ112"/>
      <c r="ALA112"/>
      <c r="ALB112"/>
      <c r="ALC112"/>
      <c r="ALD112"/>
      <c r="ALE112"/>
      <c r="ALF112"/>
      <c r="ALG112"/>
      <c r="ALH112"/>
      <c r="ALI112"/>
      <c r="ALJ112"/>
      <c r="ALK112"/>
      <c r="ALL112"/>
      <c r="ALM112"/>
      <c r="ALN112"/>
      <c r="ALO112"/>
      <c r="ALP112"/>
      <c r="ALQ112"/>
      <c r="ALR112"/>
      <c r="ALS112"/>
      <c r="ALT112"/>
      <c r="ALU112"/>
      <c r="ALV112"/>
      <c r="ALW112"/>
      <c r="ALX112"/>
      <c r="ALY112"/>
      <c r="ALZ112"/>
      <c r="AMA112"/>
      <c r="AMB112"/>
      <c r="AMC112"/>
      <c r="AMD112"/>
      <c r="AME112"/>
    </row>
    <row r="113" spans="1:1019" s="8" customFormat="1" ht="21" x14ac:dyDescent="0.35">
      <c r="A113" s="348" t="s">
        <v>131</v>
      </c>
      <c r="B113" s="349"/>
      <c r="C113" s="349" t="s">
        <v>132</v>
      </c>
      <c r="D113" s="349"/>
      <c r="E113" s="349"/>
      <c r="F113" s="349"/>
      <c r="G113" s="349"/>
      <c r="H113" s="349"/>
      <c r="I113" s="349"/>
      <c r="J113" s="349"/>
      <c r="K113" s="350">
        <v>0</v>
      </c>
      <c r="L113" s="350">
        <v>0</v>
      </c>
    </row>
    <row r="114" spans="1:1019" ht="18.75" x14ac:dyDescent="0.3">
      <c r="A114" s="340"/>
      <c r="B114" s="284" t="s">
        <v>5</v>
      </c>
      <c r="C114" s="284"/>
      <c r="D114" s="284" t="s">
        <v>133</v>
      </c>
      <c r="E114" s="284"/>
      <c r="F114" s="284"/>
      <c r="G114" s="284"/>
      <c r="H114" s="284"/>
      <c r="I114" s="284"/>
      <c r="J114" s="284"/>
      <c r="K114" s="353">
        <v>0</v>
      </c>
      <c r="L114" s="353">
        <v>0</v>
      </c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  <c r="AJP114"/>
      <c r="AJQ114"/>
      <c r="AJR114"/>
      <c r="AJS114"/>
      <c r="AJT114"/>
      <c r="AJU114"/>
      <c r="AJV114"/>
      <c r="AJW114"/>
      <c r="AJX114"/>
      <c r="AJY114"/>
      <c r="AJZ114"/>
      <c r="AKA114"/>
      <c r="AKB114"/>
      <c r="AKC114"/>
      <c r="AKD114"/>
      <c r="AKE114"/>
      <c r="AKF114"/>
      <c r="AKG114"/>
      <c r="AKH114"/>
      <c r="AKI114"/>
      <c r="AKJ114"/>
      <c r="AKK114"/>
      <c r="AKL114"/>
      <c r="AKM114"/>
      <c r="AKN114"/>
      <c r="AKO114"/>
      <c r="AKP114"/>
      <c r="AKQ114"/>
      <c r="AKR114"/>
      <c r="AKS114"/>
      <c r="AKT114"/>
      <c r="AKU114"/>
      <c r="AKV114"/>
      <c r="AKW114"/>
      <c r="AKX114"/>
      <c r="AKY114"/>
      <c r="AKZ114"/>
      <c r="ALA114"/>
      <c r="ALB114"/>
      <c r="ALC114"/>
      <c r="ALD114"/>
      <c r="ALE114"/>
      <c r="ALF114"/>
      <c r="ALG114"/>
      <c r="ALH114"/>
      <c r="ALI114"/>
      <c r="ALJ114"/>
      <c r="ALK114"/>
      <c r="ALL114"/>
      <c r="ALM114"/>
      <c r="ALN114"/>
      <c r="ALO114"/>
      <c r="ALP114"/>
      <c r="ALQ114"/>
      <c r="ALR114"/>
      <c r="ALS114"/>
      <c r="ALT114"/>
      <c r="ALU114"/>
      <c r="ALV114"/>
      <c r="ALW114"/>
      <c r="ALX114"/>
      <c r="ALY114"/>
      <c r="ALZ114"/>
      <c r="AMA114"/>
      <c r="AMB114"/>
      <c r="AMC114"/>
      <c r="AMD114"/>
      <c r="AME114"/>
    </row>
    <row r="115" spans="1:1019" s="3" customFormat="1" ht="18.75" x14ac:dyDescent="0.3">
      <c r="A115" s="340"/>
      <c r="B115" s="284" t="s">
        <v>7</v>
      </c>
      <c r="C115" s="284"/>
      <c r="D115" s="284" t="s">
        <v>134</v>
      </c>
      <c r="E115" s="284"/>
      <c r="F115" s="284"/>
      <c r="G115" s="284"/>
      <c r="H115" s="284"/>
      <c r="I115" s="284"/>
      <c r="J115" s="284"/>
      <c r="K115" s="353">
        <v>0</v>
      </c>
      <c r="L115" s="353">
        <v>0</v>
      </c>
    </row>
    <row r="116" spans="1:1019" ht="18.75" x14ac:dyDescent="0.3">
      <c r="A116" s="287"/>
      <c r="B116" s="287"/>
      <c r="C116" s="287"/>
      <c r="D116" s="287"/>
      <c r="E116" s="287"/>
      <c r="F116" s="287"/>
      <c r="G116" s="287"/>
      <c r="H116" s="287"/>
      <c r="I116" s="287"/>
      <c r="J116" s="287"/>
      <c r="K116" s="293"/>
      <c r="L116" s="293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  <c r="ABW116"/>
      <c r="ABX116"/>
      <c r="ABY116"/>
      <c r="ABZ116"/>
      <c r="ACA116"/>
      <c r="ACB116"/>
      <c r="ACC116"/>
      <c r="ACD116"/>
      <c r="ACE116"/>
      <c r="ACF116"/>
      <c r="ACG116"/>
      <c r="ACH116"/>
      <c r="ACI116"/>
      <c r="ACJ116"/>
      <c r="ACK116"/>
      <c r="ACL116"/>
      <c r="ACM116"/>
      <c r="ACN116"/>
      <c r="ACO116"/>
      <c r="ACP116"/>
      <c r="ACQ116"/>
      <c r="ACR116"/>
      <c r="ACS116"/>
      <c r="ACT116"/>
      <c r="ACU116"/>
      <c r="ACV116"/>
      <c r="ACW116"/>
      <c r="ACX116"/>
      <c r="ACY116"/>
      <c r="ACZ116"/>
      <c r="ADA116"/>
      <c r="ADB116"/>
      <c r="ADC116"/>
      <c r="ADD116"/>
      <c r="ADE116"/>
      <c r="ADF116"/>
      <c r="ADG116"/>
      <c r="ADH116"/>
      <c r="ADI116"/>
      <c r="ADJ116"/>
      <c r="ADK116"/>
      <c r="ADL116"/>
      <c r="ADM116"/>
      <c r="ADN116"/>
      <c r="ADO116"/>
      <c r="ADP116"/>
      <c r="ADQ116"/>
      <c r="ADR116"/>
      <c r="ADS116"/>
      <c r="ADT116"/>
      <c r="ADU116"/>
      <c r="ADV116"/>
      <c r="ADW116"/>
      <c r="ADX116"/>
      <c r="ADY116"/>
      <c r="ADZ116"/>
      <c r="AEA116"/>
      <c r="AEB116"/>
      <c r="AEC116"/>
      <c r="AED116"/>
      <c r="AEE116"/>
      <c r="AEF116"/>
      <c r="AEG116"/>
      <c r="AEH116"/>
      <c r="AEI116"/>
      <c r="AEJ116"/>
      <c r="AEK116"/>
      <c r="AEL116"/>
      <c r="AEM116"/>
      <c r="AEN116"/>
      <c r="AEO116"/>
      <c r="AEP116"/>
      <c r="AEQ116"/>
      <c r="AER116"/>
      <c r="AES116"/>
      <c r="AET116"/>
      <c r="AEU116"/>
      <c r="AEV116"/>
      <c r="AEW116"/>
      <c r="AEX116"/>
      <c r="AEY116"/>
      <c r="AEZ116"/>
      <c r="AFA116"/>
      <c r="AFB116"/>
      <c r="AFC116"/>
      <c r="AFD116"/>
      <c r="AFE116"/>
      <c r="AFF116"/>
      <c r="AFG116"/>
      <c r="AFH116"/>
      <c r="AFI116"/>
      <c r="AFJ116"/>
      <c r="AFK116"/>
      <c r="AFL116"/>
      <c r="AFM116"/>
      <c r="AFN116"/>
      <c r="AFO116"/>
      <c r="AFP116"/>
      <c r="AFQ116"/>
      <c r="AFR116"/>
      <c r="AFS116"/>
      <c r="AFT116"/>
      <c r="AFU116"/>
      <c r="AFV116"/>
      <c r="AFW116"/>
      <c r="AFX116"/>
      <c r="AFY116"/>
      <c r="AFZ116"/>
      <c r="AGA116"/>
      <c r="AGB116"/>
      <c r="AGC116"/>
      <c r="AGD116"/>
      <c r="AGE116"/>
      <c r="AGF116"/>
      <c r="AGG116"/>
      <c r="AGH116"/>
      <c r="AGI116"/>
      <c r="AGJ116"/>
      <c r="AGK116"/>
      <c r="AGL116"/>
      <c r="AGM116"/>
      <c r="AGN116"/>
      <c r="AGO116"/>
      <c r="AGP116"/>
      <c r="AGQ116"/>
      <c r="AGR116"/>
      <c r="AGS116"/>
      <c r="AGT116"/>
      <c r="AGU116"/>
      <c r="AGV116"/>
      <c r="AGW116"/>
      <c r="AGX116"/>
      <c r="AGY116"/>
      <c r="AGZ116"/>
      <c r="AHA116"/>
      <c r="AHB116"/>
      <c r="AHC116"/>
      <c r="AHD116"/>
      <c r="AHE116"/>
      <c r="AHF116"/>
      <c r="AHG116"/>
      <c r="AHH116"/>
      <c r="AHI116"/>
      <c r="AHJ116"/>
      <c r="AHK116"/>
      <c r="AHL116"/>
      <c r="AHM116"/>
      <c r="AHN116"/>
      <c r="AHO116"/>
      <c r="AHP116"/>
      <c r="AHQ116"/>
      <c r="AHR116"/>
      <c r="AHS116"/>
      <c r="AHT116"/>
      <c r="AHU116"/>
      <c r="AHV116"/>
      <c r="AHW116"/>
      <c r="AHX116"/>
      <c r="AHY116"/>
      <c r="AHZ116"/>
      <c r="AIA116"/>
      <c r="AIB116"/>
      <c r="AIC116"/>
      <c r="AID116"/>
      <c r="AIE116"/>
      <c r="AIF116"/>
      <c r="AIG116"/>
      <c r="AIH116"/>
      <c r="AII116"/>
      <c r="AIJ116"/>
      <c r="AIK116"/>
      <c r="AIL116"/>
      <c r="AIM116"/>
      <c r="AIN116"/>
      <c r="AIO116"/>
      <c r="AIP116"/>
      <c r="AIQ116"/>
      <c r="AIR116"/>
      <c r="AIS116"/>
      <c r="AIT116"/>
      <c r="AIU116"/>
      <c r="AIV116"/>
      <c r="AIW116"/>
      <c r="AIX116"/>
      <c r="AIY116"/>
      <c r="AIZ116"/>
      <c r="AJA116"/>
      <c r="AJB116"/>
      <c r="AJC116"/>
      <c r="AJD116"/>
      <c r="AJE116"/>
      <c r="AJF116"/>
      <c r="AJG116"/>
      <c r="AJH116"/>
      <c r="AJI116"/>
      <c r="AJJ116"/>
      <c r="AJK116"/>
      <c r="AJL116"/>
      <c r="AJM116"/>
      <c r="AJN116"/>
      <c r="AJO116"/>
      <c r="AJP116"/>
      <c r="AJQ116"/>
      <c r="AJR116"/>
      <c r="AJS116"/>
      <c r="AJT116"/>
      <c r="AJU116"/>
      <c r="AJV116"/>
      <c r="AJW116"/>
      <c r="AJX116"/>
      <c r="AJY116"/>
      <c r="AJZ116"/>
      <c r="AKA116"/>
      <c r="AKB116"/>
      <c r="AKC116"/>
      <c r="AKD116"/>
      <c r="AKE116"/>
      <c r="AKF116"/>
      <c r="AKG116"/>
      <c r="AKH116"/>
      <c r="AKI116"/>
      <c r="AKJ116"/>
      <c r="AKK116"/>
      <c r="AKL116"/>
      <c r="AKM116"/>
      <c r="AKN116"/>
      <c r="AKO116"/>
      <c r="AKP116"/>
      <c r="AKQ116"/>
      <c r="AKR116"/>
      <c r="AKS116"/>
      <c r="AKT116"/>
      <c r="AKU116"/>
      <c r="AKV116"/>
      <c r="AKW116"/>
      <c r="AKX116"/>
      <c r="AKY116"/>
      <c r="AKZ116"/>
      <c r="ALA116"/>
      <c r="ALB116"/>
      <c r="ALC116"/>
      <c r="ALD116"/>
      <c r="ALE116"/>
      <c r="ALF116"/>
      <c r="ALG116"/>
      <c r="ALH116"/>
      <c r="ALI116"/>
      <c r="ALJ116"/>
      <c r="ALK116"/>
      <c r="ALL116"/>
      <c r="ALM116"/>
      <c r="ALN116"/>
      <c r="ALO116"/>
      <c r="ALP116"/>
      <c r="ALQ116"/>
      <c r="ALR116"/>
      <c r="ALS116"/>
      <c r="ALT116"/>
      <c r="ALU116"/>
      <c r="ALV116"/>
      <c r="ALW116"/>
      <c r="ALX116"/>
      <c r="ALY116"/>
      <c r="ALZ116"/>
      <c r="AMA116"/>
      <c r="AMB116"/>
      <c r="AMC116"/>
      <c r="AMD116"/>
      <c r="AME116"/>
    </row>
    <row r="117" spans="1:1019" s="3" customFormat="1" ht="19.5" x14ac:dyDescent="0.3">
      <c r="A117" s="289" t="s">
        <v>127</v>
      </c>
      <c r="B117" s="290"/>
      <c r="C117" s="290" t="s">
        <v>135</v>
      </c>
      <c r="D117" s="290"/>
      <c r="E117" s="290"/>
      <c r="F117" s="290"/>
      <c r="G117" s="290"/>
      <c r="H117" s="290"/>
      <c r="I117" s="290"/>
      <c r="J117" s="290"/>
      <c r="K117" s="292">
        <f>SUM(K111+K113)</f>
        <v>0</v>
      </c>
      <c r="L117" s="292">
        <f>SUM(L111+L113)</f>
        <v>0</v>
      </c>
    </row>
    <row r="118" spans="1:1019" ht="18.75" x14ac:dyDescent="0.3">
      <c r="A118" s="361"/>
      <c r="B118" s="361"/>
      <c r="C118" s="361"/>
      <c r="D118" s="361"/>
      <c r="E118" s="361"/>
      <c r="F118" s="361"/>
      <c r="G118" s="361"/>
      <c r="H118" s="361"/>
      <c r="I118" s="361"/>
      <c r="J118" s="361"/>
      <c r="K118" s="362"/>
      <c r="L118" s="362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  <c r="TU118"/>
      <c r="TV118"/>
      <c r="TW118"/>
      <c r="TX118"/>
      <c r="TY118"/>
      <c r="TZ118"/>
      <c r="UA118"/>
      <c r="UB118"/>
      <c r="UC118"/>
      <c r="UD118"/>
      <c r="UE118"/>
      <c r="UF118"/>
      <c r="UG118"/>
      <c r="UH118"/>
      <c r="UI118"/>
      <c r="UJ118"/>
      <c r="UK118"/>
      <c r="UL118"/>
      <c r="UM118"/>
      <c r="UN118"/>
      <c r="UO118"/>
      <c r="UP118"/>
      <c r="UQ118"/>
      <c r="UR118"/>
      <c r="US118"/>
      <c r="UT118"/>
      <c r="UU118"/>
      <c r="UV118"/>
      <c r="UW118"/>
      <c r="UX118"/>
      <c r="UY118"/>
      <c r="UZ118"/>
      <c r="VA118"/>
      <c r="VB118"/>
      <c r="VC118"/>
      <c r="VD118"/>
      <c r="VE118"/>
      <c r="VF118"/>
      <c r="VG118"/>
      <c r="VH118"/>
      <c r="VI118"/>
      <c r="VJ118"/>
      <c r="VK118"/>
      <c r="VL118"/>
      <c r="VM118"/>
      <c r="VN118"/>
      <c r="VO118"/>
      <c r="VP118"/>
      <c r="VQ118"/>
      <c r="VR118"/>
      <c r="VS118"/>
      <c r="VT118"/>
      <c r="VU118"/>
      <c r="VV118"/>
      <c r="VW118"/>
      <c r="VX118"/>
      <c r="VY118"/>
      <c r="VZ118"/>
      <c r="WA118"/>
      <c r="WB118"/>
      <c r="WC118"/>
      <c r="WD118"/>
      <c r="WE118"/>
      <c r="WF118"/>
      <c r="WG118"/>
      <c r="WH118"/>
      <c r="WI118"/>
      <c r="WJ118"/>
      <c r="WK118"/>
      <c r="WL118"/>
      <c r="WM118"/>
      <c r="WN118"/>
      <c r="WO118"/>
      <c r="WP118"/>
      <c r="WQ118"/>
      <c r="WR118"/>
      <c r="WS118"/>
      <c r="WT118"/>
      <c r="WU118"/>
      <c r="WV118"/>
      <c r="WW118"/>
      <c r="WX118"/>
      <c r="WY118"/>
      <c r="WZ118"/>
      <c r="XA118"/>
      <c r="XB118"/>
      <c r="XC118"/>
      <c r="XD118"/>
      <c r="XE118"/>
      <c r="XF118"/>
      <c r="XG118"/>
      <c r="XH118"/>
      <c r="XI118"/>
      <c r="XJ118"/>
      <c r="XK118"/>
      <c r="XL118"/>
      <c r="XM118"/>
      <c r="XN118"/>
      <c r="XO118"/>
      <c r="XP118"/>
      <c r="XQ118"/>
      <c r="XR118"/>
      <c r="XS118"/>
      <c r="XT118"/>
      <c r="XU118"/>
      <c r="XV118"/>
      <c r="XW118"/>
      <c r="XX118"/>
      <c r="XY118"/>
      <c r="XZ118"/>
      <c r="YA118"/>
      <c r="YB118"/>
      <c r="YC118"/>
      <c r="YD118"/>
      <c r="YE118"/>
      <c r="YF118"/>
      <c r="YG118"/>
      <c r="YH118"/>
      <c r="YI118"/>
      <c r="YJ118"/>
      <c r="YK118"/>
      <c r="YL118"/>
      <c r="YM118"/>
      <c r="YN118"/>
      <c r="YO118"/>
      <c r="YP118"/>
      <c r="YQ118"/>
      <c r="YR118"/>
      <c r="YS118"/>
      <c r="YT118"/>
      <c r="YU118"/>
      <c r="YV118"/>
      <c r="YW118"/>
      <c r="YX118"/>
      <c r="YY118"/>
      <c r="YZ118"/>
      <c r="ZA118"/>
      <c r="ZB118"/>
      <c r="ZC118"/>
      <c r="ZD118"/>
      <c r="ZE118"/>
      <c r="ZF118"/>
      <c r="ZG118"/>
      <c r="ZH118"/>
      <c r="ZI118"/>
      <c r="ZJ118"/>
      <c r="ZK118"/>
      <c r="ZL118"/>
      <c r="ZM118"/>
      <c r="ZN118"/>
      <c r="ZO118"/>
      <c r="ZP118"/>
      <c r="ZQ118"/>
      <c r="ZR118"/>
      <c r="ZS118"/>
      <c r="ZT118"/>
      <c r="ZU118"/>
      <c r="ZV118"/>
      <c r="ZW118"/>
      <c r="ZX118"/>
      <c r="ZY118"/>
      <c r="ZZ118"/>
      <c r="AAA118"/>
      <c r="AAB118"/>
      <c r="AAC118"/>
      <c r="AAD118"/>
      <c r="AAE118"/>
      <c r="AAF118"/>
      <c r="AAG118"/>
      <c r="AAH118"/>
      <c r="AAI118"/>
      <c r="AAJ118"/>
      <c r="AAK118"/>
      <c r="AAL118"/>
      <c r="AAM118"/>
      <c r="AAN118"/>
      <c r="AAO118"/>
      <c r="AAP118"/>
      <c r="AAQ118"/>
      <c r="AAR118"/>
      <c r="AAS118"/>
      <c r="AAT118"/>
      <c r="AAU118"/>
      <c r="AAV118"/>
      <c r="AAW118"/>
      <c r="AAX118"/>
      <c r="AAY118"/>
      <c r="AAZ118"/>
      <c r="ABA118"/>
      <c r="ABB118"/>
      <c r="ABC118"/>
      <c r="ABD118"/>
      <c r="ABE118"/>
      <c r="ABF118"/>
      <c r="ABG118"/>
      <c r="ABH118"/>
      <c r="ABI118"/>
      <c r="ABJ118"/>
      <c r="ABK118"/>
      <c r="ABL118"/>
      <c r="ABM118"/>
      <c r="ABN118"/>
      <c r="ABO118"/>
      <c r="ABP118"/>
      <c r="ABQ118"/>
      <c r="ABR118"/>
      <c r="ABS118"/>
      <c r="ABT118"/>
      <c r="ABU118"/>
      <c r="ABV118"/>
      <c r="ABW118"/>
      <c r="ABX118"/>
      <c r="ABY118"/>
      <c r="ABZ118"/>
      <c r="ACA118"/>
      <c r="ACB118"/>
      <c r="ACC118"/>
      <c r="ACD118"/>
      <c r="ACE118"/>
      <c r="ACF118"/>
      <c r="ACG118"/>
      <c r="ACH118"/>
      <c r="ACI118"/>
      <c r="ACJ118"/>
      <c r="ACK118"/>
      <c r="ACL118"/>
      <c r="ACM118"/>
      <c r="ACN118"/>
      <c r="ACO118"/>
      <c r="ACP118"/>
      <c r="ACQ118"/>
      <c r="ACR118"/>
      <c r="ACS118"/>
      <c r="ACT118"/>
      <c r="ACU118"/>
      <c r="ACV118"/>
      <c r="ACW118"/>
      <c r="ACX118"/>
      <c r="ACY118"/>
      <c r="ACZ118"/>
      <c r="ADA118"/>
      <c r="ADB118"/>
      <c r="ADC118"/>
      <c r="ADD118"/>
      <c r="ADE118"/>
      <c r="ADF118"/>
      <c r="ADG118"/>
      <c r="ADH118"/>
      <c r="ADI118"/>
      <c r="ADJ118"/>
      <c r="ADK118"/>
      <c r="ADL118"/>
      <c r="ADM118"/>
      <c r="ADN118"/>
      <c r="ADO118"/>
      <c r="ADP118"/>
      <c r="ADQ118"/>
      <c r="ADR118"/>
      <c r="ADS118"/>
      <c r="ADT118"/>
      <c r="ADU118"/>
      <c r="ADV118"/>
      <c r="ADW118"/>
      <c r="ADX118"/>
      <c r="ADY118"/>
      <c r="ADZ118"/>
      <c r="AEA118"/>
      <c r="AEB118"/>
      <c r="AEC118"/>
      <c r="AED118"/>
      <c r="AEE118"/>
      <c r="AEF118"/>
      <c r="AEG118"/>
      <c r="AEH118"/>
      <c r="AEI118"/>
      <c r="AEJ118"/>
      <c r="AEK118"/>
      <c r="AEL118"/>
      <c r="AEM118"/>
      <c r="AEN118"/>
      <c r="AEO118"/>
      <c r="AEP118"/>
      <c r="AEQ118"/>
      <c r="AER118"/>
      <c r="AES118"/>
      <c r="AET118"/>
      <c r="AEU118"/>
      <c r="AEV118"/>
      <c r="AEW118"/>
      <c r="AEX118"/>
      <c r="AEY118"/>
      <c r="AEZ118"/>
      <c r="AFA118"/>
      <c r="AFB118"/>
      <c r="AFC118"/>
      <c r="AFD118"/>
      <c r="AFE118"/>
      <c r="AFF118"/>
      <c r="AFG118"/>
      <c r="AFH118"/>
      <c r="AFI118"/>
      <c r="AFJ118"/>
      <c r="AFK118"/>
      <c r="AFL118"/>
      <c r="AFM118"/>
      <c r="AFN118"/>
      <c r="AFO118"/>
      <c r="AFP118"/>
      <c r="AFQ118"/>
      <c r="AFR118"/>
      <c r="AFS118"/>
      <c r="AFT118"/>
      <c r="AFU118"/>
      <c r="AFV118"/>
      <c r="AFW118"/>
      <c r="AFX118"/>
      <c r="AFY118"/>
      <c r="AFZ118"/>
      <c r="AGA118"/>
      <c r="AGB118"/>
      <c r="AGC118"/>
      <c r="AGD118"/>
      <c r="AGE118"/>
      <c r="AGF118"/>
      <c r="AGG118"/>
      <c r="AGH118"/>
      <c r="AGI118"/>
      <c r="AGJ118"/>
      <c r="AGK118"/>
      <c r="AGL118"/>
      <c r="AGM118"/>
      <c r="AGN118"/>
      <c r="AGO118"/>
      <c r="AGP118"/>
      <c r="AGQ118"/>
      <c r="AGR118"/>
      <c r="AGS118"/>
      <c r="AGT118"/>
      <c r="AGU118"/>
      <c r="AGV118"/>
      <c r="AGW118"/>
      <c r="AGX118"/>
      <c r="AGY118"/>
      <c r="AGZ118"/>
      <c r="AHA118"/>
      <c r="AHB118"/>
      <c r="AHC118"/>
      <c r="AHD118"/>
      <c r="AHE118"/>
      <c r="AHF118"/>
      <c r="AHG118"/>
      <c r="AHH118"/>
      <c r="AHI118"/>
      <c r="AHJ118"/>
      <c r="AHK118"/>
      <c r="AHL118"/>
      <c r="AHM118"/>
      <c r="AHN118"/>
      <c r="AHO118"/>
      <c r="AHP118"/>
      <c r="AHQ118"/>
      <c r="AHR118"/>
      <c r="AHS118"/>
      <c r="AHT118"/>
      <c r="AHU118"/>
      <c r="AHV118"/>
      <c r="AHW118"/>
      <c r="AHX118"/>
      <c r="AHY118"/>
      <c r="AHZ118"/>
      <c r="AIA118"/>
      <c r="AIB118"/>
      <c r="AIC118"/>
      <c r="AID118"/>
      <c r="AIE118"/>
      <c r="AIF118"/>
      <c r="AIG118"/>
      <c r="AIH118"/>
      <c r="AII118"/>
      <c r="AIJ118"/>
      <c r="AIK118"/>
      <c r="AIL118"/>
      <c r="AIM118"/>
      <c r="AIN118"/>
      <c r="AIO118"/>
      <c r="AIP118"/>
      <c r="AIQ118"/>
      <c r="AIR118"/>
      <c r="AIS118"/>
      <c r="AIT118"/>
      <c r="AIU118"/>
      <c r="AIV118"/>
      <c r="AIW118"/>
      <c r="AIX118"/>
      <c r="AIY118"/>
      <c r="AIZ118"/>
      <c r="AJA118"/>
      <c r="AJB118"/>
      <c r="AJC118"/>
      <c r="AJD118"/>
      <c r="AJE118"/>
      <c r="AJF118"/>
      <c r="AJG118"/>
      <c r="AJH118"/>
      <c r="AJI118"/>
      <c r="AJJ118"/>
      <c r="AJK118"/>
      <c r="AJL118"/>
      <c r="AJM118"/>
      <c r="AJN118"/>
      <c r="AJO118"/>
      <c r="AJP118"/>
      <c r="AJQ118"/>
      <c r="AJR118"/>
      <c r="AJS118"/>
      <c r="AJT118"/>
      <c r="AJU118"/>
      <c r="AJV118"/>
      <c r="AJW118"/>
      <c r="AJX118"/>
      <c r="AJY118"/>
      <c r="AJZ118"/>
      <c r="AKA118"/>
      <c r="AKB118"/>
      <c r="AKC118"/>
      <c r="AKD118"/>
      <c r="AKE118"/>
      <c r="AKF118"/>
      <c r="AKG118"/>
      <c r="AKH118"/>
      <c r="AKI118"/>
      <c r="AKJ118"/>
      <c r="AKK118"/>
      <c r="AKL118"/>
      <c r="AKM118"/>
      <c r="AKN118"/>
      <c r="AKO118"/>
      <c r="AKP118"/>
      <c r="AKQ118"/>
      <c r="AKR118"/>
      <c r="AKS118"/>
      <c r="AKT118"/>
      <c r="AKU118"/>
      <c r="AKV118"/>
      <c r="AKW118"/>
      <c r="AKX118"/>
      <c r="AKY118"/>
      <c r="AKZ118"/>
      <c r="ALA118"/>
      <c r="ALB118"/>
      <c r="ALC118"/>
      <c r="ALD118"/>
      <c r="ALE118"/>
      <c r="ALF118"/>
      <c r="ALG118"/>
      <c r="ALH118"/>
      <c r="ALI118"/>
      <c r="ALJ118"/>
      <c r="ALK118"/>
      <c r="ALL118"/>
      <c r="ALM118"/>
      <c r="ALN118"/>
      <c r="ALO118"/>
      <c r="ALP118"/>
      <c r="ALQ118"/>
      <c r="ALR118"/>
      <c r="ALS118"/>
      <c r="ALT118"/>
      <c r="ALU118"/>
      <c r="ALV118"/>
      <c r="ALW118"/>
      <c r="ALX118"/>
      <c r="ALY118"/>
      <c r="ALZ118"/>
      <c r="AMA118"/>
      <c r="AMB118"/>
      <c r="AMC118"/>
      <c r="AMD118"/>
      <c r="AME118"/>
    </row>
    <row r="119" spans="1:1019" ht="25.5" x14ac:dyDescent="0.35">
      <c r="A119" s="363" t="s">
        <v>136</v>
      </c>
      <c r="B119" s="364"/>
      <c r="C119" s="364"/>
      <c r="D119" s="364"/>
      <c r="E119" s="364"/>
      <c r="F119" s="364"/>
      <c r="G119" s="364"/>
      <c r="H119" s="364"/>
      <c r="I119" s="364"/>
      <c r="J119" s="364"/>
      <c r="K119" s="365">
        <f>SUM(K32+K117)</f>
        <v>229183</v>
      </c>
      <c r="L119" s="365">
        <f>SUM(L32+L117)</f>
        <v>140711</v>
      </c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  <c r="TF119"/>
      <c r="TG119"/>
      <c r="TH119"/>
      <c r="TI119"/>
      <c r="TJ119"/>
      <c r="TK119"/>
      <c r="TL119"/>
      <c r="TM119"/>
      <c r="TN119"/>
      <c r="TO119"/>
      <c r="TP119"/>
      <c r="TQ119"/>
      <c r="TR119"/>
      <c r="TS119"/>
      <c r="TT119"/>
      <c r="TU119"/>
      <c r="TV119"/>
      <c r="TW119"/>
      <c r="TX119"/>
      <c r="TY119"/>
      <c r="TZ119"/>
      <c r="UA119"/>
      <c r="UB119"/>
      <c r="UC119"/>
      <c r="UD119"/>
      <c r="UE119"/>
      <c r="UF119"/>
      <c r="UG119"/>
      <c r="UH119"/>
      <c r="UI119"/>
      <c r="UJ119"/>
      <c r="UK119"/>
      <c r="UL119"/>
      <c r="UM119"/>
      <c r="UN119"/>
      <c r="UO119"/>
      <c r="UP119"/>
      <c r="UQ119"/>
      <c r="UR119"/>
      <c r="US119"/>
      <c r="UT119"/>
      <c r="UU119"/>
      <c r="UV119"/>
      <c r="UW119"/>
      <c r="UX119"/>
      <c r="UY119"/>
      <c r="UZ119"/>
      <c r="VA119"/>
      <c r="VB119"/>
      <c r="VC119"/>
      <c r="VD119"/>
      <c r="VE119"/>
      <c r="VF119"/>
      <c r="VG119"/>
      <c r="VH119"/>
      <c r="VI119"/>
      <c r="VJ119"/>
      <c r="VK119"/>
      <c r="VL119"/>
      <c r="VM119"/>
      <c r="VN119"/>
      <c r="VO119"/>
      <c r="VP119"/>
      <c r="VQ119"/>
      <c r="VR119"/>
      <c r="VS119"/>
      <c r="VT119"/>
      <c r="VU119"/>
      <c r="VV119"/>
      <c r="VW119"/>
      <c r="VX119"/>
      <c r="VY119"/>
      <c r="VZ119"/>
      <c r="WA119"/>
      <c r="WB119"/>
      <c r="WC119"/>
      <c r="WD119"/>
      <c r="WE119"/>
      <c r="WF119"/>
      <c r="WG119"/>
      <c r="WH119"/>
      <c r="WI119"/>
      <c r="WJ119"/>
      <c r="WK119"/>
      <c r="WL119"/>
      <c r="WM119"/>
      <c r="WN119"/>
      <c r="WO119"/>
      <c r="WP119"/>
      <c r="WQ119"/>
      <c r="WR119"/>
      <c r="WS119"/>
      <c r="WT119"/>
      <c r="WU119"/>
      <c r="WV119"/>
      <c r="WW119"/>
      <c r="WX119"/>
      <c r="WY119"/>
      <c r="WZ119"/>
      <c r="XA119"/>
      <c r="XB119"/>
      <c r="XC119"/>
      <c r="XD119"/>
      <c r="XE119"/>
      <c r="XF119"/>
      <c r="XG119"/>
      <c r="XH119"/>
      <c r="XI119"/>
      <c r="XJ119"/>
      <c r="XK119"/>
      <c r="XL119"/>
      <c r="XM119"/>
      <c r="XN119"/>
      <c r="XO119"/>
      <c r="XP119"/>
      <c r="XQ119"/>
      <c r="XR119"/>
      <c r="XS119"/>
      <c r="XT119"/>
      <c r="XU119"/>
      <c r="XV119"/>
      <c r="XW119"/>
      <c r="XX119"/>
      <c r="XY119"/>
      <c r="XZ119"/>
      <c r="YA119"/>
      <c r="YB119"/>
      <c r="YC119"/>
      <c r="YD119"/>
      <c r="YE119"/>
      <c r="YF119"/>
      <c r="YG119"/>
      <c r="YH119"/>
      <c r="YI119"/>
      <c r="YJ119"/>
      <c r="YK119"/>
      <c r="YL119"/>
      <c r="YM119"/>
      <c r="YN119"/>
      <c r="YO119"/>
      <c r="YP119"/>
      <c r="YQ119"/>
      <c r="YR119"/>
      <c r="YS119"/>
      <c r="YT119"/>
      <c r="YU119"/>
      <c r="YV119"/>
      <c r="YW119"/>
      <c r="YX119"/>
      <c r="YY119"/>
      <c r="YZ119"/>
      <c r="ZA119"/>
      <c r="ZB119"/>
      <c r="ZC119"/>
      <c r="ZD119"/>
      <c r="ZE119"/>
      <c r="ZF119"/>
      <c r="ZG119"/>
      <c r="ZH119"/>
      <c r="ZI119"/>
      <c r="ZJ119"/>
      <c r="ZK119"/>
      <c r="ZL119"/>
      <c r="ZM119"/>
      <c r="ZN119"/>
      <c r="ZO119"/>
      <c r="ZP119"/>
      <c r="ZQ119"/>
      <c r="ZR119"/>
      <c r="ZS119"/>
      <c r="ZT119"/>
      <c r="ZU119"/>
      <c r="ZV119"/>
      <c r="ZW119"/>
      <c r="ZX119"/>
      <c r="ZY119"/>
      <c r="ZZ119"/>
      <c r="AAA119"/>
      <c r="AAB119"/>
      <c r="AAC119"/>
      <c r="AAD119"/>
      <c r="AAE119"/>
      <c r="AAF119"/>
      <c r="AAG119"/>
      <c r="AAH119"/>
      <c r="AAI119"/>
      <c r="AAJ119"/>
      <c r="AAK119"/>
      <c r="AAL119"/>
      <c r="AAM119"/>
      <c r="AAN119"/>
      <c r="AAO119"/>
      <c r="AAP119"/>
      <c r="AAQ119"/>
      <c r="AAR119"/>
      <c r="AAS119"/>
      <c r="AAT119"/>
      <c r="AAU119"/>
      <c r="AAV119"/>
      <c r="AAW119"/>
      <c r="AAX119"/>
      <c r="AAY119"/>
      <c r="AAZ119"/>
      <c r="ABA119"/>
      <c r="ABB119"/>
      <c r="ABC119"/>
      <c r="ABD119"/>
      <c r="ABE119"/>
      <c r="ABF119"/>
      <c r="ABG119"/>
      <c r="ABH119"/>
      <c r="ABI119"/>
      <c r="ABJ119"/>
      <c r="ABK119"/>
      <c r="ABL119"/>
      <c r="ABM119"/>
      <c r="ABN119"/>
      <c r="ABO119"/>
      <c r="ABP119"/>
      <c r="ABQ119"/>
      <c r="ABR119"/>
      <c r="ABS119"/>
      <c r="ABT119"/>
      <c r="ABU119"/>
      <c r="ABV119"/>
      <c r="ABW119"/>
      <c r="ABX119"/>
      <c r="ABY119"/>
      <c r="ABZ119"/>
      <c r="ACA119"/>
      <c r="ACB119"/>
      <c r="ACC119"/>
      <c r="ACD119"/>
      <c r="ACE119"/>
      <c r="ACF119"/>
      <c r="ACG119"/>
      <c r="ACH119"/>
      <c r="ACI119"/>
      <c r="ACJ119"/>
      <c r="ACK119"/>
      <c r="ACL119"/>
      <c r="ACM119"/>
      <c r="ACN119"/>
      <c r="ACO119"/>
      <c r="ACP119"/>
      <c r="ACQ119"/>
      <c r="ACR119"/>
      <c r="ACS119"/>
      <c r="ACT119"/>
      <c r="ACU119"/>
      <c r="ACV119"/>
      <c r="ACW119"/>
      <c r="ACX119"/>
      <c r="ACY119"/>
      <c r="ACZ119"/>
      <c r="ADA119"/>
      <c r="ADB119"/>
      <c r="ADC119"/>
      <c r="ADD119"/>
      <c r="ADE119"/>
      <c r="ADF119"/>
      <c r="ADG119"/>
      <c r="ADH119"/>
      <c r="ADI119"/>
      <c r="ADJ119"/>
      <c r="ADK119"/>
      <c r="ADL119"/>
      <c r="ADM119"/>
      <c r="ADN119"/>
      <c r="ADO119"/>
      <c r="ADP119"/>
      <c r="ADQ119"/>
      <c r="ADR119"/>
      <c r="ADS119"/>
      <c r="ADT119"/>
      <c r="ADU119"/>
      <c r="ADV119"/>
      <c r="ADW119"/>
      <c r="ADX119"/>
      <c r="ADY119"/>
      <c r="ADZ119"/>
      <c r="AEA119"/>
      <c r="AEB119"/>
      <c r="AEC119"/>
      <c r="AED119"/>
      <c r="AEE119"/>
      <c r="AEF119"/>
      <c r="AEG119"/>
      <c r="AEH119"/>
      <c r="AEI119"/>
      <c r="AEJ119"/>
      <c r="AEK119"/>
      <c r="AEL119"/>
      <c r="AEM119"/>
      <c r="AEN119"/>
      <c r="AEO119"/>
      <c r="AEP119"/>
      <c r="AEQ119"/>
      <c r="AER119"/>
      <c r="AES119"/>
      <c r="AET119"/>
      <c r="AEU119"/>
      <c r="AEV119"/>
      <c r="AEW119"/>
      <c r="AEX119"/>
      <c r="AEY119"/>
      <c r="AEZ119"/>
      <c r="AFA119"/>
      <c r="AFB119"/>
      <c r="AFC119"/>
      <c r="AFD119"/>
      <c r="AFE119"/>
      <c r="AFF119"/>
      <c r="AFG119"/>
      <c r="AFH119"/>
      <c r="AFI119"/>
      <c r="AFJ119"/>
      <c r="AFK119"/>
      <c r="AFL119"/>
      <c r="AFM119"/>
      <c r="AFN119"/>
      <c r="AFO119"/>
      <c r="AFP119"/>
      <c r="AFQ119"/>
      <c r="AFR119"/>
      <c r="AFS119"/>
      <c r="AFT119"/>
      <c r="AFU119"/>
      <c r="AFV119"/>
      <c r="AFW119"/>
      <c r="AFX119"/>
      <c r="AFY119"/>
      <c r="AFZ119"/>
      <c r="AGA119"/>
      <c r="AGB119"/>
      <c r="AGC119"/>
      <c r="AGD119"/>
      <c r="AGE119"/>
      <c r="AGF119"/>
      <c r="AGG119"/>
      <c r="AGH119"/>
      <c r="AGI119"/>
      <c r="AGJ119"/>
      <c r="AGK119"/>
      <c r="AGL119"/>
      <c r="AGM119"/>
      <c r="AGN119"/>
      <c r="AGO119"/>
      <c r="AGP119"/>
      <c r="AGQ119"/>
      <c r="AGR119"/>
      <c r="AGS119"/>
      <c r="AGT119"/>
      <c r="AGU119"/>
      <c r="AGV119"/>
      <c r="AGW119"/>
      <c r="AGX119"/>
      <c r="AGY119"/>
      <c r="AGZ119"/>
      <c r="AHA119"/>
      <c r="AHB119"/>
      <c r="AHC119"/>
      <c r="AHD119"/>
      <c r="AHE119"/>
      <c r="AHF119"/>
      <c r="AHG119"/>
      <c r="AHH119"/>
      <c r="AHI119"/>
      <c r="AHJ119"/>
      <c r="AHK119"/>
      <c r="AHL119"/>
      <c r="AHM119"/>
      <c r="AHN119"/>
      <c r="AHO119"/>
      <c r="AHP119"/>
      <c r="AHQ119"/>
      <c r="AHR119"/>
      <c r="AHS119"/>
      <c r="AHT119"/>
      <c r="AHU119"/>
      <c r="AHV119"/>
      <c r="AHW119"/>
      <c r="AHX119"/>
      <c r="AHY119"/>
      <c r="AHZ119"/>
      <c r="AIA119"/>
      <c r="AIB119"/>
      <c r="AIC119"/>
      <c r="AID119"/>
      <c r="AIE119"/>
      <c r="AIF119"/>
      <c r="AIG119"/>
      <c r="AIH119"/>
      <c r="AII119"/>
      <c r="AIJ119"/>
      <c r="AIK119"/>
      <c r="AIL119"/>
      <c r="AIM119"/>
      <c r="AIN119"/>
      <c r="AIO119"/>
      <c r="AIP119"/>
      <c r="AIQ119"/>
      <c r="AIR119"/>
      <c r="AIS119"/>
      <c r="AIT119"/>
      <c r="AIU119"/>
      <c r="AIV119"/>
      <c r="AIW119"/>
      <c r="AIX119"/>
      <c r="AIY119"/>
      <c r="AIZ119"/>
      <c r="AJA119"/>
      <c r="AJB119"/>
      <c r="AJC119"/>
      <c r="AJD119"/>
      <c r="AJE119"/>
      <c r="AJF119"/>
      <c r="AJG119"/>
      <c r="AJH119"/>
      <c r="AJI119"/>
      <c r="AJJ119"/>
      <c r="AJK119"/>
      <c r="AJL119"/>
      <c r="AJM119"/>
      <c r="AJN119"/>
      <c r="AJO119"/>
      <c r="AJP119"/>
      <c r="AJQ119"/>
      <c r="AJR119"/>
      <c r="AJS119"/>
      <c r="AJT119"/>
      <c r="AJU119"/>
      <c r="AJV119"/>
      <c r="AJW119"/>
      <c r="AJX119"/>
      <c r="AJY119"/>
      <c r="AJZ119"/>
      <c r="AKA119"/>
      <c r="AKB119"/>
      <c r="AKC119"/>
      <c r="AKD119"/>
      <c r="AKE119"/>
      <c r="AKF119"/>
      <c r="AKG119"/>
      <c r="AKH119"/>
      <c r="AKI119"/>
      <c r="AKJ119"/>
      <c r="AKK119"/>
      <c r="AKL119"/>
      <c r="AKM119"/>
      <c r="AKN119"/>
      <c r="AKO119"/>
      <c r="AKP119"/>
      <c r="AKQ119"/>
      <c r="AKR119"/>
      <c r="AKS119"/>
      <c r="AKT119"/>
      <c r="AKU119"/>
      <c r="AKV119"/>
      <c r="AKW119"/>
      <c r="AKX119"/>
      <c r="AKY119"/>
      <c r="AKZ119"/>
      <c r="ALA119"/>
      <c r="ALB119"/>
      <c r="ALC119"/>
      <c r="ALD119"/>
      <c r="ALE119"/>
      <c r="ALF119"/>
      <c r="ALG119"/>
      <c r="ALH119"/>
      <c r="ALI119"/>
      <c r="ALJ119"/>
      <c r="ALK119"/>
      <c r="ALL119"/>
      <c r="ALM119"/>
      <c r="ALN119"/>
      <c r="ALO119"/>
      <c r="ALP119"/>
      <c r="ALQ119"/>
      <c r="ALR119"/>
      <c r="ALS119"/>
      <c r="ALT119"/>
      <c r="ALU119"/>
      <c r="ALV119"/>
      <c r="ALW119"/>
      <c r="ALX119"/>
      <c r="ALY119"/>
      <c r="ALZ119"/>
      <c r="AMA119"/>
      <c r="AMB119"/>
      <c r="AMC119"/>
      <c r="AMD119"/>
      <c r="AME119"/>
    </row>
    <row r="120" spans="1:1019" ht="25.5" x14ac:dyDescent="0.35">
      <c r="A120" s="366"/>
      <c r="B120" s="367"/>
      <c r="C120" s="367"/>
      <c r="D120" s="367"/>
      <c r="E120" s="367"/>
      <c r="F120" s="367"/>
      <c r="G120" s="367"/>
      <c r="H120" s="367"/>
      <c r="I120" s="367"/>
      <c r="J120" s="367"/>
      <c r="K120" s="368"/>
      <c r="L120" s="369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  <c r="ABW120"/>
      <c r="ABX120"/>
      <c r="ABY120"/>
      <c r="ABZ120"/>
      <c r="ACA120"/>
      <c r="ACB120"/>
      <c r="ACC120"/>
      <c r="ACD120"/>
      <c r="ACE120"/>
      <c r="ACF120"/>
      <c r="ACG120"/>
      <c r="ACH120"/>
      <c r="ACI120"/>
      <c r="ACJ120"/>
      <c r="ACK120"/>
      <c r="ACL120"/>
      <c r="ACM120"/>
      <c r="ACN120"/>
      <c r="ACO120"/>
      <c r="ACP120"/>
      <c r="ACQ120"/>
      <c r="ACR120"/>
      <c r="ACS120"/>
      <c r="ACT120"/>
      <c r="ACU120"/>
      <c r="ACV120"/>
      <c r="ACW120"/>
      <c r="ACX120"/>
      <c r="ACY120"/>
      <c r="ACZ120"/>
      <c r="ADA120"/>
      <c r="ADB120"/>
      <c r="ADC120"/>
      <c r="ADD120"/>
      <c r="ADE120"/>
      <c r="ADF120"/>
      <c r="ADG120"/>
      <c r="ADH120"/>
      <c r="ADI120"/>
      <c r="ADJ120"/>
      <c r="ADK120"/>
      <c r="ADL120"/>
      <c r="ADM120"/>
      <c r="ADN120"/>
      <c r="ADO120"/>
      <c r="ADP120"/>
      <c r="ADQ120"/>
      <c r="ADR120"/>
      <c r="ADS120"/>
      <c r="ADT120"/>
      <c r="ADU120"/>
      <c r="ADV120"/>
      <c r="ADW120"/>
      <c r="ADX120"/>
      <c r="ADY120"/>
      <c r="ADZ120"/>
      <c r="AEA120"/>
      <c r="AEB120"/>
      <c r="AEC120"/>
      <c r="AED120"/>
      <c r="AEE120"/>
      <c r="AEF120"/>
      <c r="AEG120"/>
      <c r="AEH120"/>
      <c r="AEI120"/>
      <c r="AEJ120"/>
      <c r="AEK120"/>
      <c r="AEL120"/>
      <c r="AEM120"/>
      <c r="AEN120"/>
      <c r="AEO120"/>
      <c r="AEP120"/>
      <c r="AEQ120"/>
      <c r="AER120"/>
      <c r="AES120"/>
      <c r="AET120"/>
      <c r="AEU120"/>
      <c r="AEV120"/>
      <c r="AEW120"/>
      <c r="AEX120"/>
      <c r="AEY120"/>
      <c r="AEZ120"/>
      <c r="AFA120"/>
      <c r="AFB120"/>
      <c r="AFC120"/>
      <c r="AFD120"/>
      <c r="AFE120"/>
      <c r="AFF120"/>
      <c r="AFG120"/>
      <c r="AFH120"/>
      <c r="AFI120"/>
      <c r="AFJ120"/>
      <c r="AFK120"/>
      <c r="AFL120"/>
      <c r="AFM120"/>
      <c r="AFN120"/>
      <c r="AFO120"/>
      <c r="AFP120"/>
      <c r="AFQ120"/>
      <c r="AFR120"/>
      <c r="AFS120"/>
      <c r="AFT120"/>
      <c r="AFU120"/>
      <c r="AFV120"/>
      <c r="AFW120"/>
      <c r="AFX120"/>
      <c r="AFY120"/>
      <c r="AFZ120"/>
      <c r="AGA120"/>
      <c r="AGB120"/>
      <c r="AGC120"/>
      <c r="AGD120"/>
      <c r="AGE120"/>
      <c r="AGF120"/>
      <c r="AGG120"/>
      <c r="AGH120"/>
      <c r="AGI120"/>
      <c r="AGJ120"/>
      <c r="AGK120"/>
      <c r="AGL120"/>
      <c r="AGM120"/>
      <c r="AGN120"/>
      <c r="AGO120"/>
      <c r="AGP120"/>
      <c r="AGQ120"/>
      <c r="AGR120"/>
      <c r="AGS120"/>
      <c r="AGT120"/>
      <c r="AGU120"/>
      <c r="AGV120"/>
      <c r="AGW120"/>
      <c r="AGX120"/>
      <c r="AGY120"/>
      <c r="AGZ120"/>
      <c r="AHA120"/>
      <c r="AHB120"/>
      <c r="AHC120"/>
      <c r="AHD120"/>
      <c r="AHE120"/>
      <c r="AHF120"/>
      <c r="AHG120"/>
      <c r="AHH120"/>
      <c r="AHI120"/>
      <c r="AHJ120"/>
      <c r="AHK120"/>
      <c r="AHL120"/>
      <c r="AHM120"/>
      <c r="AHN120"/>
      <c r="AHO120"/>
      <c r="AHP120"/>
      <c r="AHQ120"/>
      <c r="AHR120"/>
      <c r="AHS120"/>
      <c r="AHT120"/>
      <c r="AHU120"/>
      <c r="AHV120"/>
      <c r="AHW120"/>
      <c r="AHX120"/>
      <c r="AHY120"/>
      <c r="AHZ120"/>
      <c r="AIA120"/>
      <c r="AIB120"/>
      <c r="AIC120"/>
      <c r="AID120"/>
      <c r="AIE120"/>
      <c r="AIF120"/>
      <c r="AIG120"/>
      <c r="AIH120"/>
      <c r="AII120"/>
      <c r="AIJ120"/>
      <c r="AIK120"/>
      <c r="AIL120"/>
      <c r="AIM120"/>
      <c r="AIN120"/>
      <c r="AIO120"/>
      <c r="AIP120"/>
      <c r="AIQ120"/>
      <c r="AIR120"/>
      <c r="AIS120"/>
      <c r="AIT120"/>
      <c r="AIU120"/>
      <c r="AIV120"/>
      <c r="AIW120"/>
      <c r="AIX120"/>
      <c r="AIY120"/>
      <c r="AIZ120"/>
      <c r="AJA120"/>
      <c r="AJB120"/>
      <c r="AJC120"/>
      <c r="AJD120"/>
      <c r="AJE120"/>
      <c r="AJF120"/>
      <c r="AJG120"/>
      <c r="AJH120"/>
      <c r="AJI120"/>
      <c r="AJJ120"/>
      <c r="AJK120"/>
      <c r="AJL120"/>
      <c r="AJM120"/>
      <c r="AJN120"/>
      <c r="AJO120"/>
      <c r="AJP120"/>
      <c r="AJQ120"/>
      <c r="AJR120"/>
      <c r="AJS120"/>
      <c r="AJT120"/>
      <c r="AJU120"/>
      <c r="AJV120"/>
      <c r="AJW120"/>
      <c r="AJX120"/>
      <c r="AJY120"/>
      <c r="AJZ120"/>
      <c r="AKA120"/>
      <c r="AKB120"/>
      <c r="AKC120"/>
      <c r="AKD120"/>
      <c r="AKE120"/>
      <c r="AKF120"/>
      <c r="AKG120"/>
      <c r="AKH120"/>
      <c r="AKI120"/>
      <c r="AKJ120"/>
      <c r="AKK120"/>
      <c r="AKL120"/>
      <c r="AKM120"/>
      <c r="AKN120"/>
      <c r="AKO120"/>
      <c r="AKP120"/>
      <c r="AKQ120"/>
      <c r="AKR120"/>
      <c r="AKS120"/>
      <c r="AKT120"/>
      <c r="AKU120"/>
      <c r="AKV120"/>
      <c r="AKW120"/>
      <c r="AKX120"/>
      <c r="AKY120"/>
      <c r="AKZ120"/>
      <c r="ALA120"/>
      <c r="ALB120"/>
      <c r="ALC120"/>
      <c r="ALD120"/>
      <c r="ALE120"/>
      <c r="ALF120"/>
      <c r="ALG120"/>
      <c r="ALH120"/>
      <c r="ALI120"/>
      <c r="ALJ120"/>
      <c r="ALK120"/>
      <c r="ALL120"/>
      <c r="ALM120"/>
      <c r="ALN120"/>
      <c r="ALO120"/>
      <c r="ALP120"/>
      <c r="ALQ120"/>
      <c r="ALR120"/>
      <c r="ALS120"/>
      <c r="ALT120"/>
      <c r="ALU120"/>
      <c r="ALV120"/>
      <c r="ALW120"/>
      <c r="ALX120"/>
      <c r="ALY120"/>
      <c r="ALZ120"/>
      <c r="AMA120"/>
      <c r="AMB120"/>
      <c r="AMC120"/>
      <c r="AMD120"/>
      <c r="AME120"/>
    </row>
    <row r="121" spans="1:1019" s="2" customFormat="1" ht="25.5" x14ac:dyDescent="0.35">
      <c r="A121" s="363" t="s">
        <v>137</v>
      </c>
      <c r="B121" s="364"/>
      <c r="C121" s="364"/>
      <c r="D121" s="364"/>
      <c r="E121" s="364"/>
      <c r="F121" s="364"/>
      <c r="G121" s="364"/>
      <c r="H121" s="364"/>
      <c r="I121" s="364"/>
      <c r="J121" s="370"/>
      <c r="K121" s="365">
        <f>SUM(K96+K100)</f>
        <v>229883</v>
      </c>
      <c r="L121" s="365">
        <f>SUM(L96+L100)</f>
        <v>140711</v>
      </c>
    </row>
  </sheetData>
  <mergeCells count="10">
    <mergeCell ref="C109:K109"/>
    <mergeCell ref="D93:J93"/>
    <mergeCell ref="D94:J94"/>
    <mergeCell ref="C98:J98"/>
    <mergeCell ref="K1:K2"/>
    <mergeCell ref="L1:L2"/>
    <mergeCell ref="A106:B107"/>
    <mergeCell ref="C106:J107"/>
    <mergeCell ref="K106:K107"/>
    <mergeCell ref="L106:L107"/>
  </mergeCells>
  <pageMargins left="3.937007874015748E-2" right="0.70866141732283472" top="1.2946428571428572" bottom="0.74803149606299213" header="0.31496062992125984" footer="0.51181102362204722"/>
  <pageSetup paperSize="8" scale="48" firstPageNumber="0" orientation="portrait" r:id="rId1"/>
  <headerFooter>
    <oddHeader>&amp;R&amp;"Times New Roman,Normál"&amp;9 2/2018. (V. 30.) önkormányzati rendelet
1. számú melléklete
&amp;"Times New Roman,Dőlt""1/2017. (II. 17.) önkormányzati rendelet 1. számú melléklete"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I51"/>
  <sheetViews>
    <sheetView view="pageLayout" zoomScale="80" zoomScaleNormal="70" zoomScaleSheetLayoutView="70" zoomScalePageLayoutView="80" workbookViewId="0">
      <selection activeCell="H3" sqref="H3:I4"/>
    </sheetView>
  </sheetViews>
  <sheetFormatPr defaultRowHeight="15" x14ac:dyDescent="0.25"/>
  <cols>
    <col min="1" max="1" width="8" customWidth="1"/>
    <col min="2" max="2" width="9.28515625" style="9" customWidth="1"/>
    <col min="3" max="3" width="54.140625" bestFit="1" customWidth="1"/>
    <col min="4" max="9" width="10" customWidth="1"/>
    <col min="35" max="35" width="3" customWidth="1"/>
  </cols>
  <sheetData>
    <row r="1" spans="1:15" ht="37.5" x14ac:dyDescent="0.5">
      <c r="A1" s="491" t="s">
        <v>285</v>
      </c>
      <c r="B1" s="491"/>
      <c r="C1" s="491"/>
      <c r="D1" s="491"/>
      <c r="E1" s="491"/>
      <c r="F1" s="491"/>
      <c r="G1" s="491"/>
      <c r="H1" s="491"/>
      <c r="I1" s="491"/>
    </row>
    <row r="2" spans="1:15" ht="32.25" customHeight="1" thickBot="1" x14ac:dyDescent="0.3">
      <c r="B2"/>
    </row>
    <row r="3" spans="1:15" ht="19.149999999999999" customHeight="1" thickBot="1" x14ac:dyDescent="0.3">
      <c r="A3" s="10"/>
      <c r="B3" s="11"/>
      <c r="C3" s="12"/>
      <c r="D3" s="497" t="s">
        <v>6</v>
      </c>
      <c r="E3" s="497"/>
      <c r="F3" s="497" t="s">
        <v>138</v>
      </c>
      <c r="G3" s="497"/>
      <c r="H3" s="497" t="s">
        <v>139</v>
      </c>
      <c r="I3" s="497"/>
      <c r="J3" s="497" t="s">
        <v>12</v>
      </c>
      <c r="K3" s="497"/>
      <c r="L3" s="498" t="s">
        <v>18</v>
      </c>
      <c r="M3" s="498"/>
      <c r="N3" s="499" t="s">
        <v>140</v>
      </c>
      <c r="O3" s="499"/>
    </row>
    <row r="4" spans="1:15" s="13" customFormat="1" ht="51.75" customHeight="1" thickBot="1" x14ac:dyDescent="0.3">
      <c r="A4" s="29" t="s">
        <v>141</v>
      </c>
      <c r="B4" s="30" t="s">
        <v>142</v>
      </c>
      <c r="C4" s="31" t="s">
        <v>143</v>
      </c>
      <c r="D4" s="112" t="s">
        <v>144</v>
      </c>
      <c r="E4" s="33" t="s">
        <v>145</v>
      </c>
      <c r="F4" s="32" t="s">
        <v>144</v>
      </c>
      <c r="G4" s="33" t="s">
        <v>145</v>
      </c>
      <c r="H4" s="32" t="s">
        <v>144</v>
      </c>
      <c r="I4" s="33" t="s">
        <v>145</v>
      </c>
      <c r="J4" s="113" t="s">
        <v>144</v>
      </c>
      <c r="K4" s="114" t="s">
        <v>145</v>
      </c>
      <c r="L4" s="32" t="s">
        <v>144</v>
      </c>
      <c r="M4" s="33" t="s">
        <v>145</v>
      </c>
      <c r="N4" s="115" t="s">
        <v>144</v>
      </c>
      <c r="O4" s="34" t="s">
        <v>145</v>
      </c>
    </row>
    <row r="5" spans="1:15" ht="16.5" thickTop="1" thickBot="1" x14ac:dyDescent="0.3">
      <c r="A5" s="492" t="s">
        <v>146</v>
      </c>
      <c r="B5" s="492"/>
      <c r="C5" s="492"/>
      <c r="D5" s="116">
        <f t="shared" ref="D5:G5" si="0">SUM(D6:D9)</f>
        <v>2852</v>
      </c>
      <c r="E5" s="117">
        <f t="shared" si="0"/>
        <v>4355</v>
      </c>
      <c r="F5" s="116">
        <f t="shared" si="0"/>
        <v>1167</v>
      </c>
      <c r="G5" s="117">
        <f t="shared" si="0"/>
        <v>835</v>
      </c>
      <c r="H5" s="116">
        <f t="shared" ref="H5:M5" si="1">SUM(H6:H11)</f>
        <v>750</v>
      </c>
      <c r="I5" s="117">
        <f t="shared" si="1"/>
        <v>689</v>
      </c>
      <c r="J5" s="116">
        <f t="shared" si="1"/>
        <v>1147</v>
      </c>
      <c r="K5" s="117">
        <f t="shared" si="1"/>
        <v>8651</v>
      </c>
      <c r="L5" s="116">
        <f t="shared" si="1"/>
        <v>2698</v>
      </c>
      <c r="M5" s="117">
        <f t="shared" si="1"/>
        <v>2341</v>
      </c>
      <c r="N5" s="118">
        <f t="shared" ref="N5:N20" si="2">L5+H5+J5+F5+D5</f>
        <v>8614</v>
      </c>
      <c r="O5" s="119">
        <f t="shared" ref="O5:O20" si="3">E5+G5+I5+K5+M5</f>
        <v>16871</v>
      </c>
    </row>
    <row r="6" spans="1:15" s="16" customFormat="1" ht="16.5" thickTop="1" thickBot="1" x14ac:dyDescent="0.3">
      <c r="A6" s="14" t="s">
        <v>147</v>
      </c>
      <c r="B6" s="15" t="s">
        <v>148</v>
      </c>
      <c r="C6" s="120" t="s">
        <v>149</v>
      </c>
      <c r="D6" s="121">
        <v>2852</v>
      </c>
      <c r="E6" s="122">
        <v>4355</v>
      </c>
      <c r="F6" s="121">
        <v>1167</v>
      </c>
      <c r="G6" s="122">
        <v>835</v>
      </c>
      <c r="H6" s="123"/>
      <c r="I6" s="124"/>
      <c r="J6" s="123"/>
      <c r="K6" s="124"/>
      <c r="L6" s="123"/>
      <c r="M6" s="124"/>
      <c r="N6" s="125">
        <f t="shared" si="2"/>
        <v>4019</v>
      </c>
      <c r="O6" s="126">
        <f t="shared" si="3"/>
        <v>5190</v>
      </c>
    </row>
    <row r="7" spans="1:15" ht="16.5" thickTop="1" thickBot="1" x14ac:dyDescent="0.3">
      <c r="A7" s="14" t="s">
        <v>150</v>
      </c>
      <c r="B7" s="15" t="s">
        <v>151</v>
      </c>
      <c r="C7" s="17" t="s">
        <v>152</v>
      </c>
      <c r="D7" s="121"/>
      <c r="E7" s="122"/>
      <c r="F7" s="121"/>
      <c r="G7" s="122"/>
      <c r="H7" s="123">
        <v>250</v>
      </c>
      <c r="I7" s="124">
        <v>284</v>
      </c>
      <c r="J7" s="123"/>
      <c r="K7" s="124"/>
      <c r="L7" s="123">
        <v>2698</v>
      </c>
      <c r="M7" s="124">
        <v>2341</v>
      </c>
      <c r="N7" s="125">
        <f t="shared" si="2"/>
        <v>2948</v>
      </c>
      <c r="O7" s="126">
        <f t="shared" si="3"/>
        <v>2625</v>
      </c>
    </row>
    <row r="8" spans="1:15" ht="16.5" thickTop="1" thickBot="1" x14ac:dyDescent="0.3">
      <c r="A8" s="14" t="s">
        <v>153</v>
      </c>
      <c r="B8" s="15" t="s">
        <v>151</v>
      </c>
      <c r="C8" s="17" t="s">
        <v>154</v>
      </c>
      <c r="D8" s="121"/>
      <c r="E8" s="122"/>
      <c r="F8" s="121"/>
      <c r="G8" s="122"/>
      <c r="H8" s="123">
        <v>500</v>
      </c>
      <c r="I8" s="124">
        <v>399</v>
      </c>
      <c r="J8" s="123"/>
      <c r="K8" s="124"/>
      <c r="L8" s="123"/>
      <c r="M8" s="124"/>
      <c r="N8" s="125">
        <f t="shared" si="2"/>
        <v>500</v>
      </c>
      <c r="O8" s="126">
        <f t="shared" si="3"/>
        <v>399</v>
      </c>
    </row>
    <row r="9" spans="1:15" ht="16.5" thickTop="1" thickBot="1" x14ac:dyDescent="0.3">
      <c r="A9" s="19" t="s">
        <v>155</v>
      </c>
      <c r="B9" s="437" t="s">
        <v>151</v>
      </c>
      <c r="C9" s="438" t="s">
        <v>156</v>
      </c>
      <c r="D9" s="140"/>
      <c r="E9" s="443"/>
      <c r="F9" s="140"/>
      <c r="G9" s="445"/>
      <c r="H9" s="146">
        <v>0</v>
      </c>
      <c r="I9" s="447">
        <v>3</v>
      </c>
      <c r="J9" s="123">
        <v>1147</v>
      </c>
      <c r="K9" s="449">
        <v>6442</v>
      </c>
      <c r="L9" s="146"/>
      <c r="M9" s="441"/>
      <c r="N9" s="125">
        <f t="shared" si="2"/>
        <v>1147</v>
      </c>
      <c r="O9" s="126">
        <f t="shared" si="3"/>
        <v>6445</v>
      </c>
    </row>
    <row r="10" spans="1:15" ht="16.5" thickTop="1" thickBot="1" x14ac:dyDescent="0.3">
      <c r="A10" s="439" t="s">
        <v>353</v>
      </c>
      <c r="B10" s="15" t="s">
        <v>148</v>
      </c>
      <c r="C10" s="120" t="s">
        <v>355</v>
      </c>
      <c r="D10" s="140"/>
      <c r="E10" s="443"/>
      <c r="F10" s="140"/>
      <c r="G10" s="445"/>
      <c r="H10" s="146"/>
      <c r="I10" s="447"/>
      <c r="J10" s="123">
        <v>0</v>
      </c>
      <c r="K10" s="449">
        <v>2209</v>
      </c>
      <c r="L10" s="146"/>
      <c r="M10" s="441"/>
      <c r="N10" s="125">
        <f t="shared" si="2"/>
        <v>0</v>
      </c>
      <c r="O10" s="126">
        <f t="shared" si="3"/>
        <v>2209</v>
      </c>
    </row>
    <row r="11" spans="1:15" ht="16.5" thickTop="1" thickBot="1" x14ac:dyDescent="0.3">
      <c r="A11" s="440" t="s">
        <v>354</v>
      </c>
      <c r="B11" s="128" t="s">
        <v>151</v>
      </c>
      <c r="C11" s="129" t="s">
        <v>356</v>
      </c>
      <c r="D11" s="147"/>
      <c r="E11" s="444"/>
      <c r="F11" s="147"/>
      <c r="G11" s="446"/>
      <c r="H11" s="152">
        <v>0</v>
      </c>
      <c r="I11" s="448">
        <v>3</v>
      </c>
      <c r="J11" s="136">
        <v>0</v>
      </c>
      <c r="K11" s="450">
        <v>0</v>
      </c>
      <c r="L11" s="152">
        <v>0</v>
      </c>
      <c r="M11" s="442">
        <v>0</v>
      </c>
      <c r="N11" s="125">
        <f t="shared" si="2"/>
        <v>0</v>
      </c>
      <c r="O11" s="126">
        <f t="shared" si="3"/>
        <v>3</v>
      </c>
    </row>
    <row r="12" spans="1:15" ht="16.5" thickTop="1" thickBot="1" x14ac:dyDescent="0.3">
      <c r="A12" s="493" t="s">
        <v>157</v>
      </c>
      <c r="B12" s="493"/>
      <c r="C12" s="493"/>
      <c r="D12" s="117">
        <f t="shared" ref="D12:F12" si="4">SUM(D13:D16)</f>
        <v>4820</v>
      </c>
      <c r="E12" s="117">
        <f t="shared" si="4"/>
        <v>3674</v>
      </c>
      <c r="F12" s="117">
        <f t="shared" si="4"/>
        <v>1248</v>
      </c>
      <c r="G12" s="117">
        <f>SUM(G13:G16)</f>
        <v>709</v>
      </c>
      <c r="H12" s="116">
        <f>SUM(H13:H16)</f>
        <v>150</v>
      </c>
      <c r="I12" s="117">
        <f>SUM(I13:I16)</f>
        <v>1607</v>
      </c>
      <c r="J12" s="116"/>
      <c r="K12" s="117"/>
      <c r="L12" s="116">
        <f>SUM(L13:L16)</f>
        <v>87676</v>
      </c>
      <c r="M12" s="117">
        <f>SUM(M13:M16)</f>
        <v>9501</v>
      </c>
      <c r="N12" s="118">
        <f t="shared" si="2"/>
        <v>93894</v>
      </c>
      <c r="O12" s="119">
        <f t="shared" si="3"/>
        <v>15491</v>
      </c>
    </row>
    <row r="13" spans="1:15" s="16" customFormat="1" ht="16.5" thickTop="1" thickBot="1" x14ac:dyDescent="0.3">
      <c r="A13" s="435" t="s">
        <v>158</v>
      </c>
      <c r="B13" s="436" t="s">
        <v>148</v>
      </c>
      <c r="C13" s="461" t="s">
        <v>159</v>
      </c>
      <c r="D13" s="453">
        <v>4820</v>
      </c>
      <c r="E13" s="459">
        <v>3674</v>
      </c>
      <c r="F13" s="453">
        <v>1248</v>
      </c>
      <c r="G13" s="459">
        <v>709</v>
      </c>
      <c r="H13" s="455">
        <v>150</v>
      </c>
      <c r="I13" s="449">
        <v>44</v>
      </c>
      <c r="J13" s="455"/>
      <c r="K13" s="449"/>
      <c r="L13" s="455"/>
      <c r="M13" s="451"/>
      <c r="N13" s="125">
        <f t="shared" si="2"/>
        <v>6218</v>
      </c>
      <c r="O13" s="126">
        <f t="shared" si="3"/>
        <v>4427</v>
      </c>
    </row>
    <row r="14" spans="1:15" s="16" customFormat="1" ht="16.5" thickTop="1" thickBot="1" x14ac:dyDescent="0.3">
      <c r="A14" s="14" t="s">
        <v>357</v>
      </c>
      <c r="B14" s="15" t="s">
        <v>148</v>
      </c>
      <c r="C14" s="17" t="s">
        <v>358</v>
      </c>
      <c r="D14" s="453"/>
      <c r="E14" s="459"/>
      <c r="F14" s="453"/>
      <c r="G14" s="459"/>
      <c r="H14" s="455"/>
      <c r="I14" s="449"/>
      <c r="J14" s="455"/>
      <c r="K14" s="449"/>
      <c r="L14" s="455">
        <v>0</v>
      </c>
      <c r="M14" s="451">
        <v>9056</v>
      </c>
      <c r="N14" s="125">
        <f t="shared" si="2"/>
        <v>0</v>
      </c>
      <c r="O14" s="126">
        <f t="shared" si="3"/>
        <v>9056</v>
      </c>
    </row>
    <row r="15" spans="1:15" ht="16.5" thickTop="1" thickBot="1" x14ac:dyDescent="0.3">
      <c r="A15" s="14" t="s">
        <v>160</v>
      </c>
      <c r="B15" s="15" t="s">
        <v>151</v>
      </c>
      <c r="C15" s="17" t="s">
        <v>161</v>
      </c>
      <c r="D15" s="453"/>
      <c r="E15" s="459"/>
      <c r="F15" s="453"/>
      <c r="G15" s="459"/>
      <c r="H15" s="455">
        <v>0</v>
      </c>
      <c r="I15" s="449">
        <v>1563</v>
      </c>
      <c r="J15" s="455"/>
      <c r="K15" s="449"/>
      <c r="L15" s="455">
        <v>87676</v>
      </c>
      <c r="M15" s="451">
        <v>0</v>
      </c>
      <c r="N15" s="125">
        <f t="shared" si="2"/>
        <v>87676</v>
      </c>
      <c r="O15" s="126">
        <f t="shared" si="3"/>
        <v>1563</v>
      </c>
    </row>
    <row r="16" spans="1:15" ht="16.5" thickTop="1" thickBot="1" x14ac:dyDescent="0.3">
      <c r="A16" s="127" t="s">
        <v>359</v>
      </c>
      <c r="B16" s="128" t="s">
        <v>148</v>
      </c>
      <c r="C16" s="35" t="s">
        <v>360</v>
      </c>
      <c r="D16" s="454"/>
      <c r="E16" s="460"/>
      <c r="F16" s="454"/>
      <c r="G16" s="460"/>
      <c r="H16" s="456"/>
      <c r="I16" s="450"/>
      <c r="J16" s="456"/>
      <c r="K16" s="450"/>
      <c r="L16" s="456">
        <v>0</v>
      </c>
      <c r="M16" s="452">
        <v>445</v>
      </c>
      <c r="N16" s="125">
        <f t="shared" si="2"/>
        <v>0</v>
      </c>
      <c r="O16" s="126">
        <f t="shared" si="3"/>
        <v>445</v>
      </c>
    </row>
    <row r="17" spans="1:61" ht="16.5" thickTop="1" thickBot="1" x14ac:dyDescent="0.3">
      <c r="A17" s="494" t="s">
        <v>162</v>
      </c>
      <c r="B17" s="494"/>
      <c r="C17" s="494"/>
      <c r="D17" s="116"/>
      <c r="E17" s="117"/>
      <c r="F17" s="116"/>
      <c r="G17" s="117"/>
      <c r="H17" s="116">
        <f>SUM(H18:H20)</f>
        <v>1500</v>
      </c>
      <c r="I17" s="117">
        <f>SUM(I18:I20)</f>
        <v>580</v>
      </c>
      <c r="J17" s="116"/>
      <c r="K17" s="117"/>
      <c r="L17" s="116">
        <f>SUM(L18:L20)</f>
        <v>39997</v>
      </c>
      <c r="M17" s="116">
        <f>SUM(M18:M20)</f>
        <v>31862</v>
      </c>
      <c r="N17" s="118">
        <f t="shared" si="2"/>
        <v>41497</v>
      </c>
      <c r="O17" s="119">
        <f t="shared" si="3"/>
        <v>32442</v>
      </c>
    </row>
    <row r="18" spans="1:61" ht="16.5" thickTop="1" thickBot="1" x14ac:dyDescent="0.3">
      <c r="A18" s="14" t="s">
        <v>289</v>
      </c>
      <c r="B18" s="15" t="s">
        <v>151</v>
      </c>
      <c r="C18" s="17" t="s">
        <v>290</v>
      </c>
      <c r="D18" s="140"/>
      <c r="E18" s="141"/>
      <c r="F18" s="140"/>
      <c r="G18" s="141"/>
      <c r="H18" s="142">
        <v>0</v>
      </c>
      <c r="I18" s="143">
        <v>200</v>
      </c>
      <c r="J18" s="142"/>
      <c r="K18" s="143"/>
      <c r="L18" s="142">
        <v>0</v>
      </c>
      <c r="M18" s="143">
        <v>3686</v>
      </c>
      <c r="N18" s="125">
        <f t="shared" si="2"/>
        <v>0</v>
      </c>
      <c r="O18" s="126">
        <f t="shared" si="3"/>
        <v>3886</v>
      </c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</row>
    <row r="19" spans="1:61" ht="16.5" thickTop="1" thickBot="1" x14ac:dyDescent="0.3">
      <c r="A19" s="14" t="s">
        <v>163</v>
      </c>
      <c r="B19" s="15" t="s">
        <v>151</v>
      </c>
      <c r="C19" s="144" t="s">
        <v>164</v>
      </c>
      <c r="D19" s="140"/>
      <c r="E19" s="445"/>
      <c r="F19" s="145"/>
      <c r="G19" s="141"/>
      <c r="H19" s="142">
        <v>1500</v>
      </c>
      <c r="I19" s="457">
        <v>150</v>
      </c>
      <c r="J19" s="146"/>
      <c r="K19" s="143"/>
      <c r="L19" s="142">
        <v>39997</v>
      </c>
      <c r="M19" s="143">
        <v>24864</v>
      </c>
      <c r="N19" s="125">
        <f t="shared" si="2"/>
        <v>41497</v>
      </c>
      <c r="O19" s="126">
        <f t="shared" si="3"/>
        <v>25014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</row>
    <row r="20" spans="1:61" ht="16.5" thickTop="1" thickBot="1" x14ac:dyDescent="0.3">
      <c r="A20" s="127" t="s">
        <v>284</v>
      </c>
      <c r="B20" s="128" t="s">
        <v>151</v>
      </c>
      <c r="C20" s="462" t="s">
        <v>298</v>
      </c>
      <c r="D20" s="147"/>
      <c r="E20" s="446"/>
      <c r="F20" s="149"/>
      <c r="G20" s="148"/>
      <c r="H20" s="150">
        <v>0</v>
      </c>
      <c r="I20" s="458">
        <v>230</v>
      </c>
      <c r="J20" s="152"/>
      <c r="K20" s="151"/>
      <c r="L20" s="150">
        <v>0</v>
      </c>
      <c r="M20" s="151">
        <v>3312</v>
      </c>
      <c r="N20" s="125">
        <f t="shared" si="2"/>
        <v>0</v>
      </c>
      <c r="O20" s="126">
        <f t="shared" si="3"/>
        <v>3542</v>
      </c>
    </row>
    <row r="21" spans="1:61" s="16" customFormat="1" ht="16.5" thickTop="1" thickBot="1" x14ac:dyDescent="0.3">
      <c r="A21" s="494" t="s">
        <v>165</v>
      </c>
      <c r="B21" s="494"/>
      <c r="C21" s="494"/>
      <c r="D21" s="138">
        <f>SUM(D22:D24)</f>
        <v>4322</v>
      </c>
      <c r="E21" s="139">
        <f>SUM(E22:E24)</f>
        <v>7108</v>
      </c>
      <c r="F21" s="138">
        <f t="shared" ref="F21:G21" si="5">SUM(F22:F24)</f>
        <v>1450</v>
      </c>
      <c r="G21" s="139">
        <f t="shared" si="5"/>
        <v>1508</v>
      </c>
      <c r="H21" s="138">
        <f t="shared" ref="H21:M21" si="6">SUM(H22:H24)</f>
        <v>25134</v>
      </c>
      <c r="I21" s="139">
        <f t="shared" si="6"/>
        <v>32020</v>
      </c>
      <c r="J21" s="138">
        <f t="shared" si="6"/>
        <v>4849</v>
      </c>
      <c r="K21" s="139">
        <f t="shared" si="6"/>
        <v>2030</v>
      </c>
      <c r="L21" s="138">
        <f t="shared" si="6"/>
        <v>25951</v>
      </c>
      <c r="M21" s="139">
        <f t="shared" si="6"/>
        <v>11444</v>
      </c>
      <c r="N21" s="118">
        <f t="shared" ref="N21:N35" si="7">L21+H21+J21+F21+D21</f>
        <v>61706</v>
      </c>
      <c r="O21" s="119">
        <f t="shared" ref="O21:O35" si="8">E21+G21+I21+K21+M21</f>
        <v>54110</v>
      </c>
    </row>
    <row r="22" spans="1:61" ht="16.5" thickTop="1" thickBot="1" x14ac:dyDescent="0.3">
      <c r="A22" s="14" t="s">
        <v>166</v>
      </c>
      <c r="B22" s="15" t="s">
        <v>151</v>
      </c>
      <c r="C22" s="17" t="s">
        <v>167</v>
      </c>
      <c r="D22" s="121"/>
      <c r="E22" s="122"/>
      <c r="F22" s="121"/>
      <c r="G22" s="122"/>
      <c r="H22" s="153">
        <v>4000</v>
      </c>
      <c r="I22" s="154">
        <v>2595</v>
      </c>
      <c r="J22" s="153"/>
      <c r="K22" s="154"/>
      <c r="L22" s="153">
        <v>0</v>
      </c>
      <c r="M22" s="154">
        <v>317</v>
      </c>
      <c r="N22" s="125">
        <f t="shared" si="7"/>
        <v>4000</v>
      </c>
      <c r="O22" s="126">
        <f t="shared" si="8"/>
        <v>2912</v>
      </c>
    </row>
    <row r="23" spans="1:61" ht="16.5" thickTop="1" thickBot="1" x14ac:dyDescent="0.3">
      <c r="A23" s="14" t="s">
        <v>168</v>
      </c>
      <c r="B23" s="15" t="s">
        <v>151</v>
      </c>
      <c r="C23" s="17" t="s">
        <v>169</v>
      </c>
      <c r="D23" s="121"/>
      <c r="E23" s="122"/>
      <c r="F23" s="121"/>
      <c r="G23" s="122"/>
      <c r="H23" s="123">
        <v>2811</v>
      </c>
      <c r="I23" s="124">
        <v>2782</v>
      </c>
      <c r="J23" s="123"/>
      <c r="K23" s="124"/>
      <c r="L23" s="123">
        <v>0</v>
      </c>
      <c r="M23" s="124">
        <v>292</v>
      </c>
      <c r="N23" s="125">
        <f t="shared" si="7"/>
        <v>2811</v>
      </c>
      <c r="O23" s="126">
        <f t="shared" si="8"/>
        <v>3074</v>
      </c>
    </row>
    <row r="24" spans="1:61" ht="16.5" thickTop="1" thickBot="1" x14ac:dyDescent="0.3">
      <c r="A24" s="127" t="s">
        <v>170</v>
      </c>
      <c r="B24" s="128" t="s">
        <v>151</v>
      </c>
      <c r="C24" s="35" t="s">
        <v>171</v>
      </c>
      <c r="D24" s="134">
        <v>4322</v>
      </c>
      <c r="E24" s="135">
        <v>7108</v>
      </c>
      <c r="F24" s="134">
        <v>1450</v>
      </c>
      <c r="G24" s="135">
        <v>1508</v>
      </c>
      <c r="H24" s="136">
        <v>18323</v>
      </c>
      <c r="I24" s="137">
        <v>26643</v>
      </c>
      <c r="J24" s="136">
        <v>4849</v>
      </c>
      <c r="K24" s="137">
        <v>2030</v>
      </c>
      <c r="L24" s="136">
        <v>25951</v>
      </c>
      <c r="M24" s="137">
        <v>10835</v>
      </c>
      <c r="N24" s="125">
        <f t="shared" si="7"/>
        <v>54895</v>
      </c>
      <c r="O24" s="126">
        <f t="shared" si="8"/>
        <v>48124</v>
      </c>
    </row>
    <row r="25" spans="1:61" s="16" customFormat="1" ht="16.5" thickTop="1" thickBot="1" x14ac:dyDescent="0.3">
      <c r="A25" s="500" t="s">
        <v>172</v>
      </c>
      <c r="B25" s="500"/>
      <c r="C25" s="500"/>
      <c r="D25" s="138">
        <f t="shared" ref="D25" si="9">SUM(D26:D29)</f>
        <v>0</v>
      </c>
      <c r="E25" s="138">
        <f>SUM(E26:E29)</f>
        <v>75</v>
      </c>
      <c r="F25" s="138">
        <f t="shared" ref="F25:M25" si="10">SUM(F26:F29)</f>
        <v>0</v>
      </c>
      <c r="G25" s="138">
        <f t="shared" si="10"/>
        <v>0</v>
      </c>
      <c r="H25" s="138">
        <f>SUM(H26:H29)</f>
        <v>289</v>
      </c>
      <c r="I25" s="139">
        <f>SUM(I26:I29)</f>
        <v>1522</v>
      </c>
      <c r="J25" s="139">
        <f t="shared" si="10"/>
        <v>0</v>
      </c>
      <c r="K25" s="139">
        <f t="shared" si="10"/>
        <v>0</v>
      </c>
      <c r="L25" s="139">
        <f t="shared" si="10"/>
        <v>0</v>
      </c>
      <c r="M25" s="139">
        <f t="shared" si="10"/>
        <v>0</v>
      </c>
      <c r="N25" s="118">
        <f t="shared" si="7"/>
        <v>289</v>
      </c>
      <c r="O25" s="119">
        <f>E25+G25+I25+K25+M25</f>
        <v>1597</v>
      </c>
    </row>
    <row r="26" spans="1:61" ht="16.5" thickTop="1" thickBot="1" x14ac:dyDescent="0.3">
      <c r="A26" s="14" t="s">
        <v>291</v>
      </c>
      <c r="B26" s="15" t="s">
        <v>151</v>
      </c>
      <c r="C26" s="17" t="s">
        <v>361</v>
      </c>
      <c r="D26" s="121"/>
      <c r="E26" s="122"/>
      <c r="F26" s="121"/>
      <c r="G26" s="122"/>
      <c r="H26" s="153">
        <v>289</v>
      </c>
      <c r="I26" s="154">
        <v>1403</v>
      </c>
      <c r="J26" s="153"/>
      <c r="K26" s="154"/>
      <c r="L26" s="153"/>
      <c r="M26" s="154"/>
      <c r="N26" s="125">
        <f t="shared" si="7"/>
        <v>289</v>
      </c>
      <c r="O26" s="126">
        <f t="shared" si="8"/>
        <v>1403</v>
      </c>
    </row>
    <row r="27" spans="1:61" ht="16.5" thickTop="1" thickBot="1" x14ac:dyDescent="0.3">
      <c r="A27" s="14" t="s">
        <v>362</v>
      </c>
      <c r="B27" s="15" t="s">
        <v>151</v>
      </c>
      <c r="C27" s="17" t="s">
        <v>363</v>
      </c>
      <c r="D27" s="121">
        <v>0</v>
      </c>
      <c r="E27" s="122">
        <v>75</v>
      </c>
      <c r="F27" s="121"/>
      <c r="G27" s="122"/>
      <c r="H27" s="153">
        <v>0</v>
      </c>
      <c r="I27" s="154">
        <v>119</v>
      </c>
      <c r="J27" s="153"/>
      <c r="K27" s="154"/>
      <c r="L27" s="153"/>
      <c r="M27" s="154"/>
      <c r="N27" s="125">
        <f t="shared" si="7"/>
        <v>0</v>
      </c>
      <c r="O27" s="126">
        <f t="shared" si="8"/>
        <v>194</v>
      </c>
    </row>
    <row r="28" spans="1:61" ht="16.5" thickTop="1" thickBot="1" x14ac:dyDescent="0.3">
      <c r="A28" s="14" t="s">
        <v>173</v>
      </c>
      <c r="B28" s="15" t="s">
        <v>148</v>
      </c>
      <c r="C28" s="17" t="s">
        <v>174</v>
      </c>
      <c r="D28" s="140"/>
      <c r="E28" s="141"/>
      <c r="F28" s="140"/>
      <c r="G28" s="141"/>
      <c r="H28" s="142"/>
      <c r="I28" s="143"/>
      <c r="J28" s="142"/>
      <c r="K28" s="143"/>
      <c r="L28" s="142"/>
      <c r="M28" s="143"/>
      <c r="N28" s="125">
        <f t="shared" si="7"/>
        <v>0</v>
      </c>
      <c r="O28" s="126">
        <f t="shared" si="8"/>
        <v>0</v>
      </c>
    </row>
    <row r="29" spans="1:61" ht="16.5" thickTop="1" thickBot="1" x14ac:dyDescent="0.3">
      <c r="A29" s="127" t="s">
        <v>175</v>
      </c>
      <c r="B29" s="128" t="s">
        <v>151</v>
      </c>
      <c r="C29" s="35" t="s">
        <v>176</v>
      </c>
      <c r="D29" s="130"/>
      <c r="E29" s="131"/>
      <c r="F29" s="130"/>
      <c r="G29" s="131"/>
      <c r="H29" s="132"/>
      <c r="I29" s="133"/>
      <c r="J29" s="132">
        <v>0</v>
      </c>
      <c r="K29" s="133">
        <v>0</v>
      </c>
      <c r="L29" s="132"/>
      <c r="M29" s="133"/>
      <c r="N29" s="125">
        <f t="shared" si="7"/>
        <v>0</v>
      </c>
      <c r="O29" s="126">
        <f t="shared" si="8"/>
        <v>0</v>
      </c>
    </row>
    <row r="30" spans="1:61" ht="16.5" thickTop="1" thickBot="1" x14ac:dyDescent="0.3">
      <c r="A30" s="500" t="s">
        <v>177</v>
      </c>
      <c r="B30" s="500"/>
      <c r="C30" s="500"/>
      <c r="D30" s="116">
        <f t="shared" ref="D30:M30" si="11">SUM(D31:D36)</f>
        <v>2488</v>
      </c>
      <c r="E30" s="116">
        <f t="shared" si="11"/>
        <v>2841</v>
      </c>
      <c r="F30" s="116">
        <f t="shared" si="11"/>
        <v>796</v>
      </c>
      <c r="G30" s="116">
        <f t="shared" si="11"/>
        <v>615</v>
      </c>
      <c r="H30" s="116">
        <f t="shared" si="11"/>
        <v>3392</v>
      </c>
      <c r="I30" s="116">
        <f t="shared" si="11"/>
        <v>3144</v>
      </c>
      <c r="J30" s="116">
        <f t="shared" si="11"/>
        <v>1870</v>
      </c>
      <c r="K30" s="116">
        <f t="shared" si="11"/>
        <v>0</v>
      </c>
      <c r="L30" s="116">
        <f t="shared" si="11"/>
        <v>0</v>
      </c>
      <c r="M30" s="117">
        <f t="shared" si="11"/>
        <v>366</v>
      </c>
      <c r="N30" s="118">
        <f t="shared" si="7"/>
        <v>8546</v>
      </c>
      <c r="O30" s="119">
        <f t="shared" si="8"/>
        <v>6966</v>
      </c>
    </row>
    <row r="31" spans="1:61" ht="16.5" thickTop="1" thickBot="1" x14ac:dyDescent="0.3">
      <c r="A31" s="14" t="s">
        <v>180</v>
      </c>
      <c r="B31" s="15" t="s">
        <v>151</v>
      </c>
      <c r="C31" s="17" t="s">
        <v>181</v>
      </c>
      <c r="D31" s="121">
        <v>2488</v>
      </c>
      <c r="E31" s="122">
        <v>1960</v>
      </c>
      <c r="F31" s="121">
        <v>796</v>
      </c>
      <c r="G31" s="122">
        <v>615</v>
      </c>
      <c r="H31" s="123">
        <v>210</v>
      </c>
      <c r="I31" s="124">
        <v>157</v>
      </c>
      <c r="J31" s="123"/>
      <c r="K31" s="124"/>
      <c r="L31" s="123"/>
      <c r="M31" s="124"/>
      <c r="N31" s="125">
        <f t="shared" si="7"/>
        <v>3494</v>
      </c>
      <c r="O31" s="126">
        <f t="shared" si="8"/>
        <v>2732</v>
      </c>
    </row>
    <row r="32" spans="1:61" ht="16.5" thickTop="1" thickBot="1" x14ac:dyDescent="0.3">
      <c r="A32" s="14" t="s">
        <v>182</v>
      </c>
      <c r="B32" s="15" t="s">
        <v>151</v>
      </c>
      <c r="C32" s="155" t="s">
        <v>218</v>
      </c>
      <c r="D32" s="121">
        <v>0</v>
      </c>
      <c r="E32" s="122">
        <v>256</v>
      </c>
      <c r="F32" s="121"/>
      <c r="G32" s="122"/>
      <c r="H32" s="123">
        <v>1000</v>
      </c>
      <c r="I32" s="124">
        <v>2148</v>
      </c>
      <c r="J32" s="123">
        <v>150</v>
      </c>
      <c r="K32" s="124">
        <v>0</v>
      </c>
      <c r="L32" s="123"/>
      <c r="M32" s="124"/>
      <c r="N32" s="125">
        <f t="shared" si="7"/>
        <v>1150</v>
      </c>
      <c r="O32" s="126">
        <f t="shared" si="8"/>
        <v>2404</v>
      </c>
    </row>
    <row r="33" spans="1:15" ht="16.5" thickTop="1" thickBot="1" x14ac:dyDescent="0.3">
      <c r="A33" s="14" t="s">
        <v>183</v>
      </c>
      <c r="B33" s="15" t="s">
        <v>151</v>
      </c>
      <c r="C33" s="18" t="s">
        <v>184</v>
      </c>
      <c r="D33" s="121">
        <v>0</v>
      </c>
      <c r="E33" s="122">
        <v>612</v>
      </c>
      <c r="F33" s="121"/>
      <c r="G33" s="122"/>
      <c r="H33" s="123">
        <v>2182</v>
      </c>
      <c r="I33" s="124">
        <v>834</v>
      </c>
      <c r="J33" s="123"/>
      <c r="K33" s="124"/>
      <c r="L33" s="123">
        <v>0</v>
      </c>
      <c r="M33" s="124">
        <v>366</v>
      </c>
      <c r="N33" s="125">
        <f t="shared" si="7"/>
        <v>2182</v>
      </c>
      <c r="O33" s="126">
        <f t="shared" si="8"/>
        <v>1812</v>
      </c>
    </row>
    <row r="34" spans="1:15" ht="16.5" thickTop="1" thickBot="1" x14ac:dyDescent="0.3">
      <c r="A34" s="14" t="s">
        <v>364</v>
      </c>
      <c r="B34" s="15" t="s">
        <v>151</v>
      </c>
      <c r="C34" s="18" t="s">
        <v>365</v>
      </c>
      <c r="D34" s="121">
        <v>0</v>
      </c>
      <c r="E34" s="122">
        <v>13</v>
      </c>
      <c r="F34" s="121"/>
      <c r="G34" s="122"/>
      <c r="H34" s="123">
        <v>0</v>
      </c>
      <c r="I34" s="124">
        <v>5</v>
      </c>
      <c r="J34" s="123"/>
      <c r="K34" s="124"/>
      <c r="L34" s="123"/>
      <c r="M34" s="124"/>
      <c r="N34" s="125"/>
      <c r="O34" s="126"/>
    </row>
    <row r="35" spans="1:15" ht="16.5" thickTop="1" thickBot="1" x14ac:dyDescent="0.3">
      <c r="A35" s="14" t="s">
        <v>185</v>
      </c>
      <c r="B35" s="15" t="s">
        <v>148</v>
      </c>
      <c r="C35" s="17" t="s">
        <v>186</v>
      </c>
      <c r="D35" s="121"/>
      <c r="E35" s="122"/>
      <c r="F35" s="121"/>
      <c r="G35" s="122"/>
      <c r="H35" s="153"/>
      <c r="I35" s="154"/>
      <c r="J35" s="153">
        <v>1720</v>
      </c>
      <c r="K35" s="154">
        <v>0</v>
      </c>
      <c r="L35" s="153"/>
      <c r="M35" s="154"/>
      <c r="N35" s="125">
        <f t="shared" si="7"/>
        <v>1720</v>
      </c>
      <c r="O35" s="126">
        <f t="shared" si="8"/>
        <v>0</v>
      </c>
    </row>
    <row r="36" spans="1:15" s="16" customFormat="1" ht="16.5" thickTop="1" thickBot="1" x14ac:dyDescent="0.3">
      <c r="A36" s="127" t="s">
        <v>293</v>
      </c>
      <c r="B36" s="128" t="s">
        <v>148</v>
      </c>
      <c r="C36" s="35" t="s">
        <v>294</v>
      </c>
      <c r="D36" s="134"/>
      <c r="E36" s="135"/>
      <c r="F36" s="134"/>
      <c r="G36" s="135"/>
      <c r="H36" s="156"/>
      <c r="I36" s="157"/>
      <c r="J36" s="156"/>
      <c r="K36" s="157"/>
      <c r="L36" s="156"/>
      <c r="M36" s="157"/>
      <c r="N36" s="125"/>
      <c r="O36" s="126"/>
    </row>
    <row r="37" spans="1:15" s="16" customFormat="1" ht="16.5" thickTop="1" thickBot="1" x14ac:dyDescent="0.3">
      <c r="A37" s="500" t="s">
        <v>187</v>
      </c>
      <c r="B37" s="500"/>
      <c r="C37" s="500"/>
      <c r="D37" s="116"/>
      <c r="E37" s="117"/>
      <c r="F37" s="116"/>
      <c r="G37" s="117"/>
      <c r="H37" s="116">
        <f t="shared" ref="H37:I37" si="12">SUM(H38:H40)</f>
        <v>0</v>
      </c>
      <c r="I37" s="116">
        <f t="shared" si="12"/>
        <v>28</v>
      </c>
      <c r="J37" s="116">
        <f>SUM(J38:J40)</f>
        <v>300</v>
      </c>
      <c r="K37" s="117">
        <f>SUM(K38:K40)</f>
        <v>75</v>
      </c>
      <c r="L37" s="116"/>
      <c r="M37" s="117"/>
      <c r="N37" s="118">
        <f>L37+H37+J37+F37+D37</f>
        <v>300</v>
      </c>
      <c r="O37" s="119">
        <f>E37+G37+I37+K37+M37</f>
        <v>103</v>
      </c>
    </row>
    <row r="38" spans="1:15" ht="16.5" thickTop="1" thickBot="1" x14ac:dyDescent="0.3">
      <c r="A38" s="14" t="s">
        <v>188</v>
      </c>
      <c r="B38" s="15" t="s">
        <v>151</v>
      </c>
      <c r="C38" s="17" t="s">
        <v>189</v>
      </c>
      <c r="D38" s="140"/>
      <c r="E38" s="141"/>
      <c r="F38" s="140"/>
      <c r="G38" s="141"/>
      <c r="H38" s="142">
        <v>0</v>
      </c>
      <c r="I38" s="143">
        <v>28</v>
      </c>
      <c r="J38" s="123">
        <v>0</v>
      </c>
      <c r="K38" s="124">
        <v>0</v>
      </c>
      <c r="L38" s="142"/>
      <c r="M38" s="143"/>
      <c r="N38" s="125">
        <f t="shared" ref="N38:N50" si="13">L38+H38+J38+F38+D38</f>
        <v>0</v>
      </c>
      <c r="O38" s="126">
        <f t="shared" ref="O38:O50" si="14">E38+G38+I38+K38+M38</f>
        <v>28</v>
      </c>
    </row>
    <row r="39" spans="1:15" ht="16.5" thickTop="1" thickBot="1" x14ac:dyDescent="0.3">
      <c r="A39" s="14" t="s">
        <v>190</v>
      </c>
      <c r="B39" s="15" t="s">
        <v>148</v>
      </c>
      <c r="C39" s="17" t="s">
        <v>191</v>
      </c>
      <c r="D39" s="140"/>
      <c r="E39" s="141"/>
      <c r="F39" s="140"/>
      <c r="G39" s="141"/>
      <c r="H39" s="142"/>
      <c r="I39" s="143"/>
      <c r="J39" s="123">
        <v>300</v>
      </c>
      <c r="K39" s="124">
        <v>75</v>
      </c>
      <c r="L39" s="142"/>
      <c r="M39" s="143"/>
      <c r="N39" s="125">
        <f t="shared" si="13"/>
        <v>300</v>
      </c>
      <c r="O39" s="126">
        <f t="shared" si="14"/>
        <v>75</v>
      </c>
    </row>
    <row r="40" spans="1:15" s="16" customFormat="1" ht="16.5" thickTop="1" thickBot="1" x14ac:dyDescent="0.3">
      <c r="A40" s="127" t="s">
        <v>192</v>
      </c>
      <c r="B40" s="128" t="s">
        <v>148</v>
      </c>
      <c r="C40" s="35" t="s">
        <v>193</v>
      </c>
      <c r="D40" s="147"/>
      <c r="E40" s="148"/>
      <c r="F40" s="147"/>
      <c r="G40" s="148"/>
      <c r="H40" s="150"/>
      <c r="I40" s="151"/>
      <c r="J40" s="150"/>
      <c r="K40" s="151"/>
      <c r="L40" s="150"/>
      <c r="M40" s="151"/>
      <c r="N40" s="125">
        <f t="shared" si="13"/>
        <v>0</v>
      </c>
      <c r="O40" s="126">
        <f t="shared" si="14"/>
        <v>0</v>
      </c>
    </row>
    <row r="41" spans="1:15" s="16" customFormat="1" ht="16.5" thickTop="1" thickBot="1" x14ac:dyDescent="0.3">
      <c r="A41" s="500" t="s">
        <v>194</v>
      </c>
      <c r="B41" s="500"/>
      <c r="C41" s="500"/>
      <c r="D41" s="158">
        <f t="shared" ref="D41:I41" si="15">SUM(D42:D47)</f>
        <v>2012</v>
      </c>
      <c r="E41" s="159">
        <f t="shared" si="15"/>
        <v>4590</v>
      </c>
      <c r="F41" s="158">
        <f t="shared" si="15"/>
        <v>764</v>
      </c>
      <c r="G41" s="159">
        <f t="shared" si="15"/>
        <v>1036</v>
      </c>
      <c r="H41" s="158">
        <f t="shared" si="15"/>
        <v>3500</v>
      </c>
      <c r="I41" s="159">
        <f t="shared" si="15"/>
        <v>3254</v>
      </c>
      <c r="J41" s="158">
        <f>SUM(J43:J47)</f>
        <v>3425</v>
      </c>
      <c r="K41" s="159">
        <f>SUM(K43:K47)</f>
        <v>1151</v>
      </c>
      <c r="L41" s="158">
        <f>SUM(L44:L47)</f>
        <v>0</v>
      </c>
      <c r="M41" s="159">
        <f>SUM(M44:M47)</f>
        <v>23</v>
      </c>
      <c r="N41" s="118">
        <f t="shared" si="13"/>
        <v>9701</v>
      </c>
      <c r="O41" s="119">
        <f t="shared" si="14"/>
        <v>10054</v>
      </c>
    </row>
    <row r="42" spans="1:15" ht="16.5" thickTop="1" thickBot="1" x14ac:dyDescent="0.3">
      <c r="A42" s="14" t="s">
        <v>195</v>
      </c>
      <c r="B42" s="15" t="s">
        <v>151</v>
      </c>
      <c r="C42" s="17" t="s">
        <v>196</v>
      </c>
      <c r="D42" s="160"/>
      <c r="E42" s="161"/>
      <c r="F42" s="160"/>
      <c r="G42" s="161"/>
      <c r="H42" s="162"/>
      <c r="I42" s="163"/>
      <c r="J42" s="162">
        <v>0</v>
      </c>
      <c r="K42" s="163"/>
      <c r="L42" s="162"/>
      <c r="M42" s="163"/>
      <c r="N42" s="125">
        <f t="shared" si="13"/>
        <v>0</v>
      </c>
      <c r="O42" s="126">
        <f t="shared" si="14"/>
        <v>0</v>
      </c>
    </row>
    <row r="43" spans="1:15" ht="16.5" thickTop="1" thickBot="1" x14ac:dyDescent="0.3">
      <c r="A43" s="14" t="s">
        <v>197</v>
      </c>
      <c r="B43" s="15" t="s">
        <v>151</v>
      </c>
      <c r="C43" s="17" t="s">
        <v>198</v>
      </c>
      <c r="D43" s="121"/>
      <c r="E43" s="122"/>
      <c r="F43" s="121"/>
      <c r="G43" s="122"/>
      <c r="H43" s="153"/>
      <c r="I43" s="154"/>
      <c r="J43" s="153">
        <v>0</v>
      </c>
      <c r="K43" s="154">
        <v>0</v>
      </c>
      <c r="L43" s="153"/>
      <c r="M43" s="154"/>
      <c r="N43" s="125">
        <f t="shared" si="13"/>
        <v>0</v>
      </c>
      <c r="O43" s="126">
        <f t="shared" si="14"/>
        <v>0</v>
      </c>
    </row>
    <row r="44" spans="1:15" ht="16.5" thickTop="1" thickBot="1" x14ac:dyDescent="0.3">
      <c r="A44" s="19" t="s">
        <v>199</v>
      </c>
      <c r="B44" s="15" t="s">
        <v>151</v>
      </c>
      <c r="C44" s="20" t="s">
        <v>200</v>
      </c>
      <c r="D44" s="121"/>
      <c r="E44" s="122"/>
      <c r="F44" s="121"/>
      <c r="G44" s="122"/>
      <c r="H44" s="153"/>
      <c r="I44" s="154"/>
      <c r="J44" s="153">
        <v>100</v>
      </c>
      <c r="K44" s="154">
        <v>25</v>
      </c>
      <c r="L44" s="153"/>
      <c r="M44" s="154"/>
      <c r="N44" s="125">
        <f t="shared" si="13"/>
        <v>100</v>
      </c>
      <c r="O44" s="126">
        <f t="shared" si="14"/>
        <v>25</v>
      </c>
    </row>
    <row r="45" spans="1:15" ht="16.5" thickTop="1" thickBot="1" x14ac:dyDescent="0.3">
      <c r="A45" s="19" t="s">
        <v>201</v>
      </c>
      <c r="B45" s="15" t="s">
        <v>151</v>
      </c>
      <c r="C45" s="20" t="s">
        <v>295</v>
      </c>
      <c r="D45" s="121"/>
      <c r="E45" s="122"/>
      <c r="F45" s="121"/>
      <c r="G45" s="122"/>
      <c r="H45" s="123"/>
      <c r="I45" s="124"/>
      <c r="J45" s="123"/>
      <c r="K45" s="124"/>
      <c r="L45" s="123"/>
      <c r="M45" s="124"/>
      <c r="N45" s="125">
        <f t="shared" si="13"/>
        <v>0</v>
      </c>
      <c r="O45" s="126">
        <f t="shared" si="14"/>
        <v>0</v>
      </c>
    </row>
    <row r="46" spans="1:15" ht="16.5" thickTop="1" thickBot="1" x14ac:dyDescent="0.3">
      <c r="A46" s="19" t="s">
        <v>202</v>
      </c>
      <c r="B46" s="15" t="s">
        <v>151</v>
      </c>
      <c r="C46" s="20" t="s">
        <v>203</v>
      </c>
      <c r="D46" s="121">
        <v>2012</v>
      </c>
      <c r="E46" s="122">
        <v>4590</v>
      </c>
      <c r="F46" s="121">
        <v>764</v>
      </c>
      <c r="G46" s="122">
        <v>1036</v>
      </c>
      <c r="H46" s="123">
        <v>3500</v>
      </c>
      <c r="I46" s="124">
        <v>1944</v>
      </c>
      <c r="J46" s="123"/>
      <c r="K46" s="124"/>
      <c r="L46" s="123">
        <v>0</v>
      </c>
      <c r="M46" s="124">
        <v>23</v>
      </c>
      <c r="N46" s="125">
        <f t="shared" si="13"/>
        <v>6276</v>
      </c>
      <c r="O46" s="126">
        <f t="shared" si="14"/>
        <v>7593</v>
      </c>
    </row>
    <row r="47" spans="1:15" ht="16.5" thickTop="1" thickBot="1" x14ac:dyDescent="0.3">
      <c r="A47" s="164" t="s">
        <v>205</v>
      </c>
      <c r="B47" s="165" t="s">
        <v>151</v>
      </c>
      <c r="C47" s="166" t="s">
        <v>206</v>
      </c>
      <c r="D47" s="134"/>
      <c r="E47" s="135"/>
      <c r="F47" s="134"/>
      <c r="G47" s="135"/>
      <c r="H47" s="156">
        <v>0</v>
      </c>
      <c r="I47" s="157">
        <v>1310</v>
      </c>
      <c r="J47" s="156">
        <v>3325</v>
      </c>
      <c r="K47" s="157">
        <v>1126</v>
      </c>
      <c r="L47" s="156"/>
      <c r="M47" s="157"/>
      <c r="N47" s="125">
        <f t="shared" si="13"/>
        <v>3325</v>
      </c>
      <c r="O47" s="126">
        <f t="shared" si="14"/>
        <v>2436</v>
      </c>
    </row>
    <row r="48" spans="1:15" ht="16.5" thickTop="1" thickBot="1" x14ac:dyDescent="0.3">
      <c r="A48" s="167" t="s">
        <v>207</v>
      </c>
      <c r="B48" s="168"/>
      <c r="C48" s="169"/>
      <c r="D48" s="138"/>
      <c r="E48" s="139"/>
      <c r="F48" s="138"/>
      <c r="G48" s="139"/>
      <c r="H48" s="138">
        <f>SUM(H49:H50)</f>
        <v>0</v>
      </c>
      <c r="I48" s="138">
        <f>SUM(I49:I50)</f>
        <v>0</v>
      </c>
      <c r="J48" s="138">
        <f>SUM(J49:J50)</f>
        <v>4636</v>
      </c>
      <c r="K48" s="139">
        <f>SUM(K49:K50)</f>
        <v>3077</v>
      </c>
      <c r="L48" s="138"/>
      <c r="M48" s="139"/>
      <c r="N48" s="118">
        <f t="shared" si="13"/>
        <v>4636</v>
      </c>
      <c r="O48" s="119">
        <f t="shared" si="14"/>
        <v>3077</v>
      </c>
    </row>
    <row r="49" spans="1:15" ht="16.5" thickTop="1" thickBot="1" x14ac:dyDescent="0.3">
      <c r="A49" s="501" t="s">
        <v>208</v>
      </c>
      <c r="B49" s="501"/>
      <c r="C49" s="501"/>
      <c r="D49" s="121"/>
      <c r="E49" s="122"/>
      <c r="F49" s="121"/>
      <c r="G49" s="122"/>
      <c r="H49" s="153">
        <v>0</v>
      </c>
      <c r="I49" s="154">
        <v>0</v>
      </c>
      <c r="J49" s="153">
        <v>4636</v>
      </c>
      <c r="K49" s="154">
        <v>3077</v>
      </c>
      <c r="L49" s="153"/>
      <c r="M49" s="154"/>
      <c r="N49" s="125">
        <f t="shared" si="13"/>
        <v>4636</v>
      </c>
      <c r="O49" s="126">
        <f t="shared" si="14"/>
        <v>3077</v>
      </c>
    </row>
    <row r="50" spans="1:15" ht="16.5" thickTop="1" thickBot="1" x14ac:dyDescent="0.3">
      <c r="A50" s="495" t="s">
        <v>209</v>
      </c>
      <c r="B50" s="495"/>
      <c r="C50" s="495"/>
      <c r="D50" s="121"/>
      <c r="E50" s="122"/>
      <c r="F50" s="121"/>
      <c r="G50" s="122"/>
      <c r="H50" s="153"/>
      <c r="I50" s="154"/>
      <c r="J50" s="153"/>
      <c r="K50" s="154"/>
      <c r="L50" s="153"/>
      <c r="M50" s="154"/>
      <c r="N50" s="125">
        <f t="shared" si="13"/>
        <v>0</v>
      </c>
      <c r="O50" s="126">
        <f t="shared" si="14"/>
        <v>0</v>
      </c>
    </row>
    <row r="51" spans="1:15" ht="16.5" thickBot="1" x14ac:dyDescent="0.3">
      <c r="A51" s="496" t="s">
        <v>210</v>
      </c>
      <c r="B51" s="496"/>
      <c r="C51" s="496"/>
      <c r="D51" s="170">
        <f>SUM(D5,D12,D17,D21,D25,D30,D37,D41,D48)</f>
        <v>16494</v>
      </c>
      <c r="E51" s="171">
        <f>E48+E41+E37+E30+E25+E21+E12+E17+E5</f>
        <v>22643</v>
      </c>
      <c r="F51" s="170">
        <f>SUM(F5,F12,F17,F21,F25,F30,F37,F41,F48)</f>
        <v>5425</v>
      </c>
      <c r="G51" s="171">
        <f>SUM(G5,G12,G17,G21,G25,G30,G37,G41,G48)</f>
        <v>4703</v>
      </c>
      <c r="H51" s="170">
        <f>SUM(H5,H12,H17,H21,H25,H30,H37,H41,H48)</f>
        <v>34715</v>
      </c>
      <c r="I51" s="171">
        <f>I48+I41+I37+I30+I25+I21+I17+I5+I12</f>
        <v>42844</v>
      </c>
      <c r="J51" s="170">
        <f>SUM(J5,J12,J17,J21,J25,J30,J37,J41,J48)</f>
        <v>16227</v>
      </c>
      <c r="K51" s="171">
        <f>SUM(K5,K12,K17,K21,K25,K30,K37,K41,K48)</f>
        <v>14984</v>
      </c>
      <c r="L51" s="170">
        <f>SUM(L5,L12,L17,L21,L25,L30,L37,L41,L48)</f>
        <v>156322</v>
      </c>
      <c r="M51" s="171">
        <f>SUM(M5,M12,M17,M21,M25,M30,M37,M41,M48)</f>
        <v>55537</v>
      </c>
      <c r="N51" s="172">
        <f>SUM(N5,N12,N17,N21,N25,N30,N37,N41,N48)</f>
        <v>229183</v>
      </c>
      <c r="O51" s="172">
        <f>E51+G51+I51+K51+M51</f>
        <v>140711</v>
      </c>
    </row>
  </sheetData>
  <mergeCells count="18">
    <mergeCell ref="A51:C51"/>
    <mergeCell ref="J3:K3"/>
    <mergeCell ref="L3:M3"/>
    <mergeCell ref="N3:O3"/>
    <mergeCell ref="A21:C21"/>
    <mergeCell ref="A25:C25"/>
    <mergeCell ref="D3:E3"/>
    <mergeCell ref="F3:G3"/>
    <mergeCell ref="H3:I3"/>
    <mergeCell ref="A30:C30"/>
    <mergeCell ref="A37:C37"/>
    <mergeCell ref="A41:C41"/>
    <mergeCell ref="A49:C49"/>
    <mergeCell ref="A1:I1"/>
    <mergeCell ref="A5:C5"/>
    <mergeCell ref="A12:C12"/>
    <mergeCell ref="A17:C17"/>
    <mergeCell ref="A50:C50"/>
  </mergeCells>
  <pageMargins left="3.937007874015748E-2" right="0.39370078740157483" top="1.2369791666666667" bottom="0.39370078740157483" header="0.31496062992125984" footer="0.51181102362204722"/>
  <pageSetup paperSize="9" scale="53" firstPageNumber="0" orientation="landscape" r:id="rId1"/>
  <headerFooter>
    <oddHeader>&amp;R&amp;"Times New Roman,Normál"&amp;9 2/2018. (V. 30.) önkormányzati rendelet
2. számú melléklete
&amp;"Times New Roman,Dőlt""1/2017. (II. 17.) önkormányzati rendelet 2. számú melléklete"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0"/>
  <sheetViews>
    <sheetView view="pageLayout" topLeftCell="D1" zoomScaleNormal="70" zoomScaleSheetLayoutView="96" workbookViewId="0">
      <selection activeCell="H4" sqref="H4:I4"/>
    </sheetView>
  </sheetViews>
  <sheetFormatPr defaultRowHeight="15" x14ac:dyDescent="0.25"/>
  <cols>
    <col min="1" max="1" width="9.28515625" customWidth="1"/>
    <col min="2" max="2" width="10.7109375" customWidth="1"/>
    <col min="3" max="3" width="53.140625" customWidth="1"/>
    <col min="4" max="9" width="9.85546875" style="21" customWidth="1"/>
  </cols>
  <sheetData>
    <row r="1" spans="1:15" ht="27" x14ac:dyDescent="0.25">
      <c r="A1" s="502" t="s">
        <v>297</v>
      </c>
      <c r="B1" s="502"/>
      <c r="C1" s="502"/>
      <c r="D1" s="502"/>
      <c r="E1" s="502"/>
      <c r="F1" s="502"/>
      <c r="G1" s="502"/>
      <c r="H1" s="502"/>
      <c r="I1" s="502"/>
    </row>
    <row r="2" spans="1:15" x14ac:dyDescent="0.25">
      <c r="D2"/>
      <c r="E2"/>
      <c r="H2"/>
      <c r="I2"/>
    </row>
    <row r="3" spans="1:15" ht="19.149999999999999" customHeight="1" thickBot="1" x14ac:dyDescent="0.3">
      <c r="A3" s="36"/>
      <c r="B3" s="37"/>
      <c r="C3" s="36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ht="54" customHeight="1" thickBot="1" x14ac:dyDescent="0.3">
      <c r="A4" s="39"/>
      <c r="B4" s="40"/>
      <c r="C4" s="39"/>
      <c r="D4" s="513" t="s">
        <v>211</v>
      </c>
      <c r="E4" s="514"/>
      <c r="F4" s="515" t="s">
        <v>212</v>
      </c>
      <c r="G4" s="516"/>
      <c r="H4" s="513" t="s">
        <v>213</v>
      </c>
      <c r="I4" s="514"/>
      <c r="J4" s="517" t="s">
        <v>271</v>
      </c>
      <c r="K4" s="517"/>
      <c r="L4" s="513" t="s">
        <v>214</v>
      </c>
      <c r="M4" s="514"/>
      <c r="N4" s="509" t="s">
        <v>140</v>
      </c>
      <c r="O4" s="510"/>
    </row>
    <row r="5" spans="1:15" ht="22.5" x14ac:dyDescent="0.25">
      <c r="A5" s="41" t="s">
        <v>141</v>
      </c>
      <c r="B5" s="42" t="s">
        <v>142</v>
      </c>
      <c r="C5" s="43" t="s">
        <v>143</v>
      </c>
      <c r="D5" s="41" t="s">
        <v>144</v>
      </c>
      <c r="E5" s="371" t="s">
        <v>145</v>
      </c>
      <c r="F5" s="41" t="s">
        <v>144</v>
      </c>
      <c r="G5" s="383" t="s">
        <v>145</v>
      </c>
      <c r="H5" s="41" t="s">
        <v>144</v>
      </c>
      <c r="I5" s="44" t="s">
        <v>145</v>
      </c>
      <c r="J5" s="44" t="s">
        <v>144</v>
      </c>
      <c r="K5" s="44" t="s">
        <v>145</v>
      </c>
      <c r="L5" s="41" t="s">
        <v>144</v>
      </c>
      <c r="M5" s="44" t="s">
        <v>145</v>
      </c>
      <c r="N5" s="45" t="s">
        <v>144</v>
      </c>
      <c r="O5" s="44" t="s">
        <v>145</v>
      </c>
    </row>
    <row r="6" spans="1:15" x14ac:dyDescent="0.25">
      <c r="A6" s="511" t="s">
        <v>146</v>
      </c>
      <c r="B6" s="512"/>
      <c r="C6" s="512"/>
      <c r="D6" s="46">
        <f t="shared" ref="D6:I6" si="0">SUM(D7:D12)</f>
        <v>3185</v>
      </c>
      <c r="E6" s="372">
        <f t="shared" si="0"/>
        <v>5175</v>
      </c>
      <c r="F6" s="46">
        <f t="shared" si="0"/>
        <v>8508</v>
      </c>
      <c r="G6" s="384">
        <f t="shared" si="0"/>
        <v>1700</v>
      </c>
      <c r="H6" s="46">
        <f t="shared" si="0"/>
        <v>57475</v>
      </c>
      <c r="I6" s="372">
        <f t="shared" si="0"/>
        <v>58299</v>
      </c>
      <c r="J6" s="401"/>
      <c r="K6" s="402"/>
      <c r="L6" s="48">
        <f>SUM(L7:L12)</f>
        <v>15618</v>
      </c>
      <c r="M6" s="48">
        <f>SUM(M7:M12)</f>
        <v>17814</v>
      </c>
      <c r="N6" s="49">
        <f>D6+F6+H6+J6+L6</f>
        <v>84786</v>
      </c>
      <c r="O6" s="47">
        <f t="shared" ref="O6:O49" si="1">E6+G6+I6+M6</f>
        <v>82988</v>
      </c>
    </row>
    <row r="7" spans="1:15" ht="15" customHeight="1" x14ac:dyDescent="0.25">
      <c r="A7" s="50" t="s">
        <v>147</v>
      </c>
      <c r="B7" s="51" t="s">
        <v>148</v>
      </c>
      <c r="C7" s="52" t="s">
        <v>149</v>
      </c>
      <c r="D7" s="53"/>
      <c r="E7" s="373"/>
      <c r="F7" s="61"/>
      <c r="G7" s="385"/>
      <c r="H7" s="54"/>
      <c r="I7" s="395"/>
      <c r="J7" s="403"/>
      <c r="K7" s="404"/>
      <c r="L7" s="55"/>
      <c r="M7" s="56"/>
      <c r="N7" s="57">
        <f t="shared" ref="N7:N50" si="2">D7+F7+H7+J7+L7</f>
        <v>0</v>
      </c>
      <c r="O7" s="58">
        <f t="shared" si="1"/>
        <v>0</v>
      </c>
    </row>
    <row r="8" spans="1:15" ht="15" customHeight="1" x14ac:dyDescent="0.25">
      <c r="A8" s="50" t="s">
        <v>150</v>
      </c>
      <c r="B8" s="51" t="s">
        <v>151</v>
      </c>
      <c r="C8" s="60" t="s">
        <v>152</v>
      </c>
      <c r="D8" s="53">
        <v>285</v>
      </c>
      <c r="E8" s="373">
        <v>60</v>
      </c>
      <c r="F8" s="61">
        <v>100</v>
      </c>
      <c r="G8" s="385">
        <v>100</v>
      </c>
      <c r="H8" s="54">
        <v>0</v>
      </c>
      <c r="I8" s="395">
        <v>677</v>
      </c>
      <c r="J8" s="403"/>
      <c r="K8" s="404"/>
      <c r="L8" s="55">
        <v>618</v>
      </c>
      <c r="M8" s="56">
        <v>0</v>
      </c>
      <c r="N8" s="57">
        <f t="shared" si="2"/>
        <v>1003</v>
      </c>
      <c r="O8" s="58">
        <f t="shared" si="1"/>
        <v>837</v>
      </c>
    </row>
    <row r="9" spans="1:15" ht="15" customHeight="1" x14ac:dyDescent="0.25">
      <c r="A9" s="50" t="s">
        <v>153</v>
      </c>
      <c r="B9" s="51" t="s">
        <v>151</v>
      </c>
      <c r="C9" s="60" t="s">
        <v>154</v>
      </c>
      <c r="D9" s="53">
        <v>2900</v>
      </c>
      <c r="E9" s="373">
        <v>3977</v>
      </c>
      <c r="F9" s="61"/>
      <c r="G9" s="385"/>
      <c r="H9" s="54"/>
      <c r="I9" s="395"/>
      <c r="J9" s="403"/>
      <c r="K9" s="404"/>
      <c r="L9" s="55">
        <v>0</v>
      </c>
      <c r="M9" s="56">
        <v>1347</v>
      </c>
      <c r="N9" s="57">
        <f t="shared" si="2"/>
        <v>2900</v>
      </c>
      <c r="O9" s="58">
        <f t="shared" si="1"/>
        <v>5324</v>
      </c>
    </row>
    <row r="10" spans="1:15" ht="15" customHeight="1" x14ac:dyDescent="0.25">
      <c r="A10" s="50" t="s">
        <v>155</v>
      </c>
      <c r="B10" s="51" t="s">
        <v>151</v>
      </c>
      <c r="C10" s="52" t="s">
        <v>156</v>
      </c>
      <c r="D10" s="53">
        <v>0</v>
      </c>
      <c r="E10" s="373">
        <v>1138</v>
      </c>
      <c r="F10" s="61">
        <v>8408</v>
      </c>
      <c r="G10" s="385">
        <v>0</v>
      </c>
      <c r="H10" s="61">
        <v>33259</v>
      </c>
      <c r="I10" s="396">
        <v>33382</v>
      </c>
      <c r="J10" s="403"/>
      <c r="K10" s="404"/>
      <c r="L10" s="55">
        <v>15000</v>
      </c>
      <c r="M10" s="62">
        <v>16467</v>
      </c>
      <c r="N10" s="57">
        <f t="shared" si="2"/>
        <v>56667</v>
      </c>
      <c r="O10" s="63">
        <f t="shared" si="1"/>
        <v>50987</v>
      </c>
    </row>
    <row r="11" spans="1:15" ht="15" customHeight="1" x14ac:dyDescent="0.25">
      <c r="A11" s="463" t="s">
        <v>353</v>
      </c>
      <c r="B11" s="464" t="s">
        <v>148</v>
      </c>
      <c r="C11" s="465" t="s">
        <v>355</v>
      </c>
      <c r="D11" s="53"/>
      <c r="E11" s="373"/>
      <c r="F11" s="61">
        <v>0</v>
      </c>
      <c r="G11" s="389">
        <v>1600</v>
      </c>
      <c r="H11" s="61"/>
      <c r="I11" s="396"/>
      <c r="J11" s="403"/>
      <c r="K11" s="404"/>
      <c r="L11" s="55"/>
      <c r="M11" s="466"/>
      <c r="N11" s="57">
        <f t="shared" si="2"/>
        <v>0</v>
      </c>
      <c r="O11" s="63">
        <f t="shared" si="1"/>
        <v>1600</v>
      </c>
    </row>
    <row r="12" spans="1:15" ht="15" customHeight="1" x14ac:dyDescent="0.25">
      <c r="A12" s="463" t="s">
        <v>354</v>
      </c>
      <c r="B12" s="464" t="s">
        <v>148</v>
      </c>
      <c r="C12" s="465" t="s">
        <v>366</v>
      </c>
      <c r="D12" s="53"/>
      <c r="E12" s="373"/>
      <c r="F12" s="61"/>
      <c r="G12" s="389"/>
      <c r="H12" s="61">
        <v>24216</v>
      </c>
      <c r="I12" s="396">
        <v>24240</v>
      </c>
      <c r="J12" s="403"/>
      <c r="K12" s="404"/>
      <c r="L12" s="55"/>
      <c r="M12" s="466"/>
      <c r="N12" s="57">
        <f t="shared" si="2"/>
        <v>24216</v>
      </c>
      <c r="O12" s="63">
        <f t="shared" si="1"/>
        <v>24240</v>
      </c>
    </row>
    <row r="13" spans="1:15" x14ac:dyDescent="0.25">
      <c r="A13" s="503" t="s">
        <v>157</v>
      </c>
      <c r="B13" s="504"/>
      <c r="C13" s="504"/>
      <c r="D13" s="46"/>
      <c r="E13" s="374"/>
      <c r="F13" s="46">
        <f>SUM(F14:F15)</f>
        <v>7172</v>
      </c>
      <c r="G13" s="386">
        <f>SUM(G14:G15)</f>
        <v>2735</v>
      </c>
      <c r="H13" s="46"/>
      <c r="I13" s="372"/>
      <c r="J13" s="401"/>
      <c r="K13" s="402"/>
      <c r="L13" s="48">
        <f>SUM(L14:L15)</f>
        <v>85668</v>
      </c>
      <c r="M13" s="48">
        <f>SUM(M14:M15)</f>
        <v>7279</v>
      </c>
      <c r="N13" s="49">
        <f t="shared" si="2"/>
        <v>92840</v>
      </c>
      <c r="O13" s="47">
        <f t="shared" si="1"/>
        <v>10014</v>
      </c>
    </row>
    <row r="14" spans="1:15" x14ac:dyDescent="0.25">
      <c r="A14" s="50" t="s">
        <v>288</v>
      </c>
      <c r="B14" s="51" t="s">
        <v>148</v>
      </c>
      <c r="C14" s="60" t="s">
        <v>215</v>
      </c>
      <c r="D14" s="64"/>
      <c r="E14" s="375"/>
      <c r="F14" s="61">
        <v>4344</v>
      </c>
      <c r="G14" s="385">
        <v>2735</v>
      </c>
      <c r="H14" s="54"/>
      <c r="I14" s="395"/>
      <c r="J14" s="403"/>
      <c r="K14" s="404"/>
      <c r="L14" s="55"/>
      <c r="M14" s="56"/>
      <c r="N14" s="57">
        <f t="shared" si="2"/>
        <v>4344</v>
      </c>
      <c r="O14" s="58">
        <f t="shared" si="1"/>
        <v>2735</v>
      </c>
    </row>
    <row r="15" spans="1:15" ht="15" customHeight="1" x14ac:dyDescent="0.25">
      <c r="A15" s="50" t="s">
        <v>357</v>
      </c>
      <c r="B15" s="51" t="s">
        <v>151</v>
      </c>
      <c r="C15" s="60" t="s">
        <v>358</v>
      </c>
      <c r="D15" s="64"/>
      <c r="E15" s="375"/>
      <c r="F15" s="61">
        <v>2828</v>
      </c>
      <c r="G15" s="385">
        <v>0</v>
      </c>
      <c r="H15" s="54"/>
      <c r="I15" s="395"/>
      <c r="J15" s="403"/>
      <c r="K15" s="404"/>
      <c r="L15" s="65">
        <v>85668</v>
      </c>
      <c r="M15" s="66">
        <v>7279</v>
      </c>
      <c r="N15" s="57">
        <f t="shared" si="2"/>
        <v>88496</v>
      </c>
      <c r="O15" s="63">
        <f t="shared" si="1"/>
        <v>7279</v>
      </c>
    </row>
    <row r="16" spans="1:15" x14ac:dyDescent="0.25">
      <c r="A16" s="503" t="s">
        <v>162</v>
      </c>
      <c r="B16" s="504"/>
      <c r="C16" s="504"/>
      <c r="D16" s="67">
        <f>SUM(D17:D19)</f>
        <v>14276</v>
      </c>
      <c r="E16" s="67">
        <f>SUM(E17:E19)</f>
        <v>6900</v>
      </c>
      <c r="F16" s="68">
        <f>SUM(F17:F18)</f>
        <v>0</v>
      </c>
      <c r="G16" s="386"/>
      <c r="H16" s="68"/>
      <c r="I16" s="397"/>
      <c r="J16" s="405"/>
      <c r="K16" s="406"/>
      <c r="L16" s="69">
        <f>SUM(L17:L18)</f>
        <v>0</v>
      </c>
      <c r="M16" s="70">
        <f>SUM(M17:M18)</f>
        <v>0</v>
      </c>
      <c r="N16" s="49">
        <f t="shared" si="2"/>
        <v>14276</v>
      </c>
      <c r="O16" s="47">
        <f t="shared" si="1"/>
        <v>6900</v>
      </c>
    </row>
    <row r="17" spans="1:15" x14ac:dyDescent="0.25">
      <c r="A17" s="50" t="s">
        <v>289</v>
      </c>
      <c r="B17" s="51" t="s">
        <v>151</v>
      </c>
      <c r="C17" s="60" t="s">
        <v>290</v>
      </c>
      <c r="D17" s="71"/>
      <c r="E17" s="377"/>
      <c r="F17" s="54"/>
      <c r="G17" s="387"/>
      <c r="H17" s="54"/>
      <c r="I17" s="395"/>
      <c r="J17" s="403"/>
      <c r="K17" s="404"/>
      <c r="L17" s="65"/>
      <c r="M17" s="72"/>
      <c r="N17" s="57">
        <f t="shared" si="2"/>
        <v>0</v>
      </c>
      <c r="O17" s="58">
        <f t="shared" si="1"/>
        <v>0</v>
      </c>
    </row>
    <row r="18" spans="1:15" s="23" customFormat="1" x14ac:dyDescent="0.25">
      <c r="A18" s="50" t="s">
        <v>163</v>
      </c>
      <c r="B18" s="51" t="s">
        <v>151</v>
      </c>
      <c r="C18" s="60" t="s">
        <v>164</v>
      </c>
      <c r="D18" s="71"/>
      <c r="E18" s="377"/>
      <c r="F18" s="54"/>
      <c r="G18" s="387"/>
      <c r="H18" s="54"/>
      <c r="I18" s="395"/>
      <c r="J18" s="403"/>
      <c r="K18" s="404"/>
      <c r="L18" s="73">
        <v>0</v>
      </c>
      <c r="M18" s="74">
        <v>0</v>
      </c>
      <c r="N18" s="57">
        <f t="shared" si="2"/>
        <v>0</v>
      </c>
      <c r="O18" s="63">
        <f t="shared" si="1"/>
        <v>0</v>
      </c>
    </row>
    <row r="19" spans="1:15" s="23" customFormat="1" x14ac:dyDescent="0.25">
      <c r="A19" s="463" t="s">
        <v>284</v>
      </c>
      <c r="B19" s="464" t="s">
        <v>151</v>
      </c>
      <c r="C19" s="467" t="s">
        <v>367</v>
      </c>
      <c r="D19" s="468">
        <v>14276</v>
      </c>
      <c r="E19" s="469">
        <v>6900</v>
      </c>
      <c r="F19" s="101"/>
      <c r="G19" s="393"/>
      <c r="H19" s="101"/>
      <c r="I19" s="400"/>
      <c r="J19" s="417"/>
      <c r="K19" s="418"/>
      <c r="L19" s="470"/>
      <c r="M19" s="471"/>
      <c r="N19" s="57"/>
      <c r="O19" s="63"/>
    </row>
    <row r="20" spans="1:15" x14ac:dyDescent="0.25">
      <c r="A20" s="503" t="s">
        <v>165</v>
      </c>
      <c r="B20" s="504"/>
      <c r="C20" s="504"/>
      <c r="D20" s="67">
        <f>SUM(D21:D24)</f>
        <v>1608</v>
      </c>
      <c r="E20" s="376">
        <f>SUM(E22:E24)</f>
        <v>2263</v>
      </c>
      <c r="F20" s="68">
        <f>SUM(F22:F24)</f>
        <v>6677</v>
      </c>
      <c r="G20" s="386">
        <f>SUM(G21:G24)</f>
        <v>202</v>
      </c>
      <c r="H20" s="68"/>
      <c r="I20" s="397"/>
      <c r="J20" s="407">
        <f>SUM(J21:J24)</f>
        <v>679</v>
      </c>
      <c r="K20" s="408">
        <f>SUM(K21:K24)</f>
        <v>441</v>
      </c>
      <c r="L20" s="69">
        <f>SUM(L21:L24)</f>
        <v>0</v>
      </c>
      <c r="M20" s="70">
        <f>SUM(M21:M24)</f>
        <v>0</v>
      </c>
      <c r="N20" s="49">
        <f t="shared" si="2"/>
        <v>8964</v>
      </c>
      <c r="O20" s="47">
        <f t="shared" si="1"/>
        <v>2465</v>
      </c>
    </row>
    <row r="21" spans="1:15" ht="15" customHeight="1" x14ac:dyDescent="0.25">
      <c r="A21" s="75" t="s">
        <v>216</v>
      </c>
      <c r="B21" s="51" t="s">
        <v>148</v>
      </c>
      <c r="C21" s="76" t="s">
        <v>217</v>
      </c>
      <c r="D21" s="77"/>
      <c r="E21" s="378"/>
      <c r="F21" s="388"/>
      <c r="G21" s="389"/>
      <c r="H21" s="78"/>
      <c r="I21" s="82"/>
      <c r="J21" s="409">
        <v>238</v>
      </c>
      <c r="K21" s="410">
        <v>0</v>
      </c>
      <c r="L21" s="79"/>
      <c r="M21" s="80"/>
      <c r="N21" s="81">
        <f t="shared" si="2"/>
        <v>238</v>
      </c>
      <c r="O21" s="82">
        <f t="shared" si="1"/>
        <v>0</v>
      </c>
    </row>
    <row r="22" spans="1:15" ht="15" customHeight="1" x14ac:dyDescent="0.25">
      <c r="A22" s="50" t="s">
        <v>166</v>
      </c>
      <c r="B22" s="51" t="s">
        <v>151</v>
      </c>
      <c r="C22" s="60" t="s">
        <v>167</v>
      </c>
      <c r="D22" s="64"/>
      <c r="E22" s="375"/>
      <c r="F22" s="61">
        <v>3200</v>
      </c>
      <c r="G22" s="385">
        <v>0</v>
      </c>
      <c r="H22" s="54"/>
      <c r="I22" s="395"/>
      <c r="J22" s="411"/>
      <c r="K22" s="412"/>
      <c r="L22" s="55"/>
      <c r="M22" s="56"/>
      <c r="N22" s="57">
        <f t="shared" si="2"/>
        <v>3200</v>
      </c>
      <c r="O22" s="58">
        <f t="shared" si="1"/>
        <v>0</v>
      </c>
    </row>
    <row r="23" spans="1:15" ht="15" customHeight="1" x14ac:dyDescent="0.25">
      <c r="A23" s="50" t="s">
        <v>168</v>
      </c>
      <c r="B23" s="51" t="s">
        <v>151</v>
      </c>
      <c r="C23" s="60" t="s">
        <v>169</v>
      </c>
      <c r="D23" s="71"/>
      <c r="E23" s="377"/>
      <c r="F23" s="61">
        <v>3477</v>
      </c>
      <c r="G23" s="385">
        <v>0</v>
      </c>
      <c r="H23" s="54"/>
      <c r="I23" s="395"/>
      <c r="J23" s="411"/>
      <c r="K23" s="412"/>
      <c r="L23" s="83"/>
      <c r="M23" s="84"/>
      <c r="N23" s="57">
        <f t="shared" si="2"/>
        <v>3477</v>
      </c>
      <c r="O23" s="58">
        <f t="shared" si="1"/>
        <v>0</v>
      </c>
    </row>
    <row r="24" spans="1:15" x14ac:dyDescent="0.25">
      <c r="A24" s="50" t="s">
        <v>170</v>
      </c>
      <c r="B24" s="51" t="s">
        <v>151</v>
      </c>
      <c r="C24" s="60" t="s">
        <v>171</v>
      </c>
      <c r="D24" s="53">
        <v>1608</v>
      </c>
      <c r="E24" s="373">
        <v>2263</v>
      </c>
      <c r="F24" s="61">
        <v>0</v>
      </c>
      <c r="G24" s="385">
        <v>202</v>
      </c>
      <c r="H24" s="54"/>
      <c r="I24" s="395"/>
      <c r="J24" s="411">
        <v>441</v>
      </c>
      <c r="K24" s="412">
        <v>441</v>
      </c>
      <c r="L24" s="83">
        <v>0</v>
      </c>
      <c r="M24" s="62">
        <v>0</v>
      </c>
      <c r="N24" s="57">
        <f t="shared" si="2"/>
        <v>2049</v>
      </c>
      <c r="O24" s="63">
        <f t="shared" si="1"/>
        <v>2465</v>
      </c>
    </row>
    <row r="25" spans="1:15" ht="15" customHeight="1" x14ac:dyDescent="0.25">
      <c r="A25" s="503" t="s">
        <v>172</v>
      </c>
      <c r="B25" s="504"/>
      <c r="C25" s="504"/>
      <c r="D25" s="67"/>
      <c r="E25" s="376"/>
      <c r="F25" s="68">
        <f>SUM(F26:F28)</f>
        <v>150</v>
      </c>
      <c r="G25" s="386">
        <f>SUM(G26:G28)</f>
        <v>885</v>
      </c>
      <c r="H25" s="68"/>
      <c r="I25" s="397"/>
      <c r="J25" s="407"/>
      <c r="K25" s="408"/>
      <c r="L25" s="85"/>
      <c r="M25" s="86"/>
      <c r="N25" s="49">
        <f t="shared" si="2"/>
        <v>150</v>
      </c>
      <c r="O25" s="47">
        <f t="shared" si="1"/>
        <v>885</v>
      </c>
    </row>
    <row r="26" spans="1:15" ht="15" customHeight="1" x14ac:dyDescent="0.25">
      <c r="A26" s="50" t="s">
        <v>291</v>
      </c>
      <c r="B26" s="51" t="s">
        <v>151</v>
      </c>
      <c r="C26" s="60" t="s">
        <v>292</v>
      </c>
      <c r="D26" s="64"/>
      <c r="E26" s="375"/>
      <c r="F26" s="61">
        <v>0</v>
      </c>
      <c r="G26" s="385">
        <v>885</v>
      </c>
      <c r="H26" s="54"/>
      <c r="I26" s="395"/>
      <c r="J26" s="403"/>
      <c r="K26" s="404"/>
      <c r="L26" s="55"/>
      <c r="M26" s="56"/>
      <c r="N26" s="57">
        <f t="shared" si="2"/>
        <v>0</v>
      </c>
      <c r="O26" s="58">
        <f t="shared" si="1"/>
        <v>885</v>
      </c>
    </row>
    <row r="27" spans="1:15" x14ac:dyDescent="0.25">
      <c r="A27" s="50" t="s">
        <v>173</v>
      </c>
      <c r="B27" s="51" t="s">
        <v>148</v>
      </c>
      <c r="C27" s="60" t="s">
        <v>174</v>
      </c>
      <c r="D27" s="71"/>
      <c r="E27" s="377"/>
      <c r="F27" s="61"/>
      <c r="G27" s="385"/>
      <c r="H27" s="54"/>
      <c r="I27" s="395"/>
      <c r="J27" s="403"/>
      <c r="K27" s="404"/>
      <c r="L27" s="55"/>
      <c r="M27" s="56"/>
      <c r="N27" s="57">
        <f t="shared" si="2"/>
        <v>0</v>
      </c>
      <c r="O27" s="58">
        <f t="shared" si="1"/>
        <v>0</v>
      </c>
    </row>
    <row r="28" spans="1:15" ht="15" customHeight="1" x14ac:dyDescent="0.25">
      <c r="A28" s="50" t="s">
        <v>175</v>
      </c>
      <c r="B28" s="51" t="s">
        <v>151</v>
      </c>
      <c r="C28" s="60" t="s">
        <v>176</v>
      </c>
      <c r="D28" s="71"/>
      <c r="E28" s="377"/>
      <c r="F28" s="61">
        <v>150</v>
      </c>
      <c r="G28" s="385">
        <v>0</v>
      </c>
      <c r="H28" s="54"/>
      <c r="I28" s="395"/>
      <c r="J28" s="403"/>
      <c r="K28" s="404"/>
      <c r="L28" s="55"/>
      <c r="M28" s="56"/>
      <c r="N28" s="57">
        <f t="shared" si="2"/>
        <v>150</v>
      </c>
      <c r="O28" s="59">
        <f t="shared" si="1"/>
        <v>0</v>
      </c>
    </row>
    <row r="29" spans="1:15" ht="15" customHeight="1" x14ac:dyDescent="0.25">
      <c r="A29" s="503" t="s">
        <v>177</v>
      </c>
      <c r="B29" s="504"/>
      <c r="C29" s="504"/>
      <c r="D29" s="67">
        <f>SUM(D30:D35)</f>
        <v>187</v>
      </c>
      <c r="E29" s="379">
        <f>SUM(E30:E35)</f>
        <v>110</v>
      </c>
      <c r="F29" s="68">
        <f>SUM(F30:F35)</f>
        <v>0</v>
      </c>
      <c r="G29" s="386">
        <f>SUM(G30:G35)</f>
        <v>0</v>
      </c>
      <c r="H29" s="68"/>
      <c r="I29" s="397"/>
      <c r="J29" s="407">
        <f>SUM(J30:J35)</f>
        <v>0</v>
      </c>
      <c r="K29" s="408">
        <f>K34</f>
        <v>0</v>
      </c>
      <c r="L29" s="69">
        <f>SUM(L30:L33)</f>
        <v>0</v>
      </c>
      <c r="M29" s="70">
        <f>SUM(M30:M33)</f>
        <v>0</v>
      </c>
      <c r="N29" s="49">
        <f t="shared" si="2"/>
        <v>187</v>
      </c>
      <c r="O29" s="47">
        <f t="shared" si="1"/>
        <v>110</v>
      </c>
    </row>
    <row r="30" spans="1:15" ht="15" customHeight="1" x14ac:dyDescent="0.25">
      <c r="A30" s="50" t="s">
        <v>178</v>
      </c>
      <c r="B30" s="51" t="s">
        <v>151</v>
      </c>
      <c r="C30" s="60" t="s">
        <v>179</v>
      </c>
      <c r="D30" s="64"/>
      <c r="E30" s="375"/>
      <c r="F30" s="61"/>
      <c r="G30" s="385"/>
      <c r="H30" s="54"/>
      <c r="I30" s="395"/>
      <c r="J30" s="403"/>
      <c r="K30" s="404"/>
      <c r="L30" s="55"/>
      <c r="M30" s="56"/>
      <c r="N30" s="57">
        <f t="shared" si="2"/>
        <v>0</v>
      </c>
      <c r="O30" s="58">
        <f t="shared" si="1"/>
        <v>0</v>
      </c>
    </row>
    <row r="31" spans="1:15" ht="15" customHeight="1" x14ac:dyDescent="0.25">
      <c r="A31" s="50" t="s">
        <v>180</v>
      </c>
      <c r="B31" s="51" t="s">
        <v>151</v>
      </c>
      <c r="C31" s="60" t="s">
        <v>181</v>
      </c>
      <c r="D31" s="64"/>
      <c r="E31" s="375"/>
      <c r="F31" s="61"/>
      <c r="G31" s="385"/>
      <c r="H31" s="54"/>
      <c r="I31" s="395"/>
      <c r="J31" s="403"/>
      <c r="K31" s="404"/>
      <c r="L31" s="55"/>
      <c r="M31" s="56"/>
      <c r="N31" s="57">
        <f t="shared" si="2"/>
        <v>0</v>
      </c>
      <c r="O31" s="58">
        <f t="shared" si="1"/>
        <v>0</v>
      </c>
    </row>
    <row r="32" spans="1:15" ht="15" customHeight="1" x14ac:dyDescent="0.25">
      <c r="A32" s="50" t="s">
        <v>182</v>
      </c>
      <c r="B32" s="51" t="s">
        <v>151</v>
      </c>
      <c r="C32" s="87" t="s">
        <v>218</v>
      </c>
      <c r="D32" s="53">
        <v>187</v>
      </c>
      <c r="E32" s="373">
        <v>85</v>
      </c>
      <c r="F32" s="61"/>
      <c r="G32" s="385"/>
      <c r="H32" s="54"/>
      <c r="I32" s="395"/>
      <c r="J32" s="403"/>
      <c r="K32" s="404"/>
      <c r="L32" s="55"/>
      <c r="M32" s="56"/>
      <c r="N32" s="57">
        <f t="shared" si="2"/>
        <v>187</v>
      </c>
      <c r="O32" s="58">
        <f t="shared" si="1"/>
        <v>85</v>
      </c>
    </row>
    <row r="33" spans="1:15" x14ac:dyDescent="0.25">
      <c r="A33" s="50" t="s">
        <v>183</v>
      </c>
      <c r="B33" s="51" t="s">
        <v>151</v>
      </c>
      <c r="C33" s="87" t="s">
        <v>184</v>
      </c>
      <c r="D33" s="53">
        <v>0</v>
      </c>
      <c r="E33" s="373">
        <v>25</v>
      </c>
      <c r="F33" s="61">
        <v>0</v>
      </c>
      <c r="G33" s="385">
        <v>0</v>
      </c>
      <c r="H33" s="54"/>
      <c r="I33" s="395"/>
      <c r="J33" s="403"/>
      <c r="K33" s="404"/>
      <c r="L33" s="55"/>
      <c r="M33" s="56"/>
      <c r="N33" s="57">
        <f t="shared" si="2"/>
        <v>0</v>
      </c>
      <c r="O33" s="58">
        <f t="shared" si="1"/>
        <v>25</v>
      </c>
    </row>
    <row r="34" spans="1:15" ht="15" customHeight="1" x14ac:dyDescent="0.25">
      <c r="A34" s="50" t="s">
        <v>185</v>
      </c>
      <c r="B34" s="51" t="s">
        <v>148</v>
      </c>
      <c r="C34" s="60" t="s">
        <v>186</v>
      </c>
      <c r="D34" s="64"/>
      <c r="E34" s="375"/>
      <c r="F34" s="61"/>
      <c r="G34" s="385"/>
      <c r="H34" s="54"/>
      <c r="I34" s="395"/>
      <c r="J34" s="411"/>
      <c r="K34" s="412"/>
      <c r="L34" s="55"/>
      <c r="M34" s="56"/>
      <c r="N34" s="57">
        <f t="shared" si="2"/>
        <v>0</v>
      </c>
      <c r="O34" s="58">
        <f t="shared" si="1"/>
        <v>0</v>
      </c>
    </row>
    <row r="35" spans="1:15" ht="15" customHeight="1" x14ac:dyDescent="0.25">
      <c r="A35" s="50" t="s">
        <v>293</v>
      </c>
      <c r="B35" s="51" t="s">
        <v>148</v>
      </c>
      <c r="C35" s="60" t="s">
        <v>294</v>
      </c>
      <c r="D35" s="64"/>
      <c r="E35" s="375"/>
      <c r="F35" s="61"/>
      <c r="G35" s="385"/>
      <c r="H35" s="54"/>
      <c r="I35" s="395"/>
      <c r="J35" s="403"/>
      <c r="K35" s="404"/>
      <c r="L35" s="55"/>
      <c r="M35" s="88"/>
      <c r="N35" s="57">
        <f t="shared" si="2"/>
        <v>0</v>
      </c>
      <c r="O35" s="63">
        <f t="shared" si="1"/>
        <v>0</v>
      </c>
    </row>
    <row r="36" spans="1:15" x14ac:dyDescent="0.25">
      <c r="A36" s="503" t="s">
        <v>187</v>
      </c>
      <c r="B36" s="504"/>
      <c r="C36" s="504"/>
      <c r="D36" s="67"/>
      <c r="E36" s="376"/>
      <c r="F36" s="68">
        <f>SUM(F37:F39)</f>
        <v>0</v>
      </c>
      <c r="G36" s="386">
        <f>SUM(G37:G39)</f>
        <v>0</v>
      </c>
      <c r="H36" s="68"/>
      <c r="I36" s="397"/>
      <c r="J36" s="407"/>
      <c r="K36" s="408"/>
      <c r="L36" s="85"/>
      <c r="M36" s="86"/>
      <c r="N36" s="49">
        <f t="shared" si="2"/>
        <v>0</v>
      </c>
      <c r="O36" s="47">
        <f t="shared" si="1"/>
        <v>0</v>
      </c>
    </row>
    <row r="37" spans="1:15" ht="15" customHeight="1" x14ac:dyDescent="0.25">
      <c r="A37" s="50" t="s">
        <v>188</v>
      </c>
      <c r="B37" s="51" t="s">
        <v>151</v>
      </c>
      <c r="C37" s="60" t="s">
        <v>189</v>
      </c>
      <c r="D37" s="71"/>
      <c r="E37" s="377"/>
      <c r="F37" s="61"/>
      <c r="G37" s="385"/>
      <c r="H37" s="54"/>
      <c r="I37" s="395"/>
      <c r="J37" s="403"/>
      <c r="K37" s="404"/>
      <c r="L37" s="55"/>
      <c r="M37" s="56"/>
      <c r="N37" s="57">
        <f t="shared" si="2"/>
        <v>0</v>
      </c>
      <c r="O37" s="58">
        <f t="shared" si="1"/>
        <v>0</v>
      </c>
    </row>
    <row r="38" spans="1:15" ht="15" customHeight="1" x14ac:dyDescent="0.25">
      <c r="A38" s="50" t="s">
        <v>190</v>
      </c>
      <c r="B38" s="51" t="s">
        <v>148</v>
      </c>
      <c r="C38" s="60" t="s">
        <v>191</v>
      </c>
      <c r="D38" s="71"/>
      <c r="E38" s="377"/>
      <c r="F38" s="61"/>
      <c r="G38" s="385"/>
      <c r="H38" s="54"/>
      <c r="I38" s="395"/>
      <c r="J38" s="403"/>
      <c r="K38" s="404"/>
      <c r="L38" s="55"/>
      <c r="M38" s="56"/>
      <c r="N38" s="57">
        <f t="shared" si="2"/>
        <v>0</v>
      </c>
      <c r="O38" s="58">
        <f t="shared" si="1"/>
        <v>0</v>
      </c>
    </row>
    <row r="39" spans="1:15" ht="15" customHeight="1" x14ac:dyDescent="0.25">
      <c r="A39" s="50" t="s">
        <v>192</v>
      </c>
      <c r="B39" s="51" t="s">
        <v>148</v>
      </c>
      <c r="C39" s="60" t="s">
        <v>193</v>
      </c>
      <c r="D39" s="71"/>
      <c r="E39" s="377"/>
      <c r="F39" s="61"/>
      <c r="G39" s="385"/>
      <c r="H39" s="54"/>
      <c r="I39" s="395"/>
      <c r="J39" s="403"/>
      <c r="K39" s="404"/>
      <c r="L39" s="55"/>
      <c r="M39" s="88"/>
      <c r="N39" s="57">
        <f t="shared" si="2"/>
        <v>0</v>
      </c>
      <c r="O39" s="63">
        <f t="shared" si="1"/>
        <v>0</v>
      </c>
    </row>
    <row r="40" spans="1:15" ht="15" customHeight="1" x14ac:dyDescent="0.25">
      <c r="A40" s="503" t="s">
        <v>194</v>
      </c>
      <c r="B40" s="504"/>
      <c r="C40" s="504"/>
      <c r="D40" s="67"/>
      <c r="E40" s="376"/>
      <c r="F40" s="68">
        <f>SUM(F41:F46)</f>
        <v>3600</v>
      </c>
      <c r="G40" s="386">
        <f>SUM(G41:G46)</f>
        <v>152</v>
      </c>
      <c r="H40" s="68"/>
      <c r="I40" s="397"/>
      <c r="J40" s="407"/>
      <c r="K40" s="408"/>
      <c r="L40" s="69">
        <f>SUM(L41:L45)</f>
        <v>0</v>
      </c>
      <c r="M40" s="70">
        <f>SUM(M41:M46)</f>
        <v>1000</v>
      </c>
      <c r="N40" s="49">
        <f t="shared" si="2"/>
        <v>3600</v>
      </c>
      <c r="O40" s="47">
        <f t="shared" si="1"/>
        <v>1152</v>
      </c>
    </row>
    <row r="41" spans="1:15" ht="15" customHeight="1" x14ac:dyDescent="0.25">
      <c r="A41" s="50" t="s">
        <v>195</v>
      </c>
      <c r="B41" s="51" t="s">
        <v>151</v>
      </c>
      <c r="C41" s="60" t="s">
        <v>196</v>
      </c>
      <c r="D41" s="64"/>
      <c r="E41" s="375"/>
      <c r="F41" s="61"/>
      <c r="G41" s="385"/>
      <c r="H41" s="54"/>
      <c r="I41" s="395"/>
      <c r="J41" s="403"/>
      <c r="K41" s="404"/>
      <c r="L41" s="55"/>
      <c r="M41" s="56"/>
      <c r="N41" s="57">
        <f t="shared" si="2"/>
        <v>0</v>
      </c>
      <c r="O41" s="58">
        <f t="shared" si="1"/>
        <v>0</v>
      </c>
    </row>
    <row r="42" spans="1:15" ht="15" customHeight="1" x14ac:dyDescent="0.25">
      <c r="A42" s="50" t="s">
        <v>197</v>
      </c>
      <c r="B42" s="51" t="s">
        <v>151</v>
      </c>
      <c r="C42" s="60" t="s">
        <v>198</v>
      </c>
      <c r="D42" s="64"/>
      <c r="E42" s="375"/>
      <c r="F42" s="61"/>
      <c r="G42" s="385"/>
      <c r="H42" s="54"/>
      <c r="I42" s="395"/>
      <c r="J42" s="403"/>
      <c r="K42" s="404"/>
      <c r="L42" s="55"/>
      <c r="M42" s="89"/>
      <c r="N42" s="57">
        <f t="shared" si="2"/>
        <v>0</v>
      </c>
      <c r="O42" s="58">
        <f t="shared" si="1"/>
        <v>0</v>
      </c>
    </row>
    <row r="43" spans="1:15" ht="15" customHeight="1" x14ac:dyDescent="0.25">
      <c r="A43" s="50" t="s">
        <v>199</v>
      </c>
      <c r="B43" s="51" t="s">
        <v>151</v>
      </c>
      <c r="C43" s="60" t="s">
        <v>200</v>
      </c>
      <c r="D43" s="64"/>
      <c r="E43" s="375"/>
      <c r="F43" s="61">
        <v>100</v>
      </c>
      <c r="G43" s="385">
        <v>25</v>
      </c>
      <c r="H43" s="54"/>
      <c r="I43" s="395"/>
      <c r="J43" s="403"/>
      <c r="K43" s="404"/>
      <c r="L43" s="83"/>
      <c r="M43" s="84"/>
      <c r="N43" s="57">
        <f t="shared" si="2"/>
        <v>100</v>
      </c>
      <c r="O43" s="59">
        <f t="shared" si="1"/>
        <v>25</v>
      </c>
    </row>
    <row r="44" spans="1:15" x14ac:dyDescent="0.25">
      <c r="A44" s="50" t="s">
        <v>201</v>
      </c>
      <c r="B44" s="51" t="s">
        <v>151</v>
      </c>
      <c r="C44" s="60" t="s">
        <v>295</v>
      </c>
      <c r="D44" s="64"/>
      <c r="E44" s="375"/>
      <c r="F44" s="61"/>
      <c r="G44" s="385"/>
      <c r="H44" s="54"/>
      <c r="I44" s="395"/>
      <c r="J44" s="403"/>
      <c r="K44" s="404"/>
      <c r="L44" s="83"/>
      <c r="M44" s="84"/>
      <c r="N44" s="57">
        <f t="shared" si="2"/>
        <v>0</v>
      </c>
      <c r="O44" s="59">
        <f t="shared" si="1"/>
        <v>0</v>
      </c>
    </row>
    <row r="45" spans="1:15" x14ac:dyDescent="0.25">
      <c r="A45" s="90" t="s">
        <v>202</v>
      </c>
      <c r="B45" s="51" t="s">
        <v>151</v>
      </c>
      <c r="C45" s="91" t="s">
        <v>203</v>
      </c>
      <c r="D45" s="92"/>
      <c r="E45" s="380"/>
      <c r="F45" s="390">
        <v>3500</v>
      </c>
      <c r="G45" s="391">
        <v>127</v>
      </c>
      <c r="H45" s="93"/>
      <c r="I45" s="398"/>
      <c r="J45" s="413"/>
      <c r="K45" s="414"/>
      <c r="L45" s="94"/>
      <c r="M45" s="62">
        <v>1000</v>
      </c>
      <c r="N45" s="95">
        <f t="shared" si="2"/>
        <v>3500</v>
      </c>
      <c r="O45" s="63">
        <f t="shared" si="1"/>
        <v>1127</v>
      </c>
    </row>
    <row r="46" spans="1:15" x14ac:dyDescent="0.25">
      <c r="A46" s="50" t="s">
        <v>205</v>
      </c>
      <c r="B46" s="51" t="s">
        <v>151</v>
      </c>
      <c r="C46" s="87" t="s">
        <v>206</v>
      </c>
      <c r="D46" s="64"/>
      <c r="E46" s="375"/>
      <c r="F46" s="61">
        <v>0</v>
      </c>
      <c r="G46" s="385">
        <v>0</v>
      </c>
      <c r="H46" s="54"/>
      <c r="I46" s="395"/>
      <c r="J46" s="403"/>
      <c r="K46" s="404"/>
      <c r="L46" s="83"/>
      <c r="M46" s="84"/>
      <c r="N46" s="57">
        <f t="shared" si="2"/>
        <v>0</v>
      </c>
      <c r="O46" s="59">
        <f t="shared" si="1"/>
        <v>0</v>
      </c>
    </row>
    <row r="47" spans="1:15" x14ac:dyDescent="0.25">
      <c r="A47" s="503" t="s">
        <v>219</v>
      </c>
      <c r="B47" s="504"/>
      <c r="C47" s="504"/>
      <c r="D47" s="46"/>
      <c r="E47" s="374"/>
      <c r="F47" s="97"/>
      <c r="G47" s="392"/>
      <c r="H47" s="97"/>
      <c r="I47" s="399"/>
      <c r="J47" s="415"/>
      <c r="K47" s="416"/>
      <c r="L47" s="98">
        <f>SUM(L48:L49)</f>
        <v>24380</v>
      </c>
      <c r="M47" s="98">
        <f>SUM(M48:M49)</f>
        <v>35756</v>
      </c>
      <c r="N47" s="99">
        <f t="shared" si="2"/>
        <v>24380</v>
      </c>
      <c r="O47" s="96">
        <f t="shared" si="1"/>
        <v>35756</v>
      </c>
    </row>
    <row r="48" spans="1:15" x14ac:dyDescent="0.25">
      <c r="A48" s="505" t="s">
        <v>220</v>
      </c>
      <c r="B48" s="506"/>
      <c r="C48" s="506"/>
      <c r="D48" s="64"/>
      <c r="E48" s="375"/>
      <c r="F48" s="54"/>
      <c r="G48" s="387"/>
      <c r="H48" s="54"/>
      <c r="I48" s="395"/>
      <c r="J48" s="403"/>
      <c r="K48" s="404"/>
      <c r="L48" s="83">
        <v>24380</v>
      </c>
      <c r="M48" s="84">
        <v>35756</v>
      </c>
      <c r="N48" s="57">
        <f t="shared" si="2"/>
        <v>24380</v>
      </c>
      <c r="O48" s="58">
        <f t="shared" si="1"/>
        <v>35756</v>
      </c>
    </row>
    <row r="49" spans="1:15" x14ac:dyDescent="0.25">
      <c r="A49" s="505" t="s">
        <v>296</v>
      </c>
      <c r="B49" s="506"/>
      <c r="C49" s="506"/>
      <c r="D49" s="100"/>
      <c r="E49" s="381"/>
      <c r="F49" s="101"/>
      <c r="G49" s="393"/>
      <c r="H49" s="101"/>
      <c r="I49" s="400"/>
      <c r="J49" s="417"/>
      <c r="K49" s="418"/>
      <c r="L49" s="102">
        <v>0</v>
      </c>
      <c r="M49" s="103">
        <v>0</v>
      </c>
      <c r="N49" s="104">
        <f t="shared" si="2"/>
        <v>0</v>
      </c>
      <c r="O49" s="82">
        <f t="shared" si="1"/>
        <v>0</v>
      </c>
    </row>
    <row r="50" spans="1:15" ht="16.5" thickBot="1" x14ac:dyDescent="0.3">
      <c r="A50" s="507" t="s">
        <v>221</v>
      </c>
      <c r="B50" s="508"/>
      <c r="C50" s="508"/>
      <c r="D50" s="105">
        <f>SUM(D6,D13,D16,D20,D25,D29,D36,D40,D47)</f>
        <v>19256</v>
      </c>
      <c r="E50" s="382">
        <f>E6+E13+E16+E20+E25+E29+E36+E40+E47</f>
        <v>14448</v>
      </c>
      <c r="F50" s="105">
        <f>F6+F13+F16+F20+F25+F29+F36+F40+F47</f>
        <v>26107</v>
      </c>
      <c r="G50" s="394">
        <f>G6+G13+G16+G20+G25+G29+G36+G40+G47</f>
        <v>5674</v>
      </c>
      <c r="H50" s="105">
        <f>SUM(H6,H13,H16,H20,H25,H29,H36,H40)</f>
        <v>57475</v>
      </c>
      <c r="I50" s="106">
        <f>I6+I13+I16+I20+I25+I29+I36+I40+I47</f>
        <v>58299</v>
      </c>
      <c r="J50" s="107">
        <f>J47+J40+J36+J29+J25+J20+J16+J6+J13</f>
        <v>679</v>
      </c>
      <c r="K50" s="107">
        <f>K47+K40+K36+K29+K25+K20+K16+K13+K6</f>
        <v>441</v>
      </c>
      <c r="L50" s="108">
        <f>SUM(L6,L13,L16,L20,L25,L29,L36,L40,L47)</f>
        <v>125666</v>
      </c>
      <c r="M50" s="109">
        <f>M6+M13+M16+M20+M25+M29+M36+M40+M47</f>
        <v>61849</v>
      </c>
      <c r="N50" s="110">
        <f t="shared" si="2"/>
        <v>229183</v>
      </c>
      <c r="O50" s="111">
        <f>E50+G50+I50+M50+K50</f>
        <v>140711</v>
      </c>
    </row>
  </sheetData>
  <mergeCells count="19">
    <mergeCell ref="N4:O4"/>
    <mergeCell ref="A6:C6"/>
    <mergeCell ref="A20:C20"/>
    <mergeCell ref="A25:C25"/>
    <mergeCell ref="A29:C29"/>
    <mergeCell ref="D4:E4"/>
    <mergeCell ref="F4:G4"/>
    <mergeCell ref="H4:I4"/>
    <mergeCell ref="J4:K4"/>
    <mergeCell ref="L4:M4"/>
    <mergeCell ref="A13:C13"/>
    <mergeCell ref="A16:C16"/>
    <mergeCell ref="A1:I1"/>
    <mergeCell ref="A47:C47"/>
    <mergeCell ref="A48:C48"/>
    <mergeCell ref="A49:C49"/>
    <mergeCell ref="A50:C50"/>
    <mergeCell ref="A36:C36"/>
    <mergeCell ref="A40:C40"/>
  </mergeCells>
  <pageMargins left="0.39370078740157483" right="0.39370078740157483" top="0.67" bottom="0.39370078740157483" header="0.31496062992125984" footer="0.51181102362204722"/>
  <pageSetup paperSize="9" scale="64" firstPageNumber="0" orientation="landscape" r:id="rId1"/>
  <headerFooter>
    <oddHeader>&amp;R&amp;"Times New Roman,Normál"&amp;9  2/2018. (V. 30.) önkormányzati rendelet
3. számú melléklete
&amp;"Times New Roman,Dőlt""1/2017. (II. 17.) önkormányzati rendelet 3. számú melléklete"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37"/>
  <sheetViews>
    <sheetView view="pageLayout" zoomScaleNormal="70" zoomScaleSheetLayoutView="70" workbookViewId="0">
      <selection activeCell="A21" sqref="A21"/>
    </sheetView>
  </sheetViews>
  <sheetFormatPr defaultRowHeight="15" x14ac:dyDescent="0.25"/>
  <cols>
    <col min="1" max="1" width="69.7109375" customWidth="1"/>
    <col min="2" max="3" width="12.5703125" bestFit="1" customWidth="1"/>
    <col min="4" max="1020" width="8.42578125"/>
  </cols>
  <sheetData>
    <row r="1" spans="1:3" ht="54" customHeight="1" x14ac:dyDescent="0.25">
      <c r="A1" s="518" t="s">
        <v>299</v>
      </c>
      <c r="B1" s="518"/>
      <c r="C1" s="518"/>
    </row>
    <row r="2" spans="1:3" ht="46.5" customHeight="1" x14ac:dyDescent="0.25">
      <c r="A2" s="173"/>
      <c r="B2" s="174"/>
      <c r="C2" s="174"/>
    </row>
    <row r="3" spans="1:3" ht="25.5" x14ac:dyDescent="0.25">
      <c r="A3" s="175"/>
      <c r="B3" s="176" t="s">
        <v>144</v>
      </c>
      <c r="C3" s="177" t="s">
        <v>145</v>
      </c>
    </row>
    <row r="4" spans="1:3" ht="15.75" x14ac:dyDescent="0.25">
      <c r="A4" s="178" t="s">
        <v>222</v>
      </c>
      <c r="B4" s="179">
        <f>SUM(B5:B13)</f>
        <v>7476</v>
      </c>
      <c r="C4" s="179">
        <f>SUM(C5:C13)</f>
        <v>3397</v>
      </c>
    </row>
    <row r="5" spans="1:3" ht="15.75" x14ac:dyDescent="0.25">
      <c r="A5" s="180" t="s">
        <v>223</v>
      </c>
      <c r="B5" s="181">
        <v>820</v>
      </c>
      <c r="C5" s="181">
        <v>0</v>
      </c>
    </row>
    <row r="6" spans="1:3" ht="15.75" x14ac:dyDescent="0.25">
      <c r="A6" s="182" t="s">
        <v>300</v>
      </c>
      <c r="B6" s="183">
        <v>0</v>
      </c>
      <c r="C6" s="183">
        <v>0</v>
      </c>
    </row>
    <row r="7" spans="1:3" ht="15.75" x14ac:dyDescent="0.25">
      <c r="A7" s="182" t="s">
        <v>224</v>
      </c>
      <c r="B7" s="183">
        <v>4901</v>
      </c>
      <c r="C7" s="183">
        <v>2054</v>
      </c>
    </row>
    <row r="8" spans="1:3" ht="15.75" x14ac:dyDescent="0.25">
      <c r="A8" s="182" t="s">
        <v>301</v>
      </c>
      <c r="B8" s="183">
        <v>0</v>
      </c>
      <c r="C8" s="183">
        <v>0</v>
      </c>
    </row>
    <row r="9" spans="1:3" ht="15.75" x14ac:dyDescent="0.25">
      <c r="A9" s="182" t="s">
        <v>302</v>
      </c>
      <c r="B9" s="183">
        <v>0</v>
      </c>
      <c r="C9" s="183">
        <v>0</v>
      </c>
    </row>
    <row r="10" spans="1:3" ht="15.75" x14ac:dyDescent="0.25">
      <c r="A10" s="182" t="s">
        <v>303</v>
      </c>
      <c r="B10" s="183">
        <v>1355</v>
      </c>
      <c r="C10" s="183">
        <v>1168</v>
      </c>
    </row>
    <row r="11" spans="1:3" ht="15.75" x14ac:dyDescent="0.25">
      <c r="A11" s="182" t="s">
        <v>304</v>
      </c>
      <c r="B11" s="183">
        <v>0</v>
      </c>
      <c r="C11" s="183">
        <v>0</v>
      </c>
    </row>
    <row r="12" spans="1:3" ht="15.75" x14ac:dyDescent="0.25">
      <c r="A12" s="182" t="s">
        <v>368</v>
      </c>
      <c r="B12" s="184">
        <v>300</v>
      </c>
      <c r="C12" s="184">
        <v>175</v>
      </c>
    </row>
    <row r="13" spans="1:3" ht="15.75" x14ac:dyDescent="0.25">
      <c r="A13" s="182" t="s">
        <v>225</v>
      </c>
      <c r="B13" s="184">
        <v>100</v>
      </c>
      <c r="C13" s="184">
        <v>0</v>
      </c>
    </row>
    <row r="14" spans="1:3" ht="15.75" x14ac:dyDescent="0.25">
      <c r="A14" s="186" t="s">
        <v>226</v>
      </c>
      <c r="B14" s="187">
        <f>SUM(B15:B32)</f>
        <v>2615</v>
      </c>
      <c r="C14" s="188">
        <f>SUM(C15:C32)</f>
        <v>2462</v>
      </c>
    </row>
    <row r="15" spans="1:3" ht="15.75" x14ac:dyDescent="0.25">
      <c r="A15" s="182" t="s">
        <v>227</v>
      </c>
      <c r="B15" s="184">
        <v>150</v>
      </c>
      <c r="C15" s="184">
        <v>232</v>
      </c>
    </row>
    <row r="16" spans="1:3" ht="15.75" x14ac:dyDescent="0.25">
      <c r="A16" s="182" t="s">
        <v>228</v>
      </c>
      <c r="B16" s="184">
        <v>80</v>
      </c>
      <c r="C16" s="184">
        <v>0</v>
      </c>
    </row>
    <row r="17" spans="1:3" ht="15.75" x14ac:dyDescent="0.25">
      <c r="A17" s="182" t="s">
        <v>229</v>
      </c>
      <c r="B17" s="184">
        <v>30</v>
      </c>
      <c r="C17" s="184">
        <v>30</v>
      </c>
    </row>
    <row r="18" spans="1:3" ht="15.75" x14ac:dyDescent="0.25">
      <c r="A18" s="182" t="s">
        <v>230</v>
      </c>
      <c r="B18" s="184">
        <v>175</v>
      </c>
      <c r="C18" s="184">
        <v>0</v>
      </c>
    </row>
    <row r="19" spans="1:3" ht="15.75" x14ac:dyDescent="0.25">
      <c r="A19" s="182" t="s">
        <v>231</v>
      </c>
      <c r="B19" s="184">
        <v>680</v>
      </c>
      <c r="C19" s="184">
        <v>680</v>
      </c>
    </row>
    <row r="20" spans="1:3" ht="15.75" x14ac:dyDescent="0.25">
      <c r="A20" s="182" t="s">
        <v>232</v>
      </c>
      <c r="B20" s="184">
        <v>450</v>
      </c>
      <c r="C20" s="184">
        <v>550</v>
      </c>
    </row>
    <row r="21" spans="1:3" ht="15.75" x14ac:dyDescent="0.25">
      <c r="A21" s="182" t="s">
        <v>233</v>
      </c>
      <c r="B21" s="184">
        <v>140</v>
      </c>
      <c r="C21" s="184">
        <v>22</v>
      </c>
    </row>
    <row r="22" spans="1:3" ht="15.75" x14ac:dyDescent="0.25">
      <c r="A22" s="182" t="s">
        <v>234</v>
      </c>
      <c r="B22" s="184">
        <v>300</v>
      </c>
      <c r="C22" s="184">
        <v>300</v>
      </c>
    </row>
    <row r="23" spans="1:3" ht="15.75" x14ac:dyDescent="0.25">
      <c r="A23" s="182" t="s">
        <v>305</v>
      </c>
      <c r="B23" s="184">
        <v>110</v>
      </c>
      <c r="C23" s="184">
        <v>0</v>
      </c>
    </row>
    <row r="24" spans="1:3" ht="15.75" x14ac:dyDescent="0.25">
      <c r="A24" s="184" t="s">
        <v>306</v>
      </c>
      <c r="B24" s="184">
        <v>150</v>
      </c>
      <c r="C24" s="184">
        <v>150</v>
      </c>
    </row>
    <row r="25" spans="1:3" ht="15.75" x14ac:dyDescent="0.25">
      <c r="A25" s="184" t="s">
        <v>235</v>
      </c>
      <c r="B25" s="184">
        <v>50</v>
      </c>
      <c r="C25" s="184">
        <v>50</v>
      </c>
    </row>
    <row r="26" spans="1:3" ht="15.75" x14ac:dyDescent="0.25">
      <c r="A26" s="184" t="s">
        <v>339</v>
      </c>
      <c r="B26" s="184">
        <v>20</v>
      </c>
      <c r="C26" s="184">
        <v>20</v>
      </c>
    </row>
    <row r="27" spans="1:3" ht="15.75" x14ac:dyDescent="0.25">
      <c r="A27" s="184" t="s">
        <v>236</v>
      </c>
      <c r="B27" s="184">
        <v>10</v>
      </c>
      <c r="C27" s="184">
        <v>10</v>
      </c>
    </row>
    <row r="28" spans="1:3" ht="15.75" x14ac:dyDescent="0.25">
      <c r="A28" s="184" t="s">
        <v>281</v>
      </c>
      <c r="B28" s="184">
        <v>50</v>
      </c>
      <c r="C28" s="184">
        <v>0</v>
      </c>
    </row>
    <row r="29" spans="1:3" ht="15.75" x14ac:dyDescent="0.25">
      <c r="A29" s="184" t="s">
        <v>237</v>
      </c>
      <c r="B29" s="184">
        <v>20</v>
      </c>
      <c r="C29" s="184">
        <v>18</v>
      </c>
    </row>
    <row r="30" spans="1:3" ht="15.75" x14ac:dyDescent="0.25">
      <c r="A30" s="189" t="s">
        <v>282</v>
      </c>
      <c r="B30" s="189">
        <v>100</v>
      </c>
      <c r="C30" s="189">
        <v>100</v>
      </c>
    </row>
    <row r="31" spans="1:3" ht="15.75" x14ac:dyDescent="0.25">
      <c r="A31" s="189" t="s">
        <v>340</v>
      </c>
      <c r="B31" s="189">
        <v>0</v>
      </c>
      <c r="C31" s="189">
        <v>200</v>
      </c>
    </row>
    <row r="32" spans="1:3" ht="15.75" x14ac:dyDescent="0.25">
      <c r="A32" s="189" t="s">
        <v>307</v>
      </c>
      <c r="B32" s="189">
        <v>100</v>
      </c>
      <c r="C32" s="189">
        <v>100</v>
      </c>
    </row>
    <row r="33" spans="1:3" ht="15.75" x14ac:dyDescent="0.25">
      <c r="A33" s="190" t="s">
        <v>238</v>
      </c>
      <c r="B33" s="191">
        <f>SUM(B4+B14)</f>
        <v>10091</v>
      </c>
      <c r="C33" s="192">
        <f>C4+C14</f>
        <v>5859</v>
      </c>
    </row>
    <row r="34" spans="1:3" ht="15.75" x14ac:dyDescent="0.25">
      <c r="A34" s="193" t="s">
        <v>239</v>
      </c>
      <c r="B34" s="194">
        <f>SUM(B35:B36)</f>
        <v>3070</v>
      </c>
      <c r="C34" s="195">
        <f>SUM(C35:C36)</f>
        <v>1019</v>
      </c>
    </row>
    <row r="35" spans="1:3" ht="15.75" x14ac:dyDescent="0.25">
      <c r="A35" s="184" t="s">
        <v>240</v>
      </c>
      <c r="B35" s="184">
        <v>1200</v>
      </c>
      <c r="C35" s="185">
        <v>545</v>
      </c>
    </row>
    <row r="36" spans="1:3" ht="15.75" x14ac:dyDescent="0.25">
      <c r="A36" s="184" t="s">
        <v>204</v>
      </c>
      <c r="B36" s="184">
        <v>1870</v>
      </c>
      <c r="C36" s="185">
        <v>474</v>
      </c>
    </row>
    <row r="37" spans="1:3" ht="15.75" x14ac:dyDescent="0.25">
      <c r="A37" s="196" t="s">
        <v>241</v>
      </c>
      <c r="B37" s="197">
        <f>SUM(B4+B14+B34)</f>
        <v>13161</v>
      </c>
      <c r="C37" s="197">
        <f>C33+C34</f>
        <v>6878</v>
      </c>
    </row>
  </sheetData>
  <mergeCells count="1">
    <mergeCell ref="A1:C1"/>
  </mergeCells>
  <pageMargins left="0.7" right="0.7" top="0.75" bottom="0.75" header="0.3" footer="0.51180555555555496"/>
  <pageSetup paperSize="9" scale="92" firstPageNumber="0" orientation="portrait" r:id="rId1"/>
  <headerFooter>
    <oddHeader>&amp;R&amp;"Times New Roman,Normál"&amp;9  2/2018. (V. 30.) önkormányzati rendelet
4. számú melléklete
&amp;"Times New Roman,Dőlt""1/2017. (II. 17.) önkormányzati rendelet 4. számú melléklete"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26"/>
  <sheetViews>
    <sheetView view="pageLayout" zoomScaleNormal="70" zoomScaleSheetLayoutView="106" workbookViewId="0">
      <selection activeCell="D9" sqref="D9"/>
    </sheetView>
  </sheetViews>
  <sheetFormatPr defaultRowHeight="15" x14ac:dyDescent="0.25"/>
  <cols>
    <col min="1" max="1" width="5.140625" customWidth="1"/>
    <col min="2" max="2" width="41.85546875" customWidth="1"/>
    <col min="3" max="4" width="15.5703125" style="22"/>
    <col min="5" max="5" width="12.42578125" hidden="1" customWidth="1"/>
    <col min="6" max="6" width="11.42578125" hidden="1" customWidth="1"/>
    <col min="7" max="1022" width="8.42578125"/>
  </cols>
  <sheetData>
    <row r="1" spans="1:6" x14ac:dyDescent="0.25">
      <c r="C1"/>
      <c r="D1"/>
    </row>
    <row r="2" spans="1:6" ht="22.5" customHeight="1" x14ac:dyDescent="0.3">
      <c r="A2" s="521" t="s">
        <v>317</v>
      </c>
      <c r="B2" s="521"/>
      <c r="C2" s="521"/>
      <c r="D2" s="521"/>
    </row>
    <row r="3" spans="1:6" ht="19.5" x14ac:dyDescent="0.3">
      <c r="A3" s="23"/>
      <c r="B3" s="24"/>
      <c r="C3" s="25"/>
      <c r="D3" s="25"/>
    </row>
    <row r="4" spans="1:6" ht="38.25" x14ac:dyDescent="0.25">
      <c r="A4" s="522" t="s">
        <v>242</v>
      </c>
      <c r="B4" s="523"/>
      <c r="C4" s="198" t="s">
        <v>308</v>
      </c>
      <c r="D4" s="199" t="s">
        <v>145</v>
      </c>
      <c r="E4" s="200" t="s">
        <v>286</v>
      </c>
      <c r="F4" s="201" t="s">
        <v>287</v>
      </c>
    </row>
    <row r="5" spans="1:6" x14ac:dyDescent="0.25">
      <c r="A5" s="202">
        <v>1</v>
      </c>
      <c r="B5" s="203" t="s">
        <v>243</v>
      </c>
      <c r="C5" s="204">
        <v>20140</v>
      </c>
      <c r="D5" s="204">
        <v>20512</v>
      </c>
      <c r="E5" s="205">
        <v>985</v>
      </c>
      <c r="F5" s="206">
        <f>E5/D5</f>
        <v>4.8020670826833076E-2</v>
      </c>
    </row>
    <row r="6" spans="1:6" x14ac:dyDescent="0.25">
      <c r="A6" s="207">
        <v>2</v>
      </c>
      <c r="B6" s="208" t="s">
        <v>309</v>
      </c>
      <c r="C6" s="209">
        <v>15000</v>
      </c>
      <c r="D6" s="210">
        <v>13195</v>
      </c>
      <c r="E6" s="210">
        <v>0</v>
      </c>
      <c r="F6" s="206">
        <f>E6/D6</f>
        <v>0</v>
      </c>
    </row>
    <row r="7" spans="1:6" x14ac:dyDescent="0.25">
      <c r="A7" s="524" t="s">
        <v>244</v>
      </c>
      <c r="B7" s="525"/>
      <c r="C7" s="211">
        <f>SUM(C5:C6)</f>
        <v>35140</v>
      </c>
      <c r="D7" s="211">
        <f>SUM(D5:D6)</f>
        <v>33707</v>
      </c>
      <c r="E7" s="211">
        <f>SUM(E5:E6)</f>
        <v>985</v>
      </c>
      <c r="F7" s="212">
        <f>E7/D7</f>
        <v>2.9222416708695523E-2</v>
      </c>
    </row>
    <row r="8" spans="1:6" x14ac:dyDescent="0.25">
      <c r="A8" s="213"/>
      <c r="B8" s="213"/>
      <c r="C8" s="214"/>
      <c r="D8" s="214"/>
      <c r="E8" s="214"/>
      <c r="F8" s="214"/>
    </row>
    <row r="9" spans="1:6" x14ac:dyDescent="0.25">
      <c r="A9" s="215"/>
      <c r="B9" s="215"/>
      <c r="C9" s="216"/>
      <c r="D9" s="216"/>
      <c r="E9" s="216"/>
      <c r="F9" s="216"/>
    </row>
    <row r="10" spans="1:6" x14ac:dyDescent="0.25">
      <c r="A10" s="215"/>
      <c r="B10" s="215"/>
      <c r="C10" s="216"/>
      <c r="D10" s="216"/>
      <c r="E10" s="216"/>
      <c r="F10" s="216"/>
    </row>
    <row r="11" spans="1:6" ht="38.25" x14ac:dyDescent="0.25">
      <c r="A11" s="522" t="s">
        <v>245</v>
      </c>
      <c r="B11" s="523"/>
      <c r="C11" s="198" t="s">
        <v>308</v>
      </c>
      <c r="D11" s="199" t="s">
        <v>145</v>
      </c>
      <c r="E11" s="200" t="s">
        <v>286</v>
      </c>
      <c r="F11" s="199" t="s">
        <v>287</v>
      </c>
    </row>
    <row r="12" spans="1:6" x14ac:dyDescent="0.25">
      <c r="A12" s="217">
        <v>1</v>
      </c>
      <c r="B12" s="203" t="s">
        <v>243</v>
      </c>
      <c r="C12" s="218">
        <v>4857</v>
      </c>
      <c r="D12" s="218">
        <v>5013</v>
      </c>
      <c r="E12" s="218">
        <v>609</v>
      </c>
      <c r="F12" s="219">
        <f>E12/D12</f>
        <v>0.12148414123279473</v>
      </c>
    </row>
    <row r="13" spans="1:6" x14ac:dyDescent="0.25">
      <c r="A13" s="217">
        <v>2</v>
      </c>
      <c r="B13" s="203" t="s">
        <v>310</v>
      </c>
      <c r="C13" s="218">
        <v>25251</v>
      </c>
      <c r="D13" s="218">
        <v>0</v>
      </c>
      <c r="E13" s="218">
        <v>0</v>
      </c>
      <c r="F13" s="219"/>
    </row>
    <row r="14" spans="1:6" x14ac:dyDescent="0.25">
      <c r="A14" s="217">
        <v>3</v>
      </c>
      <c r="B14" s="203" t="s">
        <v>311</v>
      </c>
      <c r="C14" s="218">
        <v>70000</v>
      </c>
      <c r="D14" s="218">
        <v>0</v>
      </c>
      <c r="E14" s="218">
        <v>0</v>
      </c>
      <c r="F14" s="219"/>
    </row>
    <row r="15" spans="1:6" x14ac:dyDescent="0.25">
      <c r="A15" s="217">
        <v>4</v>
      </c>
      <c r="B15" s="203" t="s">
        <v>312</v>
      </c>
      <c r="C15" s="218">
        <v>718</v>
      </c>
      <c r="D15" s="218">
        <v>718</v>
      </c>
      <c r="E15" s="218">
        <v>300</v>
      </c>
      <c r="F15" s="219"/>
    </row>
    <row r="16" spans="1:6" ht="26.25" x14ac:dyDescent="0.25">
      <c r="A16" s="217">
        <v>5</v>
      </c>
      <c r="B16" s="220" t="s">
        <v>313</v>
      </c>
      <c r="C16" s="218">
        <v>4257</v>
      </c>
      <c r="D16" s="218">
        <v>0</v>
      </c>
      <c r="E16" s="218">
        <v>0</v>
      </c>
      <c r="F16" s="219"/>
    </row>
    <row r="17" spans="1:6" x14ac:dyDescent="0.25">
      <c r="A17" s="217">
        <v>6</v>
      </c>
      <c r="B17" s="203" t="s">
        <v>314</v>
      </c>
      <c r="C17" s="218">
        <v>13419</v>
      </c>
      <c r="D17" s="218">
        <v>13419</v>
      </c>
      <c r="E17" s="218">
        <v>0</v>
      </c>
      <c r="F17" s="219"/>
    </row>
    <row r="18" spans="1:6" x14ac:dyDescent="0.25">
      <c r="A18" s="217">
        <v>7</v>
      </c>
      <c r="B18" s="208" t="s">
        <v>315</v>
      </c>
      <c r="C18" s="205">
        <v>1980</v>
      </c>
      <c r="D18" s="205">
        <v>1980</v>
      </c>
      <c r="E18" s="205">
        <v>1980</v>
      </c>
      <c r="F18" s="206">
        <f>E18/D18</f>
        <v>1</v>
      </c>
    </row>
    <row r="19" spans="1:6" x14ac:dyDescent="0.25">
      <c r="A19" s="217">
        <v>8</v>
      </c>
      <c r="B19" s="221" t="s">
        <v>316</v>
      </c>
      <c r="C19" s="205">
        <v>700</v>
      </c>
      <c r="D19" s="205">
        <v>700</v>
      </c>
      <c r="E19" s="205"/>
      <c r="F19" s="206"/>
    </row>
    <row r="20" spans="1:6" x14ac:dyDescent="0.25">
      <c r="A20" s="524" t="s">
        <v>246</v>
      </c>
      <c r="B20" s="525"/>
      <c r="C20" s="222">
        <f>SUM(C12:C19)</f>
        <v>121182</v>
      </c>
      <c r="D20" s="222">
        <f>SUM(D12:D19)</f>
        <v>21830</v>
      </c>
      <c r="E20" s="222">
        <f>SUM(E12:E18)</f>
        <v>2889</v>
      </c>
      <c r="F20" s="223">
        <f>E20/D20</f>
        <v>0.13234081539166284</v>
      </c>
    </row>
    <row r="21" spans="1:6" x14ac:dyDescent="0.25">
      <c r="A21" s="224"/>
      <c r="B21" s="224"/>
      <c r="C21" s="225"/>
      <c r="D21" s="225"/>
      <c r="E21" s="225"/>
      <c r="F21" s="226"/>
    </row>
    <row r="22" spans="1:6" x14ac:dyDescent="0.25">
      <c r="A22" s="224"/>
      <c r="B22" s="224"/>
      <c r="C22" s="225"/>
      <c r="D22" s="225"/>
      <c r="E22" s="225"/>
      <c r="F22" s="226"/>
    </row>
    <row r="23" spans="1:6" x14ac:dyDescent="0.25">
      <c r="A23" s="227"/>
      <c r="B23" s="227"/>
      <c r="C23" s="228"/>
      <c r="D23" s="228"/>
      <c r="E23" s="228"/>
      <c r="F23" s="228"/>
    </row>
    <row r="24" spans="1:6" x14ac:dyDescent="0.25">
      <c r="A24" s="227"/>
      <c r="B24" s="227"/>
      <c r="C24" s="228"/>
      <c r="D24" s="228"/>
      <c r="E24" s="228"/>
      <c r="F24" s="228"/>
    </row>
    <row r="25" spans="1:6" x14ac:dyDescent="0.25">
      <c r="A25" s="229"/>
      <c r="B25" s="229"/>
      <c r="C25" s="216"/>
      <c r="D25" s="216"/>
      <c r="E25" s="216"/>
      <c r="F25" s="216"/>
    </row>
    <row r="26" spans="1:6" ht="15.75" x14ac:dyDescent="0.25">
      <c r="A26" s="519" t="s">
        <v>247</v>
      </c>
      <c r="B26" s="520"/>
      <c r="C26" s="230">
        <f>SUM(C7+C20)</f>
        <v>156322</v>
      </c>
      <c r="D26" s="230">
        <f t="shared" ref="D26:E26" si="0">SUM(D7+D20)</f>
        <v>55537</v>
      </c>
      <c r="E26" s="230">
        <f t="shared" si="0"/>
        <v>3874</v>
      </c>
      <c r="F26" s="230">
        <f>E26/D26</f>
        <v>6.9755298269622054E-2</v>
      </c>
    </row>
  </sheetData>
  <mergeCells count="6">
    <mergeCell ref="A26:B26"/>
    <mergeCell ref="A2:D2"/>
    <mergeCell ref="A4:B4"/>
    <mergeCell ref="A7:B7"/>
    <mergeCell ref="A11:B11"/>
    <mergeCell ref="A20:B20"/>
  </mergeCells>
  <pageMargins left="0.7" right="0.7" top="0.94791666666666663" bottom="0.75" header="0.3" footer="0.51180555555555496"/>
  <pageSetup paperSize="9" firstPageNumber="0" orientation="portrait" r:id="rId1"/>
  <headerFooter>
    <oddHeader xml:space="preserve">&amp;R&amp;"Times New Roman,Normál"&amp;9  2/2018. (V. 30.) önkormányzati rendelet
5. számú melléklete
&amp;"Times New Roman,Dőlt""1/2017. (II. 17.) önkormányzati rendelet 5. számú melléklete" 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F53"/>
  <sheetViews>
    <sheetView view="pageLayout" zoomScaleNormal="85" zoomScaleSheetLayoutView="112" workbookViewId="0">
      <selection activeCell="A3" sqref="A3"/>
    </sheetView>
  </sheetViews>
  <sheetFormatPr defaultColWidth="7.140625" defaultRowHeight="15" x14ac:dyDescent="0.25"/>
  <cols>
    <col min="1" max="1" width="49" bestFit="1" customWidth="1"/>
    <col min="2" max="2" width="12" bestFit="1" customWidth="1"/>
    <col min="3" max="3" width="10.28515625" bestFit="1" customWidth="1"/>
    <col min="4" max="4" width="41.5703125" bestFit="1" customWidth="1"/>
    <col min="5" max="5" width="7.42578125" bestFit="1" customWidth="1"/>
    <col min="6" max="6" width="7.5703125" bestFit="1" customWidth="1"/>
  </cols>
  <sheetData>
    <row r="2" spans="1:6" ht="43.5" customHeight="1" x14ac:dyDescent="0.25">
      <c r="A2" s="526" t="s">
        <v>318</v>
      </c>
      <c r="B2" s="526"/>
      <c r="C2" s="526"/>
      <c r="D2" s="526"/>
      <c r="E2" s="526"/>
      <c r="F2" s="232"/>
    </row>
    <row r="3" spans="1:6" ht="23.25" x14ac:dyDescent="0.25">
      <c r="A3" s="233"/>
      <c r="B3" s="234"/>
      <c r="C3" s="234"/>
      <c r="D3" s="234"/>
      <c r="E3" s="234"/>
      <c r="F3" s="234"/>
    </row>
    <row r="4" spans="1:6" ht="51" x14ac:dyDescent="0.25">
      <c r="A4" s="235" t="s">
        <v>248</v>
      </c>
      <c r="B4" s="200" t="s">
        <v>308</v>
      </c>
      <c r="C4" s="199" t="s">
        <v>2</v>
      </c>
      <c r="D4" s="231" t="s">
        <v>249</v>
      </c>
      <c r="E4" s="200" t="s">
        <v>308</v>
      </c>
      <c r="F4" s="199" t="s">
        <v>2</v>
      </c>
    </row>
    <row r="5" spans="1:6" x14ac:dyDescent="0.25">
      <c r="A5" s="236" t="s">
        <v>37</v>
      </c>
      <c r="B5" s="237">
        <v>7041</v>
      </c>
      <c r="C5" s="237">
        <v>5225</v>
      </c>
      <c r="D5" s="238" t="s">
        <v>6</v>
      </c>
      <c r="E5" s="237">
        <v>16494</v>
      </c>
      <c r="F5" s="237">
        <v>22739</v>
      </c>
    </row>
    <row r="6" spans="1:6" x14ac:dyDescent="0.25">
      <c r="A6" s="239" t="s">
        <v>92</v>
      </c>
      <c r="B6" s="240">
        <v>981</v>
      </c>
      <c r="C6" s="240">
        <v>649</v>
      </c>
      <c r="D6" s="241" t="s">
        <v>250</v>
      </c>
      <c r="E6" s="242">
        <v>5425</v>
      </c>
      <c r="F6" s="242">
        <v>4703</v>
      </c>
    </row>
    <row r="7" spans="1:6" x14ac:dyDescent="0.25">
      <c r="A7" s="239" t="s">
        <v>251</v>
      </c>
      <c r="B7" s="240">
        <v>0</v>
      </c>
      <c r="C7" s="240">
        <v>0</v>
      </c>
      <c r="D7" s="241" t="s">
        <v>337</v>
      </c>
      <c r="E7" s="242">
        <v>34568</v>
      </c>
      <c r="F7" s="242">
        <v>42045</v>
      </c>
    </row>
    <row r="8" spans="1:6" x14ac:dyDescent="0.25">
      <c r="A8" s="239" t="s">
        <v>252</v>
      </c>
      <c r="B8" s="240">
        <v>6060</v>
      </c>
      <c r="C8" s="240">
        <v>4576</v>
      </c>
      <c r="D8" s="241" t="s">
        <v>12</v>
      </c>
      <c r="E8" s="242">
        <f>SUM(E9:E11)</f>
        <v>10591</v>
      </c>
      <c r="F8" s="242">
        <f>SUM(F9:F11)</f>
        <v>11463</v>
      </c>
    </row>
    <row r="9" spans="1:6" x14ac:dyDescent="0.25">
      <c r="A9" s="243" t="s">
        <v>253</v>
      </c>
      <c r="B9" s="242">
        <f>B10+B11+B12</f>
        <v>24216</v>
      </c>
      <c r="C9" s="242">
        <f>C10+C11+C12</f>
        <v>24266</v>
      </c>
      <c r="D9" s="244" t="s">
        <v>255</v>
      </c>
      <c r="E9" s="240">
        <v>7176</v>
      </c>
      <c r="F9" s="240">
        <v>2180</v>
      </c>
    </row>
    <row r="10" spans="1:6" x14ac:dyDescent="0.25">
      <c r="A10" s="245" t="s">
        <v>44</v>
      </c>
      <c r="B10" s="240">
        <v>20633</v>
      </c>
      <c r="C10" s="240">
        <v>21236</v>
      </c>
      <c r="D10" s="244" t="s">
        <v>257</v>
      </c>
      <c r="E10" s="240">
        <v>3415</v>
      </c>
      <c r="F10" s="240">
        <v>3988</v>
      </c>
    </row>
    <row r="11" spans="1:6" x14ac:dyDescent="0.25">
      <c r="A11" s="245" t="s">
        <v>254</v>
      </c>
      <c r="B11" s="240">
        <v>3383</v>
      </c>
      <c r="C11" s="240">
        <v>2681</v>
      </c>
      <c r="D11" s="244" t="s">
        <v>338</v>
      </c>
      <c r="E11" s="240">
        <v>0</v>
      </c>
      <c r="F11" s="240">
        <v>5295</v>
      </c>
    </row>
    <row r="12" spans="1:6" x14ac:dyDescent="0.25">
      <c r="A12" s="245" t="s">
        <v>256</v>
      </c>
      <c r="B12" s="240">
        <v>200</v>
      </c>
      <c r="C12" s="240">
        <v>349</v>
      </c>
      <c r="D12" s="221" t="s">
        <v>279</v>
      </c>
      <c r="E12" s="242">
        <v>1147</v>
      </c>
      <c r="F12" s="242">
        <v>1147</v>
      </c>
    </row>
    <row r="13" spans="1:6" x14ac:dyDescent="0.25">
      <c r="A13" s="243" t="s">
        <v>258</v>
      </c>
      <c r="B13" s="242">
        <v>28697</v>
      </c>
      <c r="C13" s="242">
        <v>33382</v>
      </c>
      <c r="D13" s="241" t="s">
        <v>319</v>
      </c>
      <c r="E13" s="242">
        <v>0</v>
      </c>
      <c r="F13" s="242">
        <v>0</v>
      </c>
    </row>
    <row r="14" spans="1:6" x14ac:dyDescent="0.25">
      <c r="A14" s="243" t="s">
        <v>259</v>
      </c>
      <c r="B14" s="242">
        <v>6449</v>
      </c>
      <c r="C14" s="242">
        <v>8654</v>
      </c>
      <c r="D14" s="241" t="s">
        <v>16</v>
      </c>
      <c r="E14" s="242">
        <v>4636</v>
      </c>
      <c r="F14" s="242">
        <v>3077</v>
      </c>
    </row>
    <row r="15" spans="1:6" x14ac:dyDescent="0.25">
      <c r="A15" s="239" t="s">
        <v>260</v>
      </c>
      <c r="B15" s="240">
        <v>0</v>
      </c>
      <c r="C15" s="240">
        <v>0</v>
      </c>
      <c r="D15" s="213"/>
      <c r="E15" s="213"/>
      <c r="F15" s="213"/>
    </row>
    <row r="16" spans="1:6" x14ac:dyDescent="0.25">
      <c r="A16" s="243" t="s">
        <v>261</v>
      </c>
      <c r="B16" s="242">
        <v>0</v>
      </c>
      <c r="C16" s="242">
        <v>0</v>
      </c>
      <c r="D16" s="213"/>
      <c r="E16" s="213"/>
      <c r="F16" s="213"/>
    </row>
    <row r="17" spans="1:6" x14ac:dyDescent="0.25">
      <c r="A17" s="243" t="s">
        <v>262</v>
      </c>
      <c r="B17" s="242">
        <v>24380</v>
      </c>
      <c r="C17" s="242">
        <v>37289</v>
      </c>
      <c r="D17" s="221"/>
      <c r="E17" s="242"/>
      <c r="F17" s="242"/>
    </row>
    <row r="18" spans="1:6" x14ac:dyDescent="0.25">
      <c r="A18" s="246" t="s">
        <v>263</v>
      </c>
      <c r="B18" s="247">
        <f>SUM(B5,B9,B13,B14,B16,B17)</f>
        <v>90783</v>
      </c>
      <c r="C18" s="247">
        <f>SUM(C5,C9,C13,C14,C16,C17)</f>
        <v>108816</v>
      </c>
      <c r="D18" s="248" t="s">
        <v>264</v>
      </c>
      <c r="E18" s="247">
        <f>SUM(E5+E6+E7+E8+E13+E14+E12)</f>
        <v>72861</v>
      </c>
      <c r="F18" s="247">
        <f>SUM(F5+F6+F7+F8+F13+F14+F12)</f>
        <v>85174</v>
      </c>
    </row>
    <row r="19" spans="1:6" x14ac:dyDescent="0.25">
      <c r="A19" s="249"/>
      <c r="B19" s="250"/>
      <c r="C19" s="250"/>
      <c r="D19" s="249"/>
      <c r="E19" s="250"/>
      <c r="F19" s="250"/>
    </row>
    <row r="20" spans="1:6" ht="51" x14ac:dyDescent="0.25">
      <c r="A20" s="235" t="s">
        <v>265</v>
      </c>
      <c r="B20" s="200" t="s">
        <v>308</v>
      </c>
      <c r="C20" s="199" t="s">
        <v>2</v>
      </c>
      <c r="D20" s="231" t="s">
        <v>18</v>
      </c>
      <c r="E20" s="200" t="s">
        <v>308</v>
      </c>
      <c r="F20" s="199" t="s">
        <v>2</v>
      </c>
    </row>
    <row r="21" spans="1:6" x14ac:dyDescent="0.25">
      <c r="A21" s="251" t="s">
        <v>266</v>
      </c>
      <c r="B21" s="237">
        <v>14276</v>
      </c>
      <c r="C21" s="252">
        <v>2379</v>
      </c>
      <c r="D21" s="238" t="s">
        <v>267</v>
      </c>
      <c r="E21" s="237">
        <v>24997</v>
      </c>
      <c r="F21" s="237">
        <v>25525</v>
      </c>
    </row>
    <row r="22" spans="1:6" x14ac:dyDescent="0.25">
      <c r="A22" s="253" t="s">
        <v>268</v>
      </c>
      <c r="B22" s="242">
        <v>0</v>
      </c>
      <c r="C22" s="254">
        <v>0</v>
      </c>
      <c r="D22" s="241" t="s">
        <v>320</v>
      </c>
      <c r="E22" s="242">
        <v>116325</v>
      </c>
      <c r="F22" s="242">
        <v>16817</v>
      </c>
    </row>
    <row r="23" spans="1:6" x14ac:dyDescent="0.25">
      <c r="A23" s="253" t="s">
        <v>269</v>
      </c>
      <c r="B23" s="242">
        <v>4500</v>
      </c>
      <c r="C23" s="242">
        <v>4422</v>
      </c>
      <c r="D23" s="244" t="s">
        <v>270</v>
      </c>
      <c r="E23" s="240">
        <v>0</v>
      </c>
      <c r="F23" s="240">
        <v>0</v>
      </c>
    </row>
    <row r="24" spans="1:6" x14ac:dyDescent="0.25">
      <c r="A24" s="245" t="s">
        <v>243</v>
      </c>
      <c r="B24" s="240">
        <v>0</v>
      </c>
      <c r="C24" s="254">
        <v>0</v>
      </c>
      <c r="D24" s="241" t="s">
        <v>321</v>
      </c>
      <c r="E24" s="242">
        <v>15000</v>
      </c>
      <c r="F24" s="242">
        <v>13195</v>
      </c>
    </row>
    <row r="25" spans="1:6" x14ac:dyDescent="0.25">
      <c r="A25" s="243" t="s">
        <v>271</v>
      </c>
      <c r="B25" s="242">
        <v>679</v>
      </c>
      <c r="C25" s="255">
        <v>0</v>
      </c>
      <c r="D25" s="244" t="s">
        <v>272</v>
      </c>
      <c r="E25" s="240">
        <v>0</v>
      </c>
      <c r="F25" s="240">
        <v>0</v>
      </c>
    </row>
    <row r="26" spans="1:6" x14ac:dyDescent="0.25">
      <c r="A26" s="243" t="s">
        <v>322</v>
      </c>
      <c r="B26" s="242">
        <v>114316</v>
      </c>
      <c r="C26" s="255">
        <v>23746</v>
      </c>
      <c r="D26" s="241" t="s">
        <v>323</v>
      </c>
      <c r="E26" s="242">
        <v>0</v>
      </c>
      <c r="F26" s="242">
        <v>0</v>
      </c>
    </row>
    <row r="27" spans="1:6" x14ac:dyDescent="0.25">
      <c r="A27" s="243" t="s">
        <v>283</v>
      </c>
      <c r="B27" s="240">
        <v>4629</v>
      </c>
      <c r="C27" s="254">
        <v>1348</v>
      </c>
      <c r="D27" s="221" t="s">
        <v>28</v>
      </c>
      <c r="E27" s="242"/>
      <c r="F27" s="242"/>
    </row>
    <row r="28" spans="1:6" x14ac:dyDescent="0.25">
      <c r="A28" s="243" t="s">
        <v>220</v>
      </c>
      <c r="B28" s="242">
        <v>0</v>
      </c>
      <c r="C28" s="255">
        <v>0</v>
      </c>
      <c r="D28" s="221" t="s">
        <v>273</v>
      </c>
      <c r="E28" s="242"/>
      <c r="F28" s="242"/>
    </row>
    <row r="29" spans="1:6" x14ac:dyDescent="0.25">
      <c r="A29" s="243" t="s">
        <v>324</v>
      </c>
      <c r="B29" s="256"/>
      <c r="C29" s="255"/>
      <c r="D29" s="221" t="s">
        <v>274</v>
      </c>
      <c r="E29" s="242"/>
      <c r="F29" s="242"/>
    </row>
    <row r="30" spans="1:6" x14ac:dyDescent="0.25">
      <c r="A30" s="257"/>
      <c r="B30" s="257"/>
      <c r="C30" s="254"/>
      <c r="D30" s="213"/>
      <c r="E30" s="242"/>
      <c r="F30" s="242"/>
    </row>
    <row r="31" spans="1:6" x14ac:dyDescent="0.25">
      <c r="A31" s="257"/>
      <c r="B31" s="257"/>
      <c r="C31" s="254"/>
      <c r="D31" s="213"/>
      <c r="E31" s="242"/>
      <c r="F31" s="242"/>
    </row>
    <row r="32" spans="1:6" x14ac:dyDescent="0.25">
      <c r="A32" s="246" t="s">
        <v>275</v>
      </c>
      <c r="B32" s="247">
        <f>B21+B28+B26+B23+B25+B27</f>
        <v>138400</v>
      </c>
      <c r="C32" s="247">
        <f>C21+C28+C26+C23+C25+C27</f>
        <v>31895</v>
      </c>
      <c r="D32" s="248" t="s">
        <v>247</v>
      </c>
      <c r="E32" s="247">
        <f>E21+E22+E24+E26</f>
        <v>156322</v>
      </c>
      <c r="F32" s="247">
        <f>F21+F22+F24+F26</f>
        <v>55537</v>
      </c>
    </row>
    <row r="33" spans="1:6" x14ac:dyDescent="0.25">
      <c r="A33" s="249"/>
      <c r="B33" s="250"/>
      <c r="C33" s="250"/>
      <c r="D33" s="249"/>
      <c r="E33" s="250"/>
      <c r="F33" s="250"/>
    </row>
    <row r="34" spans="1:6" x14ac:dyDescent="0.25">
      <c r="A34" s="249"/>
      <c r="B34" s="250"/>
      <c r="C34" s="250"/>
      <c r="D34" s="249"/>
      <c r="E34" s="250"/>
      <c r="F34" s="250"/>
    </row>
    <row r="35" spans="1:6" x14ac:dyDescent="0.25">
      <c r="A35" s="258" t="s">
        <v>276</v>
      </c>
      <c r="B35" s="259">
        <f>SUM(B18,B32)</f>
        <v>229183</v>
      </c>
      <c r="C35" s="259">
        <f>SUM(C18,C32)</f>
        <v>140711</v>
      </c>
      <c r="D35" s="260" t="s">
        <v>277</v>
      </c>
      <c r="E35" s="259">
        <f>SUM(E32,E18)</f>
        <v>229183</v>
      </c>
      <c r="F35" s="259">
        <f>SUM(F32,F18)</f>
        <v>140711</v>
      </c>
    </row>
    <row r="36" spans="1:6" x14ac:dyDescent="0.25">
      <c r="A36" s="262"/>
      <c r="B36" s="262"/>
      <c r="C36" s="262"/>
      <c r="D36" s="262"/>
      <c r="E36" s="262"/>
      <c r="F36" s="262"/>
    </row>
    <row r="37" spans="1:6" x14ac:dyDescent="0.25">
      <c r="A37" s="262"/>
      <c r="B37" s="262"/>
      <c r="C37" s="262"/>
      <c r="D37" s="262"/>
      <c r="E37" s="262"/>
      <c r="F37" s="262"/>
    </row>
    <row r="38" spans="1:6" x14ac:dyDescent="0.25">
      <c r="A38" s="262"/>
      <c r="B38" s="262"/>
      <c r="C38" s="262"/>
      <c r="D38" s="262"/>
      <c r="E38" s="262"/>
      <c r="F38" s="262"/>
    </row>
    <row r="39" spans="1:6" x14ac:dyDescent="0.25">
      <c r="A39" s="262"/>
      <c r="B39" s="262"/>
      <c r="C39" s="262"/>
      <c r="D39" s="262"/>
      <c r="E39" s="262"/>
      <c r="F39" s="262"/>
    </row>
    <row r="40" spans="1:6" x14ac:dyDescent="0.25">
      <c r="A40" s="262"/>
      <c r="B40" s="262"/>
      <c r="C40" s="262"/>
      <c r="D40" s="262"/>
      <c r="E40" s="262"/>
      <c r="F40" s="262"/>
    </row>
    <row r="41" spans="1:6" x14ac:dyDescent="0.25">
      <c r="A41" s="262"/>
      <c r="B41" s="262"/>
      <c r="C41" s="262"/>
      <c r="D41" s="262"/>
      <c r="E41" s="262"/>
      <c r="F41" s="262"/>
    </row>
    <row r="42" spans="1:6" x14ac:dyDescent="0.25">
      <c r="A42" s="262"/>
      <c r="B42" s="262"/>
      <c r="C42" s="262"/>
      <c r="D42" s="262"/>
      <c r="E42" s="262"/>
      <c r="F42" s="262"/>
    </row>
    <row r="43" spans="1:6" x14ac:dyDescent="0.25">
      <c r="A43" s="262"/>
      <c r="B43" s="262"/>
      <c r="C43" s="262"/>
      <c r="D43" s="262"/>
      <c r="E43" s="262"/>
      <c r="F43" s="262"/>
    </row>
    <row r="44" spans="1:6" x14ac:dyDescent="0.25">
      <c r="A44" s="262"/>
      <c r="B44" s="262"/>
      <c r="C44" s="262"/>
      <c r="D44" s="262"/>
      <c r="E44" s="262"/>
      <c r="F44" s="262"/>
    </row>
    <row r="45" spans="1:6" x14ac:dyDescent="0.25">
      <c r="A45" s="262"/>
      <c r="B45" s="262"/>
      <c r="C45" s="262"/>
      <c r="D45" s="262"/>
      <c r="E45" s="262"/>
      <c r="F45" s="262"/>
    </row>
    <row r="46" spans="1:6" x14ac:dyDescent="0.25">
      <c r="A46" s="262"/>
      <c r="B46" s="262"/>
      <c r="C46" s="262"/>
      <c r="D46" s="262"/>
      <c r="E46" s="262"/>
      <c r="F46" s="262"/>
    </row>
    <row r="47" spans="1:6" x14ac:dyDescent="0.25">
      <c r="A47" s="262"/>
      <c r="B47" s="262"/>
      <c r="C47" s="262"/>
      <c r="D47" s="262"/>
      <c r="E47" s="262"/>
      <c r="F47" s="262"/>
    </row>
    <row r="48" spans="1:6" x14ac:dyDescent="0.25">
      <c r="A48" s="262"/>
      <c r="B48" s="262"/>
      <c r="C48" s="262"/>
      <c r="D48" s="262"/>
      <c r="E48" s="262"/>
      <c r="F48" s="262"/>
    </row>
    <row r="49" spans="1:6" x14ac:dyDescent="0.25">
      <c r="A49" s="262"/>
      <c r="B49" s="262"/>
      <c r="C49" s="262"/>
      <c r="D49" s="262"/>
      <c r="E49" s="262"/>
      <c r="F49" s="262"/>
    </row>
    <row r="50" spans="1:6" x14ac:dyDescent="0.25">
      <c r="A50" s="262"/>
      <c r="B50" s="262"/>
      <c r="C50" s="262"/>
      <c r="D50" s="262"/>
      <c r="E50" s="262"/>
      <c r="F50" s="262"/>
    </row>
    <row r="51" spans="1:6" x14ac:dyDescent="0.25">
      <c r="A51" s="262"/>
      <c r="B51" s="262"/>
      <c r="C51" s="262"/>
      <c r="D51" s="262"/>
      <c r="E51" s="262"/>
      <c r="F51" s="262"/>
    </row>
    <row r="52" spans="1:6" x14ac:dyDescent="0.25">
      <c r="A52" s="262"/>
      <c r="B52" s="262"/>
      <c r="C52" s="262"/>
      <c r="D52" s="262"/>
      <c r="E52" s="262"/>
      <c r="F52" s="262"/>
    </row>
    <row r="53" spans="1:6" x14ac:dyDescent="0.25">
      <c r="A53" s="262"/>
      <c r="B53" s="262"/>
      <c r="C53" s="262"/>
      <c r="D53" s="262"/>
      <c r="E53" s="262"/>
      <c r="F53" s="262"/>
    </row>
  </sheetData>
  <mergeCells count="1">
    <mergeCell ref="A2:E2"/>
  </mergeCells>
  <pageMargins left="0.7" right="0.7" top="0.75" bottom="0.75" header="0.3" footer="0.51180555555555496"/>
  <pageSetup paperSize="9" scale="77" firstPageNumber="0" orientation="landscape" r:id="rId1"/>
  <headerFooter>
    <oddHeader>&amp;R&amp;"Times New Roman,Normál"&amp;9 2/2018. (V. 30.) önkormányzati rendelet
6. számú melléklete
&amp;"Times New Roman,Dőlt""1/2017. (II. 17.) önkormányzati rendelet 6. számú melléklete"</oddHead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tabSelected="1" view="pageLayout" zoomScaleNormal="100" workbookViewId="0">
      <selection activeCell="B11" sqref="B11"/>
    </sheetView>
  </sheetViews>
  <sheetFormatPr defaultRowHeight="15" x14ac:dyDescent="0.25"/>
  <cols>
    <col min="1" max="1" width="2" bestFit="1" customWidth="1"/>
    <col min="2" max="2" width="54.5703125" customWidth="1"/>
    <col min="3" max="3" width="9.42578125" customWidth="1"/>
    <col min="4" max="4" width="6.5703125" bestFit="1" customWidth="1"/>
    <col min="5" max="5" width="10.42578125" bestFit="1" customWidth="1"/>
  </cols>
  <sheetData>
    <row r="1" spans="1:8" ht="18.75" x14ac:dyDescent="0.25">
      <c r="A1" s="419"/>
      <c r="B1" s="433" t="s">
        <v>330</v>
      </c>
      <c r="C1" s="433"/>
      <c r="D1" s="433"/>
      <c r="E1" s="433"/>
    </row>
    <row r="2" spans="1:8" ht="18.75" x14ac:dyDescent="0.25">
      <c r="A2" s="419"/>
      <c r="B2" s="420"/>
      <c r="C2" s="420"/>
      <c r="D2" s="420"/>
      <c r="E2" s="420"/>
    </row>
    <row r="3" spans="1:8" ht="15.75" thickBot="1" x14ac:dyDescent="0.3">
      <c r="A3" s="419"/>
      <c r="B3" s="421" t="s">
        <v>0</v>
      </c>
      <c r="C3" s="421" t="s">
        <v>36</v>
      </c>
      <c r="D3" s="421" t="s">
        <v>119</v>
      </c>
      <c r="E3" s="421" t="s">
        <v>125</v>
      </c>
      <c r="F3" s="421"/>
      <c r="G3" s="421"/>
      <c r="H3" s="421"/>
    </row>
    <row r="4" spans="1:8" x14ac:dyDescent="0.25">
      <c r="A4" s="419">
        <v>1</v>
      </c>
      <c r="B4" s="527" t="s">
        <v>143</v>
      </c>
      <c r="C4" s="529" t="s">
        <v>331</v>
      </c>
      <c r="D4" s="531" t="s">
        <v>332</v>
      </c>
      <c r="E4" s="532"/>
    </row>
    <row r="5" spans="1:8" ht="15.75" thickBot="1" x14ac:dyDescent="0.3">
      <c r="A5" s="419">
        <v>2</v>
      </c>
      <c r="B5" s="528"/>
      <c r="C5" s="530"/>
      <c r="D5" s="422" t="s">
        <v>333</v>
      </c>
      <c r="E5" s="423" t="s">
        <v>334</v>
      </c>
    </row>
    <row r="6" spans="1:8" ht="15.75" thickBot="1" x14ac:dyDescent="0.3">
      <c r="A6" s="419">
        <v>3</v>
      </c>
      <c r="B6" s="424" t="s">
        <v>311</v>
      </c>
      <c r="C6" s="425">
        <v>445</v>
      </c>
      <c r="D6" s="426" t="s">
        <v>335</v>
      </c>
      <c r="E6" s="427">
        <v>7279</v>
      </c>
    </row>
    <row r="7" spans="1:8" ht="15.75" thickBot="1" x14ac:dyDescent="0.3">
      <c r="A7" s="419">
        <v>4</v>
      </c>
      <c r="B7" s="428" t="s">
        <v>336</v>
      </c>
      <c r="C7" s="429">
        <f>SUM(C6:C6)</f>
        <v>445</v>
      </c>
      <c r="D7" s="430">
        <f>SUM(D6:D6)</f>
        <v>0</v>
      </c>
      <c r="E7" s="431">
        <f>SUM(E6:E6)</f>
        <v>7279</v>
      </c>
      <c r="F7" s="432"/>
      <c r="G7" s="432"/>
      <c r="H7" s="432"/>
    </row>
    <row r="8" spans="1:8" x14ac:dyDescent="0.25">
      <c r="A8" s="419"/>
    </row>
  </sheetData>
  <mergeCells count="3">
    <mergeCell ref="B4:B5"/>
    <mergeCell ref="C4:C5"/>
    <mergeCell ref="D4:E4"/>
  </mergeCells>
  <pageMargins left="0.70866141732283472" right="0.70866141732283472" top="1.0416666666666667" bottom="0.74803149606299213" header="0.31496062992125984" footer="0.31496062992125984"/>
  <pageSetup paperSize="9" orientation="portrait" verticalDpi="0" r:id="rId1"/>
  <headerFooter>
    <oddHeader>&amp;R&amp;10 2/2018. (V. 30.) öbnkormányzati rendelet 
7. számú melléklete
&amp;"Calibri,Dőlt""1/2017. (II. 17.) önkormámyzati rendelet 10. számú melléklete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8</vt:i4>
      </vt:variant>
    </vt:vector>
  </HeadingPairs>
  <TitlesOfParts>
    <vt:vector size="15" baseType="lpstr">
      <vt:lpstr>1. Összesítő</vt:lpstr>
      <vt:lpstr>2. KIADÁS</vt:lpstr>
      <vt:lpstr>3. BEVÉTEL</vt:lpstr>
      <vt:lpstr>4. Pénzeszk. átadás</vt:lpstr>
      <vt:lpstr>5. Felhalmozási kiadások</vt:lpstr>
      <vt:lpstr>6. Működés és felhalmozás</vt:lpstr>
      <vt:lpstr>7. Uniós támogatás</vt:lpstr>
      <vt:lpstr>'1. Összesítő'!Nyomtatási_terület</vt:lpstr>
      <vt:lpstr>'2. KIADÁS'!Nyomtatási_terület</vt:lpstr>
      <vt:lpstr>'3. BEVÉTEL'!Nyomtatási_terület</vt:lpstr>
      <vt:lpstr>'4. Pénzeszk. átadás'!Nyomtatási_terület</vt:lpstr>
      <vt:lpstr>'5. Felhalmozási kiadások'!Nyomtatási_terület</vt:lpstr>
      <vt:lpstr>'6. Működés és felhalmozás'!Nyomtatási_terület</vt:lpstr>
      <vt:lpstr>'1. Összesítő'!Print_Area_0</vt:lpstr>
      <vt:lpstr>'2. KIADÁS'!Print_Area_0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revision>3</cp:revision>
  <cp:lastPrinted>2018-07-02T12:01:58Z</cp:lastPrinted>
  <dcterms:created xsi:type="dcterms:W3CDTF">2015-01-30T12:35:34Z</dcterms:created>
  <dcterms:modified xsi:type="dcterms:W3CDTF">2018-07-02T12:02:04Z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