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6" tabRatio="727" firstSheet="5" activeTab="6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4.sz.mell." sheetId="7" r:id="rId7"/>
    <sheet name="6.sz.mell." sheetId="8" r:id="rId8"/>
    <sheet name="7.sz.mell." sheetId="9" r:id="rId9"/>
    <sheet name="8_1. sz. mell. " sheetId="10" r:id="rId10"/>
    <sheet name="8_2. sz. mell." sheetId="11" r:id="rId11"/>
    <sheet name="9.1. sz. mell" sheetId="12" r:id="rId12"/>
    <sheet name="9.1.1. sz. mell " sheetId="13" r:id="rId13"/>
    <sheet name="9.1.2. sz. mell " sheetId="14" r:id="rId14"/>
    <sheet name="9.1.3. sz. mell" sheetId="15" r:id="rId15"/>
    <sheet name="9.2. sz. mell" sheetId="16" r:id="rId16"/>
    <sheet name="9.2.1. sz. mell" sheetId="17" r:id="rId17"/>
    <sheet name="9.2.2. sz.  mell" sheetId="18" r:id="rId18"/>
    <sheet name="9.2.3. sz. mell" sheetId="19" r:id="rId19"/>
    <sheet name="9.3. sz. mell" sheetId="20" r:id="rId20"/>
    <sheet name="9.3.1. sz. mell" sheetId="21" r:id="rId21"/>
    <sheet name="9.3.2. sz. mell" sheetId="22" r:id="rId22"/>
    <sheet name="9.3.3. sz. mell" sheetId="23" r:id="rId23"/>
    <sheet name="10.sz.mell" sheetId="24" r:id="rId24"/>
    <sheet name="1. sz tájékoztató t." sheetId="25" r:id="rId25"/>
    <sheet name="2. sz. tájékoztató t." sheetId="26" r:id="rId26"/>
    <sheet name="3.sz. tájékoztató t." sheetId="27" r:id="rId27"/>
    <sheet name="4.sz tájékoztató t." sheetId="28" r:id="rId28"/>
    <sheet name="5. sz. tájékoztató t." sheetId="29" r:id="rId29"/>
    <sheet name="6. sz. tájékozatató t." sheetId="30" r:id="rId30"/>
    <sheet name="Munka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fn.CONCAT" hidden="1">#NAME?</definedName>
    <definedName name="_xlfn.IFERROR" hidden="1">#NAME?</definedName>
    <definedName name="adat">#REF!</definedName>
    <definedName name="css">#REF!</definedName>
    <definedName name="css_k">'[4]Családsegítés'!$C$27:$C$86</definedName>
    <definedName name="css_k_">#REF!</definedName>
    <definedName name="FEJ">#REF!</definedName>
    <definedName name="FGL">'[5]flag_1'!#REF!</definedName>
    <definedName name="fgl1">'[5]flag_1'!#REF!</definedName>
    <definedName name="FLAG">'[5]flag_1'!#REF!</definedName>
    <definedName name="flag1">'[5]flag_1'!#REF!</definedName>
    <definedName name="gyj">#REF!</definedName>
    <definedName name="gyj_k">'[4]Gyermekjóléti'!$C$27:$C$86</definedName>
    <definedName name="gyj_k_">#REF!</definedName>
    <definedName name="K_LSZA_BECS_1">#REF!</definedName>
    <definedName name="kjz">#REF!</definedName>
    <definedName name="kjz_k">'[4]körjegyzőség'!$C$9:$C$28</definedName>
    <definedName name="kjz_k_">#REF!</definedName>
    <definedName name="KSH_R">#REF!</definedName>
    <definedName name="KSZ1">'[5]flag_1'!#REF!</definedName>
    <definedName name="ksz11">'[5]flag_1'!#REF!</definedName>
    <definedName name="nev_c">#REF!</definedName>
    <definedName name="nev_g">#REF!</definedName>
    <definedName name="nev_k">#REF!</definedName>
    <definedName name="_xlnm.Print_Titles" localSheetId="11">'9.1. sz. mell'!$1:$6</definedName>
    <definedName name="_xlnm.Print_Titles" localSheetId="12">'9.1.1. sz. mell '!$1:$6</definedName>
    <definedName name="_xlnm.Print_Titles" localSheetId="13">'9.1.2. sz. mell '!$1:$6</definedName>
    <definedName name="_xlnm.Print_Titles" localSheetId="14">'9.1.3. sz. mell'!$1:$6</definedName>
    <definedName name="_xlnm.Print_Titles" localSheetId="15">'9.2. sz. mell'!$1:$6</definedName>
    <definedName name="_xlnm.Print_Titles" localSheetId="16">'9.2.1. sz. mell'!$1:$6</definedName>
    <definedName name="_xlnm.Print_Titles" localSheetId="17">'9.2.2. sz.  mell'!$1:$6</definedName>
    <definedName name="_xlnm.Print_Titles" localSheetId="18">'9.2.3. sz. mell'!$1:$6</definedName>
    <definedName name="_xlnm.Print_Titles" localSheetId="19">'9.3. sz. mell'!$1:$6</definedName>
    <definedName name="_xlnm.Print_Titles" localSheetId="20">'9.3.1. sz. mell'!$1:$6</definedName>
    <definedName name="_xlnm.Print_Titles" localSheetId="21">'9.3.2. sz. mell'!$1:$6</definedName>
    <definedName name="_xlnm.Print_Titles" localSheetId="22">'9.3.3. sz. mell'!$1:$6</definedName>
    <definedName name="_xlnm.Print_Area" localSheetId="24">'1. sz tájékoztató t.'!$A$1:$E$147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  <definedName name="PUK">#REF!</definedName>
    <definedName name="TAM_jogc_feldkod">'[6]NATUR_select'!$C$16:$D$287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<sst xmlns="http://schemas.openxmlformats.org/spreadsheetml/2006/main" count="4539" uniqueCount="656">
  <si>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</si>
  <si>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</si>
  <si>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</si>
  <si>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</si>
  <si>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</si>
  <si>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</si>
  <si>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</si>
  <si>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</si>
  <si>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</si>
  <si>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</si>
  <si>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</si>
  <si>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</si>
  <si>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</si>
  <si>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</si>
  <si>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</si>
  <si>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</si>
  <si>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</si>
  <si>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</si>
  <si>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</si>
  <si>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</si>
  <si>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</si>
  <si>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</si>
  <si>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</si>
  <si>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</si>
  <si>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</si>
  <si>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</si>
  <si>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</si>
  <si>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</si>
  <si>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</si>
  <si>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</si>
  <si>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</si>
  <si>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</si>
  <si>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</si>
  <si>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</si>
  <si>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</si>
  <si>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</si>
  <si>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</si>
  <si>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</si>
  <si>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</si>
  <si>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</si>
  <si>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</si>
  <si>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</si>
  <si>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</si>
  <si>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</si>
  <si>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</si>
  <si>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</si>
  <si>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</si>
  <si>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</si>
  <si>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</si>
  <si>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</si>
  <si>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</si>
  <si>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</si>
  <si>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</si>
  <si>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</si>
  <si>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</si>
  <si>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</si>
  <si>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</si>
  <si>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</si>
  <si>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</si>
  <si>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</si>
  <si>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</si>
  <si>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</si>
  <si>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</si>
  <si>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</si>
  <si>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</si>
  <si>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</si>
  <si>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</si>
  <si>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</si>
  <si>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</si>
  <si>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</si>
  <si>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</si>
  <si>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</si>
  <si>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</si>
  <si>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</si>
  <si>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</si>
  <si>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</si>
  <si>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</si>
  <si>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</si>
  <si>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</si>
  <si>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</si>
  <si>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</si>
  <si>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</si>
  <si>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</si>
  <si>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</si>
  <si>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</si>
  <si>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</si>
  <si>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</si>
  <si>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</si>
  <si>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</si>
  <si>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</si>
  <si>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</si>
  <si>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</si>
  <si>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</si>
  <si>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</si>
  <si>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</si>
  <si>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</si>
  <si>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</si>
  <si>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</si>
  <si>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</si>
  <si>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</si>
  <si>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</si>
  <si>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</si>
  <si>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</si>
  <si>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</si>
  <si>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</si>
  <si>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</si>
  <si>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</si>
  <si>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</si>
  <si>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</si>
  <si>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</si>
  <si>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</si>
  <si>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</si>
  <si>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</si>
  <si>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</si>
  <si>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</si>
  <si>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</si>
  <si>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</si>
  <si>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</si>
  <si>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</si>
  <si>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</si>
  <si>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</si>
  <si>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</si>
  <si>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</si>
  <si>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</si>
  <si>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</si>
  <si>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</si>
  <si>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</si>
  <si>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</si>
  <si>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</si>
  <si>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</si>
  <si>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</si>
  <si>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</si>
  <si>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</si>
  <si>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</si>
  <si>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</si>
  <si>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</si>
  <si>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</si>
  <si>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</si>
  <si>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</si>
  <si>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</si>
  <si>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</si>
  <si>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</si>
  <si>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</si>
  <si>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</si>
  <si>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</si>
  <si>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</si>
  <si>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</si>
  <si>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</si>
  <si>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</si>
  <si>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</si>
  <si>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</si>
  <si>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</si>
  <si>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</si>
  <si>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</si>
  <si>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</si>
  <si>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</si>
  <si>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</si>
  <si>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</si>
  <si>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</si>
  <si>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</si>
  <si>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</si>
  <si>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</si>
  <si>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</si>
  <si>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</si>
  <si>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</si>
  <si>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</si>
  <si>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</si>
  <si>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</si>
  <si>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</si>
  <si>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</si>
  <si>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</si>
  <si>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</si>
  <si>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</si>
  <si>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</si>
  <si>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</si>
  <si>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</si>
  <si>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</si>
  <si>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</si>
  <si>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</si>
  <si>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</si>
  <si>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</si>
  <si>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</si>
  <si>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</si>
  <si>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</si>
  <si>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</si>
  <si>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</si>
  <si>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</si>
  <si>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</si>
  <si>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</si>
  <si>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</si>
  <si>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</si>
  <si>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</si>
  <si>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</si>
  <si>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</si>
  <si>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</si>
  <si>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</si>
  <si>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</si>
  <si>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</si>
  <si>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</si>
  <si>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</si>
  <si>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</si>
  <si>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</si>
  <si>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</si>
  <si>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</si>
  <si>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</si>
  <si>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</si>
  <si>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</si>
  <si>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</si>
  <si>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</si>
  <si>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</si>
  <si>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</si>
  <si>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</si>
  <si>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</si>
  <si>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</si>
  <si>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</si>
  <si>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</si>
  <si>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</si>
  <si>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</si>
  <si>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</si>
  <si>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</si>
  <si>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</si>
  <si>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</si>
  <si>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</si>
  <si>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</si>
  <si>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</si>
  <si>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</si>
  <si>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</si>
  <si>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</si>
  <si>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</si>
  <si>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</si>
  <si>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</si>
  <si>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</si>
  <si>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</si>
  <si>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</si>
  <si>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</si>
  <si>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</si>
  <si>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</si>
  <si>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</si>
  <si>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</si>
  <si>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</si>
  <si>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</si>
  <si>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</si>
  <si>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</si>
  <si>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</si>
  <si>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</si>
  <si>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</si>
  <si>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</si>
  <si>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</si>
  <si>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</si>
  <si>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</si>
  <si>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</si>
  <si>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</si>
  <si>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</si>
  <si>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</si>
  <si>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</si>
  <si>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</si>
  <si>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</si>
  <si>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</si>
  <si>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</si>
  <si>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</si>
  <si>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</si>
  <si>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</si>
  <si>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</si>
  <si>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</si>
  <si>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</si>
  <si>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</si>
  <si>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</si>
  <si>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</si>
  <si>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</si>
  <si>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</si>
  <si>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</si>
  <si>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</si>
  <si>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</si>
  <si>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</si>
  <si>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</si>
  <si>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</si>
  <si>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</si>
  <si>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</si>
  <si>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</si>
  <si>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</si>
  <si>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</si>
  <si>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</si>
  <si>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</si>
  <si>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</si>
  <si>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</si>
  <si>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</si>
  <si>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</si>
  <si>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</si>
  <si>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</si>
  <si>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</si>
  <si>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</si>
  <si>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</si>
  <si>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</si>
  <si>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</si>
  <si>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</si>
  <si>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</si>
  <si>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</si>
  <si>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</si>
  <si>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</si>
  <si>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</si>
  <si>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</si>
  <si>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</si>
  <si>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</si>
  <si>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</si>
  <si>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</si>
  <si>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</si>
  <si>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</si>
  <si>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</si>
  <si>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</si>
  <si>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</si>
  <si>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</si>
  <si>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</si>
  <si>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</si>
  <si>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</si>
  <si>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</si>
  <si>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</si>
  <si>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</si>
  <si>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</si>
  <si>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</si>
  <si>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</si>
  <si>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</si>
  <si>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</si>
  <si>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</si>
  <si>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</si>
  <si>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</si>
  <si>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</si>
  <si>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</si>
  <si>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</si>
  <si>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</si>
  <si>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</si>
  <si>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</si>
  <si>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</si>
  <si>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</si>
  <si>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</si>
  <si>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</si>
  <si>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</si>
  <si>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</si>
  <si>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</si>
  <si>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</si>
  <si>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</si>
  <si>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</si>
  <si>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</si>
  <si>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</si>
  <si>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</si>
  <si>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</si>
  <si>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</si>
  <si>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</si>
  <si>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</si>
  <si>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</si>
  <si>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</si>
  <si>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</si>
  <si>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</si>
  <si>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</si>
  <si>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</si>
  <si>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</si>
  <si>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</si>
  <si>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</si>
  <si>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</si>
  <si>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</si>
  <si>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</si>
  <si>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</si>
  <si>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</si>
  <si>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</si>
  <si>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</si>
  <si>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</si>
  <si>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</si>
  <si>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</si>
  <si>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</si>
  <si>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</si>
  <si>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</si>
  <si>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</si>
  <si>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</si>
  <si>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</si>
  <si>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</si>
  <si>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</si>
  <si>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</si>
  <si>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</si>
  <si>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</si>
  <si>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</si>
  <si>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</si>
  <si>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</si>
  <si>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</si>
  <si>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</si>
  <si>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</si>
  <si>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</si>
  <si>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</si>
  <si>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</si>
  <si>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</si>
  <si>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</si>
  <si>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</si>
  <si>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</si>
  <si>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</si>
  <si>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</si>
  <si>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</si>
  <si>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</si>
  <si>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</si>
  <si>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</si>
  <si>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</si>
  <si>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</si>
  <si>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</si>
  <si>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</si>
  <si>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</si>
  <si>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</si>
  <si>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</si>
  <si>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</si>
  <si>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</si>
  <si>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</si>
  <si>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</si>
  <si>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</si>
  <si>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</si>
  <si>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</si>
  <si>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</si>
  <si>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</si>
  <si>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</si>
  <si>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</si>
  <si>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</si>
  <si>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</si>
  <si>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</si>
  <si>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</si>
  <si>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</si>
  <si>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</si>
  <si>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</si>
  <si>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</si>
  <si>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</si>
  <si>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</si>
  <si>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</si>
  <si>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</si>
  <si>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</si>
  <si>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</si>
  <si>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</si>
  <si>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</si>
  <si>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</si>
  <si>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</si>
  <si>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</si>
  <si>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</si>
  <si>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</si>
  <si>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</si>
  <si>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</si>
  <si>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</si>
  <si>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</si>
  <si>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</si>
  <si>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</si>
  <si>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</si>
  <si>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</si>
  <si>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</si>
  <si>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</si>
  <si>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</si>
  <si>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</si>
  <si>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</si>
  <si>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</si>
  <si>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</si>
  <si>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</si>
  <si>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</si>
  <si>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</si>
  <si>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</si>
  <si>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</si>
  <si>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</si>
  <si>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</si>
  <si>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</si>
  <si>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</si>
  <si>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</si>
  <si>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</si>
  <si>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</si>
  <si>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</si>
  <si>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</si>
  <si>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</si>
  <si>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</si>
  <si>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2016.</t>
  </si>
  <si>
    <t>2017.</t>
  </si>
  <si>
    <t>2018.</t>
  </si>
  <si>
    <t>Tanuszoda építésének előkészítése</t>
  </si>
  <si>
    <t>Győrzámoly Község Önkormányzata</t>
  </si>
  <si>
    <t>Gygőrzámoly Község Önkormányzata</t>
  </si>
  <si>
    <t xml:space="preserve">   </t>
  </si>
  <si>
    <t>Győrzámolyi Polgármesteri Hivatal</t>
  </si>
  <si>
    <t>Győrzámolyi Tündérrózsa Óvoda és Bölcsőde</t>
  </si>
  <si>
    <t xml:space="preserve">Győrzámolyi Tündérrózsa Óvoda és Bölcsőde </t>
  </si>
  <si>
    <t>11737007-15366667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</si>
  <si>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</si>
  <si>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</si>
  <si>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</si>
  <si>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Győrzámolyi Sportegyesület</t>
  </si>
  <si>
    <t>működési támogatás</t>
  </si>
  <si>
    <t>Győrzámolyi Kézilabda Club</t>
  </si>
  <si>
    <t>Szigetközi Junior Kendo Klub</t>
  </si>
  <si>
    <t>Győrzámolyi Polgárőr Egyesület</t>
  </si>
  <si>
    <t>Győrzámolyi Önkéntes Tűzoltó Egyesület</t>
  </si>
  <si>
    <t>Felújítási kiadások felújításonként------------------------------------------------------------</t>
  </si>
  <si>
    <t>2019.</t>
  </si>
  <si>
    <t>Közhatalmi bevételek-Értékesítési és forgalmi adók (HIPA)</t>
  </si>
  <si>
    <t>Beruházási kiadások beruházásonként-----------------------------------------------</t>
  </si>
  <si>
    <t>……….</t>
  </si>
  <si>
    <t>Hármashatár Alapítvány</t>
  </si>
  <si>
    <t>Településrendezési terv módosítása</t>
  </si>
  <si>
    <t>Hosszú lejáratú hitel törlesztés (tőke+kamat)</t>
  </si>
  <si>
    <t>Tornacsarnok és Tűzoltószertár-Falumúzeum energetikai felújítása VP-6-7.4.1.1-16 számú pályázatból</t>
  </si>
  <si>
    <t>Egyéb belső finanszírozási bevételek-államháztartáson belüli megelőlegezések</t>
  </si>
  <si>
    <t>Forintban</t>
  </si>
  <si>
    <t xml:space="preserve"> </t>
  </si>
  <si>
    <t xml:space="preserve">Forintban </t>
  </si>
  <si>
    <t>2020.</t>
  </si>
  <si>
    <t>Helyi termelői piac kialakítása pályázat önrésze (VP6-7.2.1-7.4.1.3-17)</t>
  </si>
  <si>
    <t>Térfigyelő kamerák telepítése pályázat önrésze (VP6-19.2.1-81-1-17)</t>
  </si>
  <si>
    <t>2 db autóbuszváró telepítése</t>
  </si>
  <si>
    <t>Konyhai gépek, eszközök beszerzése pályázat önrésze (VP6-7.2.1-7.4.1.3-17)</t>
  </si>
  <si>
    <t>Egészségház létesítése és eszközbeszerzés a Rákóczi u. 49. sz. alatt (TOP-4.1.1-15-GM1-2016-00014 pályázat)</t>
  </si>
  <si>
    <t>Kerítés építése a sportpályán</t>
  </si>
  <si>
    <t xml:space="preserve"> Forintban</t>
  </si>
  <si>
    <t>Konyha felújítás pályázat önrésze (VP6-7.2.1-7.4.1.3-17)</t>
  </si>
  <si>
    <t>Falumúzeum és Tűzoltószertár energetikai felújítása VP pályázatból (VP-6-7.4.1.1-16 kódszámú pályázat) önerő</t>
  </si>
  <si>
    <t>Tornacsarnok energetikai korszerűsítése VP pályázatból  (VP-6-7.4.1.1-16 kódszámú pályázat) önerő</t>
  </si>
  <si>
    <t>Működési célú költségvetési támogatások és kiegészítő támogatások</t>
  </si>
  <si>
    <t>2019. évi előirányzat</t>
  </si>
  <si>
    <t>2019. évi eredeti előirányzat</t>
  </si>
  <si>
    <t>2019. évi általános működés és ágazati feladatok támogatásának alakulása jogcímenként</t>
  </si>
  <si>
    <t>2019. évi támogatás összesen</t>
  </si>
  <si>
    <t>2019. évben céljelleggel juttatott támogatásokról</t>
  </si>
  <si>
    <t>2021.</t>
  </si>
  <si>
    <t>Felhasználás 2018. XII. 31-ig</t>
  </si>
  <si>
    <t>Nyírfa ligettől délre eső utcák úttervének elkészítése és engedélyeztetése</t>
  </si>
  <si>
    <t>2018-ban megkezdődött telekalakításból kialakuló építési telkek közművesítése (72 db)</t>
  </si>
  <si>
    <t>Tanuszoda építése</t>
  </si>
  <si>
    <t xml:space="preserve">2019. </t>
  </si>
  <si>
    <t>Magyar Falu program -Plébánai épületének korszerűsítése és 2 óvodai csoport kialakítása - pályázati előkészítés</t>
  </si>
  <si>
    <t>Általános iskola bővítése emeletráépítéssel</t>
  </si>
  <si>
    <t>Plébánia épületében iskolai étkező kialakítása és eszközbeszerzés</t>
  </si>
  <si>
    <t>Védőháló Tornacsarnok ablakaira</t>
  </si>
  <si>
    <t>Bölcsőde udvari játék beszerzése</t>
  </si>
  <si>
    <t>Óvoda udvari játék beszerzése</t>
  </si>
  <si>
    <t>Bölcsőde 3. csoportjának kialakítása Szent I. u. 11. sz. alatti régió óvoda épület földszintjén és eszközbeszerzés</t>
  </si>
  <si>
    <t>Szeparátor beszerzés fogászati kezelőszékhez</t>
  </si>
  <si>
    <t>2021. után</t>
  </si>
  <si>
    <t>2019. év utáni szükséglet</t>
  </si>
  <si>
    <t>Győrzámoly, 2019. ……………. hó ………… nap</t>
  </si>
  <si>
    <t>2017. évi tény</t>
  </si>
  <si>
    <t>2018. évi várható</t>
  </si>
  <si>
    <t>2019. előtti kifizetés</t>
  </si>
  <si>
    <t>2018-ban megkezdődött telekalakítások költsége (72 db telek)</t>
  </si>
  <si>
    <t>Térfigyelő kamerák telepítése önrésze (VP6-19.2.1-81-1-17)</t>
  </si>
  <si>
    <t>Módosított előirányzat</t>
  </si>
  <si>
    <t>Módosított  előirányzat</t>
  </si>
  <si>
    <t>2019. évi módosított előirányzat</t>
  </si>
  <si>
    <t>I</t>
  </si>
  <si>
    <t>Polgármesteri Hivatal nyomtató beszerzés</t>
  </si>
  <si>
    <t>Szerver bővítés és informatikai hálózat fejlesztés</t>
  </si>
  <si>
    <t>Magyar Falu Program - Temető fejlesztése (ravatalozó)</t>
  </si>
  <si>
    <t>Győrzámolyi Római Katolikus Egyházközség</t>
  </si>
  <si>
    <t>J</t>
  </si>
  <si>
    <t>Teljesítés</t>
  </si>
  <si>
    <t>Az önkormányzat által adott közvetett támogatások
(kedvezmények)</t>
  </si>
  <si>
    <t>Kedvezmény nélkül elérhető bevétel</t>
  </si>
  <si>
    <t>Kedvezmények összege előirányzat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</si>
  <si>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</si>
  <si>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</si>
  <si>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</si>
  <si>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</si>
  <si>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</si>
  <si>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</si>
  <si>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</si>
  <si>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</si>
  <si>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</si>
  <si>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</si>
  <si>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</si>
  <si>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</si>
  <si>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csak törvényi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</si>
  <si>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</si>
  <si>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</si>
  <si>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</si>
  <si>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</si>
  <si>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Talajterhelési díj</t>
  </si>
  <si>
    <t>Pótlék, bírság</t>
  </si>
  <si>
    <t>K</t>
  </si>
  <si>
    <t>Helyi utak és utcák világítási, jelző, biztonsági és parkolási célú berendezései (fekvőrendőr)</t>
  </si>
  <si>
    <t>Egészségház informatikai hálózat kialakítása (rack szekrény)</t>
  </si>
  <si>
    <t>Óvoda 7. csoport berendezése</t>
  </si>
  <si>
    <t>Dergiták útja, Nyírfa liget, Búzavirág és Mórvető, Patkó utcák kialakítása és építése</t>
  </si>
  <si>
    <t>Közvilágítás építése Dergiták útja, Nyírfa liget, Búzavirág, Mórvető utcák</t>
  </si>
  <si>
    <t>2019-ben tervezett telekkialakítások költsége (Erdősor utca)</t>
  </si>
  <si>
    <t>Csapadékvízelvezetés pályázat előkészítése (TOP-2.1.3-16)</t>
  </si>
  <si>
    <t>Magyar Falu program -Óvoda kerítés létesítése</t>
  </si>
  <si>
    <t>Győrzámoly, Szent István u. 11 szám alatti óvodába beépített szekrény telepítése</t>
  </si>
  <si>
    <t>Éves módosított kiadási előirányzat: 1 305 983 274 Ft</t>
  </si>
  <si>
    <t>Győrzámoly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</si>
  <si>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</si>
  <si>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</si>
  <si>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</si>
  <si>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</si>
  <si>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</si>
  <si>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</si>
  <si>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</si>
  <si>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</si>
  <si>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</si>
  <si>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EU-s projekt neve, azonosítója:</t>
  </si>
  <si>
    <t xml:space="preserve">VP-6-7.4.1.1-16 Tornacsarnok és Tűzoltószertár-Falumúzeum </t>
  </si>
  <si>
    <t xml:space="preserve"> Településképet meghatározó épületek energetikai korszerűsítése, 2018-ról áthúzódó beruházás</t>
  </si>
  <si>
    <t>Források</t>
  </si>
  <si>
    <t>2019. év</t>
  </si>
  <si>
    <t>2020. év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</si>
  <si>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</si>
  <si>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</si>
  <si>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</si>
  <si>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</si>
  <si>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</si>
  <si>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</si>
  <si>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</si>
  <si>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</si>
  <si>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</si>
  <si>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</si>
  <si>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</si>
  <si>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</si>
  <si>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VP6-7.2.1-7.4.1.3-17</t>
  </si>
  <si>
    <t>Konyha felújítás és gépbeszerzés, helyi piac kialakítása</t>
  </si>
  <si>
    <t>Önkormányzaton kívüli EU-s projektekhez történő hozzájárulás 2019.</t>
  </si>
  <si>
    <t>Támogatott neve</t>
  </si>
  <si>
    <t>Hozzájárulás  (E Ft)</t>
  </si>
  <si>
    <t>Győrzámolyi Sportegyesület VP6-19.2.1.-81-1-17 számú pályázatainak támogatása</t>
  </si>
  <si>
    <t xml:space="preserve">VP6-19.2.1-81-1-17 </t>
  </si>
  <si>
    <t>Térfigyelő kamerák telepítése LEADER pályázat</t>
  </si>
  <si>
    <t>2. tájékoztató tábla</t>
  </si>
  <si>
    <t>Összesen (1+3+6+18+22)</t>
  </si>
  <si>
    <t>L=(D+I+J+K+L)</t>
  </si>
  <si>
    <t>Előirányzat-felhasználási terv a 2019. év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</si>
  <si>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</si>
  <si>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</si>
  <si>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</si>
  <si>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</si>
  <si>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</si>
  <si>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</si>
  <si>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</si>
  <si>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</si>
  <si>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</si>
  <si>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</si>
  <si>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</si>
  <si>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</si>
  <si>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</si>
  <si>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</si>
  <si>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</si>
  <si>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</si>
  <si>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</si>
  <si>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</si>
  <si>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</si>
  <si>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5. tájékoztató tábla</t>
  </si>
  <si>
    <t>2.1. melléklet a 9/2020. (VII. 16.) önkormányzati rendelethez</t>
  </si>
  <si>
    <t>2.2. melléklet a 9/2020. (VII. 16.) önkormányzati rendelethez</t>
  </si>
  <si>
    <t>9.1. melléklet a 9/2020. (VII. 16.) önkormányzati rendelethez</t>
  </si>
  <si>
    <t>9.1.1. melléklet a 9/2020. (VII. 16.) önkormányzati rendelethez</t>
  </si>
  <si>
    <t>9.1.2. melléklet a 9/2020. (VII. 16.) önkormányzati rendelethez</t>
  </si>
  <si>
    <t>9.1.3. melléklet a 9/2020. (VII. 16.) önkormányzati rendelethez</t>
  </si>
  <si>
    <t>9.2. melléklet a 9/2020. (VII. 16.) önkormányzati rendelethez</t>
  </si>
  <si>
    <t>9.2.1. melléklet a 9/2020. (VII. 16.) önkormányzati rendelethez</t>
  </si>
  <si>
    <t>9.2.2. melléklet a 9/2020. (VII. 16.) önkormányzati rendelethez</t>
  </si>
  <si>
    <t>9.2.3. melléklet a 9/2020. (VII. 16.) önkormányzati rendelethez</t>
  </si>
  <si>
    <t>9.3. melléklet a 9/2020. (VII. 16.) önkormányzati rendelethez</t>
  </si>
  <si>
    <t>9.3.1. melléklet a 9/2020. (VII. 16.) önkormányzati rendelethez</t>
  </si>
  <si>
    <t>9.3.2. melléklet a 9/2020. (VII. 16.) önkormányzati rendelethez</t>
  </si>
  <si>
    <t>9.3.3. melléklet a 9/2020. (VII. 16.)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</si>
</sst>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[$-40E]yyyy\.\ mmmm\ d\.\,\ dddd"/>
    <numFmt numFmtId="176" formatCode="00"/>
    <numFmt numFmtId="177" formatCode="#,###__;\-#,###__"/>
    <numFmt numFmtId="178" formatCode="#,###\ _F_t;\-#,###\ _F_t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i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8"/>
      <color indexed="10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  <font>
      <sz val="8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60" applyFont="1">
      <alignment/>
      <protection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60" applyFont="1" applyAlignment="1">
      <alignment horizontal="center" vertical="center" wrapText="1"/>
      <protection/>
    </xf>
    <xf numFmtId="0" fontId="6" fillId="0" borderId="0" xfId="60" applyFont="1" applyAlignment="1">
      <alignment vertical="center" wrapText="1"/>
      <protection/>
    </xf>
    <xf numFmtId="0" fontId="16" fillId="0" borderId="10" xfId="60" applyFont="1" applyBorder="1" applyAlignment="1">
      <alignment horizontal="left" vertical="center" wrapText="1" indent="1"/>
      <protection/>
    </xf>
    <xf numFmtId="0" fontId="16" fillId="0" borderId="11" xfId="60" applyFont="1" applyBorder="1" applyAlignment="1">
      <alignment horizontal="left" vertical="center" wrapText="1" indent="1"/>
      <protection/>
    </xf>
    <xf numFmtId="0" fontId="16" fillId="0" borderId="12" xfId="60" applyFont="1" applyBorder="1" applyAlignment="1">
      <alignment horizontal="left" vertical="center" wrapText="1" indent="1"/>
      <protection/>
    </xf>
    <xf numFmtId="0" fontId="16" fillId="0" borderId="13" xfId="60" applyFont="1" applyBorder="1" applyAlignment="1">
      <alignment horizontal="left" vertical="center" wrapText="1" indent="1"/>
      <protection/>
    </xf>
    <xf numFmtId="0" fontId="16" fillId="0" borderId="14" xfId="60" applyFont="1" applyBorder="1" applyAlignment="1">
      <alignment horizontal="left" vertical="center" wrapText="1" indent="1"/>
      <protection/>
    </xf>
    <xf numFmtId="0" fontId="16" fillId="0" borderId="15" xfId="60" applyFont="1" applyBorder="1" applyAlignment="1">
      <alignment horizontal="left" vertical="center" wrapText="1" indent="1"/>
      <protection/>
    </xf>
    <xf numFmtId="49" fontId="16" fillId="0" borderId="16" xfId="60" applyNumberFormat="1" applyFont="1" applyBorder="1" applyAlignment="1">
      <alignment horizontal="left" vertical="center" wrapText="1" indent="1"/>
      <protection/>
    </xf>
    <xf numFmtId="49" fontId="16" fillId="0" borderId="17" xfId="60" applyNumberFormat="1" applyFont="1" applyBorder="1" applyAlignment="1">
      <alignment horizontal="left" vertical="center" wrapText="1" indent="1"/>
      <protection/>
    </xf>
    <xf numFmtId="49" fontId="16" fillId="0" borderId="18" xfId="60" applyNumberFormat="1" applyFont="1" applyBorder="1" applyAlignment="1">
      <alignment horizontal="left" vertical="center" wrapText="1" indent="1"/>
      <protection/>
    </xf>
    <xf numFmtId="49" fontId="16" fillId="0" borderId="19" xfId="60" applyNumberFormat="1" applyFont="1" applyBorder="1" applyAlignment="1">
      <alignment horizontal="left" vertical="center" wrapText="1" indent="1"/>
      <protection/>
    </xf>
    <xf numFmtId="49" fontId="16" fillId="0" borderId="20" xfId="60" applyNumberFormat="1" applyFont="1" applyBorder="1" applyAlignment="1">
      <alignment horizontal="left" vertical="center" wrapText="1" indent="1"/>
      <protection/>
    </xf>
    <xf numFmtId="49" fontId="16" fillId="0" borderId="21" xfId="60" applyNumberFormat="1" applyFont="1" applyBorder="1" applyAlignment="1">
      <alignment horizontal="left" vertical="center" wrapText="1" indent="1"/>
      <protection/>
    </xf>
    <xf numFmtId="0" fontId="16" fillId="0" borderId="0" xfId="60" applyFont="1" applyAlignment="1">
      <alignment horizontal="left" vertical="center" wrapText="1" indent="1"/>
      <protection/>
    </xf>
    <xf numFmtId="0" fontId="14" fillId="0" borderId="22" xfId="60" applyFont="1" applyBorder="1" applyAlignment="1">
      <alignment horizontal="left" vertical="center" wrapText="1" indent="1"/>
      <protection/>
    </xf>
    <xf numFmtId="0" fontId="14" fillId="0" borderId="23" xfId="60" applyFont="1" applyBorder="1" applyAlignment="1">
      <alignment horizontal="left" vertical="center" wrapText="1" indent="1"/>
      <protection/>
    </xf>
    <xf numFmtId="0" fontId="14" fillId="0" borderId="24" xfId="60" applyFont="1" applyBorder="1" applyAlignment="1">
      <alignment horizontal="left" vertical="center" wrapText="1" indent="1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166" fontId="16" fillId="0" borderId="11" xfId="0" applyNumberFormat="1" applyFont="1" applyBorder="1" applyAlignment="1" applyProtection="1">
      <alignment vertical="center" wrapText="1"/>
      <protection locked="0"/>
    </xf>
    <xf numFmtId="166" fontId="16" fillId="0" borderId="15" xfId="0" applyNumberFormat="1" applyFont="1" applyBorder="1" applyAlignment="1" applyProtection="1">
      <alignment vertical="center" wrapText="1"/>
      <protection locked="0"/>
    </xf>
    <xf numFmtId="0" fontId="14" fillId="0" borderId="23" xfId="60" applyFont="1" applyBorder="1" applyAlignment="1">
      <alignment vertical="center" wrapText="1"/>
      <protection/>
    </xf>
    <xf numFmtId="0" fontId="14" fillId="0" borderId="25" xfId="60" applyFont="1" applyBorder="1" applyAlignment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6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7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60" applyFont="1" applyBorder="1" applyAlignment="1">
      <alignment horizontal="center" vertical="center" wrapText="1"/>
      <protection/>
    </xf>
    <xf numFmtId="0" fontId="14" fillId="0" borderId="23" xfId="60" applyFont="1" applyBorder="1" applyAlignment="1">
      <alignment horizontal="center" vertical="center" wrapText="1"/>
      <protection/>
    </xf>
    <xf numFmtId="0" fontId="14" fillId="0" borderId="28" xfId="60" applyFont="1" applyBorder="1" applyAlignment="1">
      <alignment horizontal="center" vertical="center" wrapText="1"/>
      <protection/>
    </xf>
    <xf numFmtId="0" fontId="17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0" xfId="60">
      <alignment/>
      <protection/>
    </xf>
    <xf numFmtId="0" fontId="7" fillId="0" borderId="28" xfId="60" applyFont="1" applyBorder="1" applyAlignment="1">
      <alignment horizontal="center" vertical="center" wrapText="1"/>
      <protection/>
    </xf>
    <xf numFmtId="0" fontId="16" fillId="0" borderId="0" xfId="60" applyFont="1">
      <alignment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6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166" fontId="19" fillId="0" borderId="28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5" fillId="0" borderId="0" xfId="0" applyNumberFormat="1" applyFont="1" applyAlignment="1">
      <alignment horizontal="right" wrapText="1"/>
    </xf>
    <xf numFmtId="166" fontId="7" fillId="0" borderId="28" xfId="0" applyNumberFormat="1" applyFont="1" applyBorder="1" applyAlignment="1">
      <alignment horizontal="center" vertical="center" wrapText="1"/>
    </xf>
    <xf numFmtId="166" fontId="14" fillId="0" borderId="29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166" fontId="14" fillId="0" borderId="31" xfId="0" applyNumberFormat="1" applyFont="1" applyBorder="1" applyAlignment="1">
      <alignment horizontal="center" vertical="center" wrapText="1"/>
    </xf>
    <xf numFmtId="166" fontId="16" fillId="0" borderId="19" xfId="0" applyNumberFormat="1" applyFont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Alignment="1">
      <alignment vertical="center" wrapText="1"/>
    </xf>
    <xf numFmtId="166" fontId="13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Border="1" applyAlignment="1" applyProtection="1">
      <alignment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7" fillId="0" borderId="28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6" fontId="16" fillId="0" borderId="33" xfId="0" applyNumberFormat="1" applyFont="1" applyBorder="1" applyAlignment="1">
      <alignment vertical="center" wrapText="1"/>
    </xf>
    <xf numFmtId="166" fontId="16" fillId="0" borderId="22" xfId="0" applyNumberFormat="1" applyFont="1" applyBorder="1" applyAlignment="1">
      <alignment vertical="center" wrapText="1"/>
    </xf>
    <xf numFmtId="166" fontId="16" fillId="0" borderId="23" xfId="0" applyNumberFormat="1" applyFont="1" applyBorder="1" applyAlignment="1">
      <alignment vertical="center" wrapText="1"/>
    </xf>
    <xf numFmtId="166" fontId="16" fillId="0" borderId="17" xfId="0" applyNumberFormat="1" applyFont="1" applyBorder="1" applyAlignment="1" applyProtection="1">
      <alignment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6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35" xfId="0" applyNumberFormat="1" applyFont="1" applyBorder="1" applyAlignment="1" applyProtection="1">
      <alignment horizontal="right" vertical="center" wrapText="1" indent="1"/>
      <protection locked="0"/>
    </xf>
    <xf numFmtId="3" fontId="16" fillId="0" borderId="32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36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166" fontId="7" fillId="33" borderId="23" xfId="0" applyNumberFormat="1" applyFont="1" applyFill="1" applyBorder="1" applyAlignment="1">
      <alignment vertical="center" wrapText="1"/>
    </xf>
    <xf numFmtId="3" fontId="3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Border="1" applyAlignment="1" applyProtection="1">
      <alignment horizontal="left" vertical="center" wrapText="1" indent="1"/>
      <protection locked="0"/>
    </xf>
    <xf numFmtId="0" fontId="14" fillId="0" borderId="23" xfId="60" applyFont="1" applyBorder="1" applyAlignment="1">
      <alignment horizontal="left" vertical="center" wrapText="1" indent="1"/>
      <protection/>
    </xf>
    <xf numFmtId="0" fontId="6" fillId="0" borderId="0" xfId="60" applyFont="1">
      <alignment/>
      <protection/>
    </xf>
    <xf numFmtId="166" fontId="14" fillId="0" borderId="22" xfId="0" applyNumberFormat="1" applyFont="1" applyBorder="1" applyAlignment="1">
      <alignment horizontal="left" vertical="center" wrapText="1" indent="1"/>
    </xf>
    <xf numFmtId="166" fontId="15" fillId="0" borderId="39" xfId="60" applyNumberFormat="1" applyFont="1" applyBorder="1" applyAlignment="1">
      <alignment horizontal="left" vertical="center"/>
      <protection/>
    </xf>
    <xf numFmtId="0" fontId="16" fillId="0" borderId="30" xfId="60" applyFont="1" applyBorder="1" applyAlignment="1">
      <alignment horizontal="left" vertical="center" wrapText="1" indent="1"/>
      <protection/>
    </xf>
    <xf numFmtId="0" fontId="16" fillId="0" borderId="11" xfId="60" applyFont="1" applyBorder="1" applyAlignment="1">
      <alignment horizontal="left" indent="6"/>
      <protection/>
    </xf>
    <xf numFmtId="0" fontId="16" fillId="0" borderId="11" xfId="60" applyFont="1" applyBorder="1" applyAlignment="1">
      <alignment horizontal="left" vertical="center" wrapText="1" indent="6"/>
      <protection/>
    </xf>
    <xf numFmtId="0" fontId="16" fillId="0" borderId="15" xfId="60" applyFont="1" applyBorder="1" applyAlignment="1">
      <alignment horizontal="left" vertical="center" wrapText="1" indent="6"/>
      <protection/>
    </xf>
    <xf numFmtId="0" fontId="16" fillId="0" borderId="40" xfId="60" applyFont="1" applyBorder="1" applyAlignment="1">
      <alignment horizontal="left" vertical="center" wrapText="1" indent="6"/>
      <protection/>
    </xf>
    <xf numFmtId="0" fontId="7" fillId="0" borderId="41" xfId="60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66" fontId="16" fillId="0" borderId="12" xfId="0" applyNumberFormat="1" applyFont="1" applyBorder="1" applyAlignment="1" applyProtection="1">
      <alignment vertical="center"/>
      <protection locked="0"/>
    </xf>
    <xf numFmtId="166" fontId="16" fillId="0" borderId="11" xfId="0" applyNumberFormat="1" applyFont="1" applyBorder="1" applyAlignment="1" applyProtection="1">
      <alignment vertical="center"/>
      <protection locked="0"/>
    </xf>
    <xf numFmtId="166" fontId="16" fillId="0" borderId="15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20" xfId="0" applyFont="1" applyBorder="1" applyAlignment="1">
      <alignment horizontal="right" vertical="center" indent="1"/>
    </xf>
    <xf numFmtId="0" fontId="16" fillId="0" borderId="17" xfId="0" applyFont="1" applyBorder="1" applyAlignment="1">
      <alignment horizontal="right" vertical="center" indent="1"/>
    </xf>
    <xf numFmtId="0" fontId="16" fillId="0" borderId="19" xfId="0" applyFont="1" applyBorder="1" applyAlignment="1">
      <alignment horizontal="right" vertical="center" indent="1"/>
    </xf>
    <xf numFmtId="166" fontId="0" fillId="34" borderId="33" xfId="0" applyNumberFormat="1" applyFont="1" applyFill="1" applyBorder="1" applyAlignment="1">
      <alignment horizontal="left" vertical="center" wrapText="1" indent="2"/>
    </xf>
    <xf numFmtId="3" fontId="3" fillId="0" borderId="28" xfId="0" applyNumberFormat="1" applyFont="1" applyBorder="1" applyAlignment="1">
      <alignment horizontal="right" vertical="center" indent="1"/>
    </xf>
    <xf numFmtId="166" fontId="2" fillId="0" borderId="0" xfId="0" applyNumberFormat="1" applyFont="1" applyAlignment="1">
      <alignment horizontal="left" vertical="center" wrapText="1"/>
    </xf>
    <xf numFmtId="166" fontId="13" fillId="0" borderId="0" xfId="0" applyNumberFormat="1" applyFont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6" fontId="7" fillId="0" borderId="46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9" fillId="0" borderId="22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left" wrapText="1" inden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4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47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166" fontId="14" fillId="0" borderId="34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166" fontId="14" fillId="0" borderId="27" xfId="0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166" fontId="14" fillId="0" borderId="32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66" fontId="14" fillId="0" borderId="23" xfId="0" applyNumberFormat="1" applyFont="1" applyBorder="1" applyAlignment="1">
      <alignment vertical="center"/>
    </xf>
    <xf numFmtId="166" fontId="14" fillId="0" borderId="28" xfId="0" applyNumberFormat="1" applyFont="1" applyBorder="1" applyAlignment="1">
      <alignment vertical="center"/>
    </xf>
    <xf numFmtId="0" fontId="0" fillId="0" borderId="50" xfId="0" applyBorder="1" applyAlignment="1">
      <alignment/>
    </xf>
    <xf numFmtId="0" fontId="5" fillId="0" borderId="50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6" fontId="14" fillId="0" borderId="41" xfId="60" applyNumberFormat="1" applyFont="1" applyBorder="1" applyAlignment="1">
      <alignment horizontal="right" vertical="center" wrapText="1" indent="1"/>
      <protection/>
    </xf>
    <xf numFmtId="166" fontId="16" fillId="0" borderId="51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52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46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51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46" xfId="60" applyNumberFormat="1" applyFont="1" applyBorder="1" applyAlignment="1" applyProtection="1">
      <alignment horizontal="right" vertical="center" wrapText="1" indent="1"/>
      <protection locked="0"/>
    </xf>
    <xf numFmtId="166" fontId="7" fillId="0" borderId="53" xfId="0" applyNumberFormat="1" applyFont="1" applyBorder="1" applyAlignment="1">
      <alignment horizontal="center" vertical="center"/>
    </xf>
    <xf numFmtId="166" fontId="14" fillId="0" borderId="48" xfId="0" applyNumberFormat="1" applyFont="1" applyBorder="1" applyAlignment="1">
      <alignment horizontal="center" vertical="center" wrapText="1"/>
    </xf>
    <xf numFmtId="166" fontId="14" fillId="0" borderId="33" xfId="0" applyNumberFormat="1" applyFont="1" applyBorder="1" applyAlignment="1">
      <alignment horizontal="center" vertical="center" wrapText="1"/>
    </xf>
    <xf numFmtId="166" fontId="14" fillId="0" borderId="54" xfId="0" applyNumberFormat="1" applyFont="1" applyBorder="1" applyAlignment="1">
      <alignment horizontal="center" vertical="center" wrapText="1"/>
    </xf>
    <xf numFmtId="166" fontId="14" fillId="0" borderId="55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17" xfId="0" applyNumberFormat="1" applyFont="1" applyBorder="1" applyAlignment="1">
      <alignment horizontal="center" vertical="center" wrapText="1"/>
    </xf>
    <xf numFmtId="166" fontId="16" fillId="0" borderId="56" xfId="0" applyNumberFormat="1" applyFont="1" applyBorder="1" applyAlignment="1">
      <alignment vertical="center" wrapText="1"/>
    </xf>
    <xf numFmtId="166" fontId="16" fillId="0" borderId="52" xfId="60" applyNumberFormat="1" applyFont="1" applyBorder="1" applyAlignment="1" applyProtection="1">
      <alignment horizontal="right" vertical="center" wrapText="1" indent="1"/>
      <protection locked="0"/>
    </xf>
    <xf numFmtId="0" fontId="17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19" fillId="0" borderId="29" xfId="0" applyFont="1" applyBorder="1" applyAlignment="1">
      <alignment horizontal="left" vertical="center" wrapText="1" indent="1"/>
    </xf>
    <xf numFmtId="166" fontId="14" fillId="0" borderId="43" xfId="60" applyNumberFormat="1" applyFont="1" applyBorder="1" applyAlignment="1">
      <alignment horizontal="right" vertical="center" wrapText="1" indent="1"/>
      <protection/>
    </xf>
    <xf numFmtId="166" fontId="14" fillId="0" borderId="28" xfId="60" applyNumberFormat="1" applyFont="1" applyBorder="1" applyAlignment="1">
      <alignment horizontal="right" vertical="center" wrapText="1" indent="1"/>
      <protection/>
    </xf>
    <xf numFmtId="166" fontId="16" fillId="0" borderId="26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27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34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32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27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28" xfId="60" applyNumberFormat="1" applyFont="1" applyBorder="1" applyAlignment="1">
      <alignment horizontal="right" vertical="center" wrapText="1" indent="1"/>
      <protection/>
    </xf>
    <xf numFmtId="166" fontId="6" fillId="0" borderId="0" xfId="60" applyNumberFormat="1" applyFont="1" applyAlignment="1">
      <alignment horizontal="right" vertical="center" wrapText="1" indent="1"/>
      <protection/>
    </xf>
    <xf numFmtId="166" fontId="16" fillId="0" borderId="35" xfId="60" applyNumberFormat="1" applyFont="1" applyBorder="1" applyAlignment="1" applyProtection="1">
      <alignment horizontal="right" vertical="center" wrapText="1" indent="1"/>
      <protection locked="0"/>
    </xf>
    <xf numFmtId="166" fontId="19" fillId="0" borderId="28" xfId="0" applyNumberFormat="1" applyFont="1" applyBorder="1" applyAlignment="1">
      <alignment horizontal="right" vertical="center" wrapText="1" indent="1"/>
    </xf>
    <xf numFmtId="166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Border="1" applyAlignment="1">
      <alignment horizontal="right" vertical="center" wrapText="1" indent="1"/>
    </xf>
    <xf numFmtId="166" fontId="16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28" xfId="0" applyNumberFormat="1" applyFont="1" applyBorder="1" applyAlignment="1">
      <alignment horizontal="right" vertical="center" wrapText="1" indent="1"/>
    </xf>
    <xf numFmtId="166" fontId="16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14" fillId="0" borderId="33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0" fillId="0" borderId="59" xfId="0" applyNumberFormat="1" applyBorder="1" applyAlignment="1">
      <alignment horizontal="left" vertical="center" wrapText="1" indent="1"/>
    </xf>
    <xf numFmtId="166" fontId="16" fillId="0" borderId="18" xfId="0" applyNumberFormat="1" applyFont="1" applyBorder="1" applyAlignment="1">
      <alignment horizontal="left" vertical="center" wrapText="1" indent="1"/>
    </xf>
    <xf numFmtId="166" fontId="0" fillId="0" borderId="56" xfId="0" applyNumberFormat="1" applyBorder="1" applyAlignment="1">
      <alignment horizontal="left" vertical="center" wrapText="1" indent="1"/>
    </xf>
    <xf numFmtId="166" fontId="16" fillId="0" borderId="17" xfId="0" applyNumberFormat="1" applyFont="1" applyBorder="1" applyAlignment="1">
      <alignment horizontal="left" vertical="center" wrapText="1" indent="1"/>
    </xf>
    <xf numFmtId="166" fontId="16" fillId="0" borderId="60" xfId="0" applyNumberFormat="1" applyFont="1" applyBorder="1" applyAlignment="1">
      <alignment horizontal="left" vertical="center" wrapText="1" indent="1"/>
    </xf>
    <xf numFmtId="166" fontId="3" fillId="0" borderId="33" xfId="0" applyNumberFormat="1" applyFont="1" applyBorder="1" applyAlignment="1">
      <alignment horizontal="left" vertical="center" wrapText="1" indent="1"/>
    </xf>
    <xf numFmtId="166" fontId="0" fillId="0" borderId="55" xfId="0" applyNumberFormat="1" applyFont="1" applyBorder="1" applyAlignment="1">
      <alignment horizontal="left" vertical="center" wrapText="1" indent="1"/>
    </xf>
    <xf numFmtId="166" fontId="16" fillId="0" borderId="16" xfId="0" applyNumberFormat="1" applyFont="1" applyBorder="1" applyAlignment="1">
      <alignment horizontal="left" vertical="center" wrapText="1" indent="1"/>
    </xf>
    <xf numFmtId="166" fontId="16" fillId="0" borderId="17" xfId="0" applyNumberFormat="1" applyFont="1" applyBorder="1" applyAlignment="1">
      <alignment horizontal="left" vertical="center" wrapText="1" indent="1"/>
    </xf>
    <xf numFmtId="166" fontId="0" fillId="0" borderId="56" xfId="0" applyNumberFormat="1" applyFont="1" applyBorder="1" applyAlignment="1">
      <alignment horizontal="left" vertical="center" wrapText="1" indent="1"/>
    </xf>
    <xf numFmtId="166" fontId="20" fillId="0" borderId="11" xfId="0" applyNumberFormat="1" applyFont="1" applyBorder="1" applyAlignment="1">
      <alignment horizontal="right" vertical="center" wrapText="1" indent="1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41" xfId="0" applyNumberFormat="1" applyFont="1" applyBorder="1" applyAlignment="1">
      <alignment horizontal="right" vertical="center" wrapText="1" indent="1"/>
    </xf>
    <xf numFmtId="166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Border="1" applyAlignment="1" applyProtection="1">
      <alignment horizontal="left" vertical="center" wrapText="1" indent="1"/>
      <protection locked="0"/>
    </xf>
    <xf numFmtId="166" fontId="20" fillId="0" borderId="16" xfId="0" applyNumberFormat="1" applyFont="1" applyBorder="1" applyAlignment="1">
      <alignment horizontal="left" vertical="center" wrapText="1" indent="1"/>
    </xf>
    <xf numFmtId="166" fontId="16" fillId="0" borderId="17" xfId="0" applyNumberFormat="1" applyFont="1" applyBorder="1" applyAlignment="1">
      <alignment horizontal="left" vertical="center" wrapText="1" indent="2"/>
    </xf>
    <xf numFmtId="166" fontId="16" fillId="0" borderId="11" xfId="0" applyNumberFormat="1" applyFont="1" applyBorder="1" applyAlignment="1">
      <alignment horizontal="left" vertical="center" wrapText="1" indent="2"/>
    </xf>
    <xf numFmtId="166" fontId="20" fillId="0" borderId="11" xfId="0" applyNumberFormat="1" applyFont="1" applyBorder="1" applyAlignment="1">
      <alignment horizontal="left" vertical="center" wrapText="1" indent="1"/>
    </xf>
    <xf numFmtId="166" fontId="16" fillId="0" borderId="18" xfId="0" applyNumberFormat="1" applyFont="1" applyBorder="1" applyAlignment="1">
      <alignment horizontal="left" vertical="center" wrapText="1" indent="1"/>
    </xf>
    <xf numFmtId="166" fontId="16" fillId="0" borderId="18" xfId="0" applyNumberFormat="1" applyFont="1" applyBorder="1" applyAlignment="1">
      <alignment horizontal="left" vertical="center" wrapText="1" indent="2"/>
    </xf>
    <xf numFmtId="166" fontId="16" fillId="0" borderId="19" xfId="0" applyNumberFormat="1" applyFont="1" applyBorder="1" applyAlignment="1">
      <alignment horizontal="left" vertical="center" wrapText="1" indent="2"/>
    </xf>
    <xf numFmtId="166" fontId="20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 wrapText="1" indent="1"/>
    </xf>
    <xf numFmtId="166" fontId="7" fillId="0" borderId="46" xfId="0" applyNumberFormat="1" applyFont="1" applyBorder="1" applyAlignment="1">
      <alignment horizontal="right" vertical="center" wrapText="1" indent="1"/>
    </xf>
    <xf numFmtId="166" fontId="16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41" xfId="0" applyNumberFormat="1" applyFont="1" applyBorder="1" applyAlignment="1">
      <alignment horizontal="right" vertical="center" wrapText="1" indent="1"/>
    </xf>
    <xf numFmtId="166" fontId="14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1"/>
    </xf>
    <xf numFmtId="166" fontId="14" fillId="0" borderId="41" xfId="0" applyNumberFormat="1" applyFont="1" applyBorder="1" applyAlignment="1">
      <alignment horizontal="right" vertical="center" wrapText="1" indent="1"/>
    </xf>
    <xf numFmtId="166" fontId="14" fillId="0" borderId="2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vertical="center" wrapText="1"/>
      <protection/>
    </xf>
    <xf numFmtId="166" fontId="6" fillId="0" borderId="61" xfId="60" applyNumberFormat="1" applyFont="1" applyBorder="1" applyAlignment="1">
      <alignment horizontal="right" vertical="center" wrapText="1" indent="1"/>
      <protection/>
    </xf>
    <xf numFmtId="0" fontId="16" fillId="0" borderId="61" xfId="60" applyFont="1" applyBorder="1" applyAlignment="1" applyProtection="1">
      <alignment horizontal="right" vertical="center" wrapText="1" indent="1"/>
      <protection locked="0"/>
    </xf>
    <xf numFmtId="166" fontId="16" fillId="0" borderId="61" xfId="60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 indent="1"/>
    </xf>
    <xf numFmtId="0" fontId="2" fillId="0" borderId="0" xfId="60" applyAlignment="1">
      <alignment horizontal="right" vertical="center" inden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0" fillId="0" borderId="55" xfId="0" applyNumberFormat="1" applyBorder="1" applyAlignment="1">
      <alignment horizontal="left" vertical="center" wrapText="1" indent="1"/>
    </xf>
    <xf numFmtId="166" fontId="16" fillId="0" borderId="16" xfId="0" applyNumberFormat="1" applyFont="1" applyBorder="1" applyAlignment="1">
      <alignment horizontal="left" vertical="center" wrapText="1" indent="1"/>
    </xf>
    <xf numFmtId="166" fontId="16" fillId="0" borderId="62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25" xfId="60" applyNumberFormat="1" applyFont="1" applyBorder="1" applyAlignment="1">
      <alignment horizontal="right" vertical="center" wrapText="1" indent="1"/>
      <protection/>
    </xf>
    <xf numFmtId="166" fontId="14" fillId="0" borderId="23" xfId="60" applyNumberFormat="1" applyFont="1" applyBorder="1" applyAlignment="1">
      <alignment horizontal="right" vertical="center" wrapText="1" indent="1"/>
      <protection/>
    </xf>
    <xf numFmtId="166" fontId="16" fillId="0" borderId="11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12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15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15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32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23" xfId="60" applyNumberFormat="1" applyFont="1" applyBorder="1" applyAlignment="1">
      <alignment horizontal="right" vertical="center" wrapText="1" indent="1"/>
      <protection/>
    </xf>
    <xf numFmtId="0" fontId="7" fillId="0" borderId="47" xfId="60" applyFont="1" applyBorder="1" applyAlignment="1">
      <alignment horizontal="center" vertical="center" wrapText="1"/>
      <protection/>
    </xf>
    <xf numFmtId="166" fontId="18" fillId="0" borderId="63" xfId="0" applyNumberFormat="1" applyFont="1" applyBorder="1" applyAlignment="1" applyProtection="1">
      <alignment horizontal="right" vertical="center" wrapText="1"/>
      <protection locked="0"/>
    </xf>
    <xf numFmtId="0" fontId="7" fillId="0" borderId="6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4" fillId="0" borderId="24" xfId="60" applyFont="1" applyBorder="1" applyAlignment="1">
      <alignment horizontal="center" vertical="center" wrapText="1"/>
      <protection/>
    </xf>
    <xf numFmtId="0" fontId="14" fillId="0" borderId="25" xfId="60" applyFont="1" applyBorder="1" applyAlignment="1">
      <alignment horizontal="center" vertical="center" wrapText="1"/>
      <protection/>
    </xf>
    <xf numFmtId="0" fontId="14" fillId="0" borderId="43" xfId="60" applyFont="1" applyBorder="1" applyAlignment="1">
      <alignment horizontal="center" vertical="center" wrapText="1"/>
      <protection/>
    </xf>
    <xf numFmtId="166" fontId="16" fillId="0" borderId="34" xfId="60" applyNumberFormat="1" applyFont="1" applyBorder="1" applyAlignment="1">
      <alignment horizontal="right" vertical="center" wrapText="1" indent="1"/>
      <protection/>
    </xf>
    <xf numFmtId="0" fontId="16" fillId="0" borderId="12" xfId="60" applyFont="1" applyBorder="1" applyAlignment="1">
      <alignment horizontal="left" vertical="center" wrapText="1" indent="6"/>
      <protection/>
    </xf>
    <xf numFmtId="0" fontId="18" fillId="0" borderId="12" xfId="0" applyFont="1" applyBorder="1" applyAlignment="1">
      <alignment horizontal="left" wrapText="1" indent="1"/>
    </xf>
    <xf numFmtId="0" fontId="18" fillId="0" borderId="11" xfId="0" applyFont="1" applyBorder="1" applyAlignment="1">
      <alignment horizontal="left" wrapText="1" indent="1"/>
    </xf>
    <xf numFmtId="0" fontId="18" fillId="0" borderId="15" xfId="0" applyFont="1" applyBorder="1" applyAlignment="1">
      <alignment horizontal="left" wrapText="1" indent="1"/>
    </xf>
    <xf numFmtId="0" fontId="18" fillId="0" borderId="15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166" fontId="17" fillId="0" borderId="28" xfId="0" applyNumberFormat="1" applyFont="1" applyBorder="1" applyAlignment="1" quotePrefix="1">
      <alignment horizontal="right" vertical="center" wrapText="1" indent="1"/>
    </xf>
    <xf numFmtId="166" fontId="16" fillId="0" borderId="0" xfId="0" applyNumberFormat="1" applyFont="1" applyAlignment="1" applyProtection="1">
      <alignment horizontal="left" vertical="center" wrapText="1" indent="1"/>
      <protection locked="0"/>
    </xf>
    <xf numFmtId="166" fontId="16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6" fillId="0" borderId="18" xfId="60" applyNumberFormat="1" applyFont="1" applyBorder="1" applyAlignment="1">
      <alignment horizontal="center" vertical="center" wrapText="1"/>
      <protection/>
    </xf>
    <xf numFmtId="49" fontId="16" fillId="0" borderId="17" xfId="60" applyNumberFormat="1" applyFont="1" applyBorder="1" applyAlignment="1">
      <alignment horizontal="center" vertical="center" wrapText="1"/>
      <protection/>
    </xf>
    <xf numFmtId="49" fontId="16" fillId="0" borderId="19" xfId="60" applyNumberFormat="1" applyFont="1" applyBorder="1" applyAlignment="1">
      <alignment horizontal="center" vertical="center" wrapText="1"/>
      <protection/>
    </xf>
    <xf numFmtId="0" fontId="19" fillId="0" borderId="22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49" fontId="16" fillId="0" borderId="20" xfId="60" applyNumberFormat="1" applyFont="1" applyBorder="1" applyAlignment="1">
      <alignment horizontal="center" vertical="center" wrapText="1"/>
      <protection/>
    </xf>
    <xf numFmtId="49" fontId="16" fillId="0" borderId="16" xfId="60" applyNumberFormat="1" applyFont="1" applyBorder="1" applyAlignment="1">
      <alignment horizontal="center" vertical="center" wrapText="1"/>
      <protection/>
    </xf>
    <xf numFmtId="49" fontId="16" fillId="0" borderId="21" xfId="60" applyNumberFormat="1" applyFont="1" applyBorder="1" applyAlignment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166" fontId="14" fillId="0" borderId="41" xfId="60" applyNumberFormat="1" applyFont="1" applyBorder="1" applyAlignment="1">
      <alignment horizontal="right" vertical="center" wrapText="1" indent="1"/>
      <protection/>
    </xf>
    <xf numFmtId="166" fontId="16" fillId="0" borderId="52" xfId="60" applyNumberFormat="1" applyFont="1" applyBorder="1" applyAlignment="1">
      <alignment horizontal="right" vertical="center" wrapText="1" indent="1"/>
      <protection/>
    </xf>
    <xf numFmtId="166" fontId="16" fillId="0" borderId="12" xfId="60" applyNumberFormat="1" applyFont="1" applyBorder="1" applyAlignment="1">
      <alignment horizontal="right" vertical="center" wrapText="1" indent="1"/>
      <protection/>
    </xf>
    <xf numFmtId="0" fontId="14" fillId="0" borderId="41" xfId="60" applyFont="1" applyBorder="1" applyAlignment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0" fontId="16" fillId="0" borderId="12" xfId="60" applyFont="1" applyBorder="1" applyAlignment="1">
      <alignment horizontal="left" vertical="center" wrapText="1" indent="1"/>
      <protection/>
    </xf>
    <xf numFmtId="0" fontId="16" fillId="0" borderId="11" xfId="60" applyFont="1" applyBorder="1" applyAlignment="1">
      <alignment horizontal="left" vertical="center" wrapText="1" indent="1"/>
      <protection/>
    </xf>
    <xf numFmtId="166" fontId="16" fillId="0" borderId="34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28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12" xfId="60" applyNumberFormat="1" applyFont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166" fontId="14" fillId="0" borderId="23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17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right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0" fontId="18" fillId="0" borderId="11" xfId="0" applyFont="1" applyBorder="1" applyAlignment="1" quotePrefix="1">
      <alignment horizontal="left" wrapText="1" indent="1"/>
    </xf>
    <xf numFmtId="0" fontId="18" fillId="0" borderId="15" xfId="0" applyFont="1" applyBorder="1" applyAlignment="1">
      <alignment vertical="center" wrapText="1"/>
    </xf>
    <xf numFmtId="0" fontId="14" fillId="0" borderId="29" xfId="60" applyFont="1" applyBorder="1" applyAlignment="1">
      <alignment horizontal="left" vertical="center" wrapText="1" indent="1"/>
      <protection/>
    </xf>
    <xf numFmtId="0" fontId="14" fillId="0" borderId="30" xfId="60" applyFont="1" applyBorder="1" applyAlignment="1">
      <alignment vertical="center" wrapText="1"/>
      <protection/>
    </xf>
    <xf numFmtId="166" fontId="14" fillId="0" borderId="31" xfId="60" applyNumberFormat="1" applyFont="1" applyBorder="1" applyAlignment="1">
      <alignment horizontal="right" vertical="center" wrapText="1" indent="1"/>
      <protection/>
    </xf>
    <xf numFmtId="0" fontId="16" fillId="0" borderId="40" xfId="60" applyFont="1" applyBorder="1" applyAlignment="1">
      <alignment horizontal="left" vertical="center" wrapText="1" indent="7"/>
      <protection/>
    </xf>
    <xf numFmtId="166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60" applyFont="1" applyBorder="1" applyAlignment="1">
      <alignment horizontal="left" vertical="center" wrapText="1"/>
      <protection/>
    </xf>
    <xf numFmtId="166" fontId="20" fillId="0" borderId="10" xfId="0" applyNumberFormat="1" applyFont="1" applyBorder="1" applyAlignment="1">
      <alignment horizontal="right" vertical="center" wrapText="1" indent="1"/>
    </xf>
    <xf numFmtId="49" fontId="14" fillId="0" borderId="22" xfId="60" applyNumberFormat="1" applyFont="1" applyBorder="1" applyAlignment="1">
      <alignment horizontal="center" vertical="center" wrapText="1"/>
      <protection/>
    </xf>
    <xf numFmtId="166" fontId="14" fillId="0" borderId="65" xfId="60" applyNumberFormat="1" applyFont="1" applyBorder="1" applyAlignment="1">
      <alignment horizontal="right" vertical="center" wrapText="1" indent="1"/>
      <protection/>
    </xf>
    <xf numFmtId="166" fontId="16" fillId="0" borderId="66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67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68" xfId="60" applyNumberFormat="1" applyFont="1" applyBorder="1" applyAlignment="1">
      <alignment horizontal="right" vertical="center" wrapText="1" indent="1"/>
      <protection/>
    </xf>
    <xf numFmtId="166" fontId="19" fillId="0" borderId="41" xfId="0" applyNumberFormat="1" applyFont="1" applyBorder="1" applyAlignment="1">
      <alignment horizontal="right" vertical="center" wrapText="1" indent="1"/>
    </xf>
    <xf numFmtId="166" fontId="19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Border="1" applyAlignment="1" quotePrefix="1">
      <alignment horizontal="right" vertical="center" wrapText="1" indent="1"/>
    </xf>
    <xf numFmtId="166" fontId="16" fillId="0" borderId="13" xfId="60" applyNumberFormat="1" applyFont="1" applyBorder="1" applyAlignment="1" applyProtection="1">
      <alignment horizontal="right" vertical="center" wrapText="1" indent="1"/>
      <protection locked="0"/>
    </xf>
    <xf numFmtId="166" fontId="16" fillId="0" borderId="40" xfId="60" applyNumberFormat="1" applyFont="1" applyBorder="1" applyAlignment="1" applyProtection="1">
      <alignment horizontal="right" vertical="center" wrapText="1" indent="1"/>
      <protection locked="0"/>
    </xf>
    <xf numFmtId="166" fontId="14" fillId="0" borderId="30" xfId="60" applyNumberFormat="1" applyFont="1" applyBorder="1" applyAlignment="1">
      <alignment horizontal="right" vertical="center" wrapText="1" indent="1"/>
      <protection/>
    </xf>
    <xf numFmtId="166" fontId="19" fillId="0" borderId="23" xfId="0" applyNumberFormat="1" applyFont="1" applyBorder="1" applyAlignment="1">
      <alignment horizontal="right" vertical="center" wrapText="1" indent="1"/>
    </xf>
    <xf numFmtId="166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3" xfId="0" applyNumberFormat="1" applyFont="1" applyBorder="1" applyAlignment="1" quotePrefix="1">
      <alignment horizontal="right" vertical="center" wrapText="1" indent="1"/>
    </xf>
    <xf numFmtId="166" fontId="7" fillId="0" borderId="29" xfId="0" applyNumberFormat="1" applyFont="1" applyBorder="1" applyAlignment="1">
      <alignment horizontal="center" vertical="center" wrapText="1"/>
    </xf>
    <xf numFmtId="166" fontId="7" fillId="0" borderId="30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left" wrapText="1" indent="1"/>
    </xf>
    <xf numFmtId="166" fontId="13" fillId="0" borderId="69" xfId="0" applyNumberFormat="1" applyFont="1" applyBorder="1" applyAlignment="1" applyProtection="1">
      <alignment horizontal="left" vertical="center" wrapText="1" indent="1"/>
      <protection locked="0"/>
    </xf>
    <xf numFmtId="166" fontId="16" fillId="0" borderId="60" xfId="0" applyNumberFormat="1" applyFont="1" applyBorder="1" applyAlignment="1" applyProtection="1">
      <alignment horizontal="left" vertical="center" wrapText="1" indent="1"/>
      <protection locked="0"/>
    </xf>
    <xf numFmtId="166" fontId="16" fillId="0" borderId="12" xfId="0" applyNumberFormat="1" applyFont="1" applyBorder="1" applyAlignment="1" applyProtection="1">
      <alignment vertical="center" wrapText="1"/>
      <protection locked="0"/>
    </xf>
    <xf numFmtId="166" fontId="14" fillId="0" borderId="33" xfId="0" applyNumberFormat="1" applyFont="1" applyBorder="1" applyAlignment="1">
      <alignment vertical="center" wrapText="1"/>
    </xf>
    <xf numFmtId="166" fontId="14" fillId="0" borderId="22" xfId="0" applyNumberFormat="1" applyFont="1" applyBorder="1" applyAlignment="1">
      <alignment vertical="center" wrapText="1"/>
    </xf>
    <xf numFmtId="166" fontId="14" fillId="0" borderId="23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>
      <alignment horizontal="center" vertical="center" wrapText="1"/>
    </xf>
    <xf numFmtId="166" fontId="14" fillId="0" borderId="70" xfId="0" applyNumberFormat="1" applyFont="1" applyBorder="1" applyAlignment="1">
      <alignment vertical="center" wrapText="1"/>
    </xf>
    <xf numFmtId="166" fontId="16" fillId="0" borderId="17" xfId="0" applyNumberFormat="1" applyFont="1" applyBorder="1" applyAlignment="1" applyProtection="1">
      <alignment horizontal="left" vertical="center" wrapText="1"/>
      <protection locked="0"/>
    </xf>
    <xf numFmtId="166" fontId="16" fillId="0" borderId="16" xfId="0" applyNumberFormat="1" applyFont="1" applyBorder="1" applyAlignment="1" applyProtection="1">
      <alignment horizontal="left" vertical="center" wrapText="1"/>
      <protection locked="0"/>
    </xf>
    <xf numFmtId="166" fontId="13" fillId="0" borderId="11" xfId="0" applyNumberFormat="1" applyFont="1" applyBorder="1" applyAlignment="1" applyProtection="1">
      <alignment horizontal="right" vertical="center" wrapText="1"/>
      <protection locked="0"/>
    </xf>
    <xf numFmtId="166" fontId="14" fillId="0" borderId="69" xfId="0" applyNumberFormat="1" applyFont="1" applyBorder="1" applyAlignment="1">
      <alignment horizontal="center" vertical="center" wrapText="1"/>
    </xf>
    <xf numFmtId="166" fontId="14" fillId="0" borderId="71" xfId="0" applyNumberFormat="1" applyFont="1" applyBorder="1" applyAlignment="1">
      <alignment horizontal="center" vertical="center" wrapText="1"/>
    </xf>
    <xf numFmtId="166" fontId="67" fillId="0" borderId="27" xfId="0" applyNumberFormat="1" applyFont="1" applyBorder="1" applyAlignment="1">
      <alignment vertical="center" wrapText="1"/>
    </xf>
    <xf numFmtId="166" fontId="13" fillId="0" borderId="11" xfId="0" applyNumberFormat="1" applyFont="1" applyBorder="1" applyAlignment="1" applyProtection="1">
      <alignment horizontal="right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16" fillId="0" borderId="16" xfId="0" applyNumberFormat="1" applyFont="1" applyBorder="1" applyAlignment="1">
      <alignment vertical="center" wrapText="1"/>
    </xf>
    <xf numFmtId="166" fontId="16" fillId="0" borderId="10" xfId="0" applyNumberFormat="1" applyFont="1" applyBorder="1" applyAlignment="1">
      <alignment vertical="center" wrapText="1"/>
    </xf>
    <xf numFmtId="166" fontId="16" fillId="0" borderId="17" xfId="0" applyNumberFormat="1" applyFont="1" applyBorder="1" applyAlignment="1" applyProtection="1">
      <alignment vertical="center" wrapText="1"/>
      <protection locked="0"/>
    </xf>
    <xf numFmtId="166" fontId="16" fillId="0" borderId="11" xfId="0" applyNumberFormat="1" applyFont="1" applyBorder="1" applyAlignment="1" applyProtection="1">
      <alignment vertical="center" wrapText="1"/>
      <protection locked="0"/>
    </xf>
    <xf numFmtId="166" fontId="16" fillId="0" borderId="15" xfId="0" applyNumberFormat="1" applyFont="1" applyBorder="1" applyAlignment="1" applyProtection="1">
      <alignment vertical="center" wrapText="1"/>
      <protection locked="0"/>
    </xf>
    <xf numFmtId="166" fontId="7" fillId="0" borderId="47" xfId="0" applyNumberFormat="1" applyFont="1" applyBorder="1" applyAlignment="1">
      <alignment horizontal="centerContinuous" vertical="center" wrapText="1"/>
    </xf>
    <xf numFmtId="166" fontId="14" fillId="0" borderId="47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166" fontId="7" fillId="0" borderId="54" xfId="0" applyNumberFormat="1" applyFont="1" applyBorder="1" applyAlignment="1">
      <alignment horizontal="center" vertical="center" wrapText="1"/>
    </xf>
    <xf numFmtId="166" fontId="14" fillId="0" borderId="72" xfId="0" applyNumberFormat="1" applyFont="1" applyBorder="1" applyAlignment="1">
      <alignment horizontal="center" vertical="center" wrapText="1"/>
    </xf>
    <xf numFmtId="166" fontId="13" fillId="0" borderId="57" xfId="0" applyNumberFormat="1" applyFont="1" applyBorder="1" applyAlignment="1" applyProtection="1">
      <alignment vertical="center" wrapText="1"/>
      <protection locked="0"/>
    </xf>
    <xf numFmtId="166" fontId="13" fillId="0" borderId="73" xfId="0" applyNumberFormat="1" applyFont="1" applyBorder="1" applyAlignment="1" applyProtection="1">
      <alignment vertical="center" wrapText="1"/>
      <protection locked="0"/>
    </xf>
    <xf numFmtId="166" fontId="7" fillId="0" borderId="29" xfId="0" applyNumberFormat="1" applyFont="1" applyBorder="1" applyAlignment="1">
      <alignment horizontal="left" vertical="center" wrapText="1"/>
    </xf>
    <xf numFmtId="166" fontId="7" fillId="0" borderId="30" xfId="0" applyNumberFormat="1" applyFont="1" applyBorder="1" applyAlignment="1">
      <alignment vertical="center" wrapText="1"/>
    </xf>
    <xf numFmtId="166" fontId="7" fillId="33" borderId="30" xfId="0" applyNumberFormat="1" applyFont="1" applyFill="1" applyBorder="1" applyAlignment="1">
      <alignment vertical="center" wrapText="1"/>
    </xf>
    <xf numFmtId="166" fontId="16" fillId="0" borderId="18" xfId="0" applyNumberFormat="1" applyFont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166" fontId="16" fillId="0" borderId="19" xfId="0" applyNumberFormat="1" applyFont="1" applyBorder="1" applyAlignment="1" applyProtection="1">
      <alignment horizontal="left" vertical="center" wrapText="1"/>
      <protection locked="0"/>
    </xf>
    <xf numFmtId="166" fontId="16" fillId="0" borderId="11" xfId="0" applyNumberFormat="1" applyFont="1" applyBorder="1" applyAlignment="1" applyProtection="1">
      <alignment horizontal="left" vertical="center" wrapText="1"/>
      <protection locked="0"/>
    </xf>
    <xf numFmtId="166" fontId="7" fillId="0" borderId="72" xfId="0" applyNumberFormat="1" applyFont="1" applyBorder="1" applyAlignment="1">
      <alignment horizontal="center" vertical="center" wrapText="1"/>
    </xf>
    <xf numFmtId="166" fontId="14" fillId="0" borderId="49" xfId="0" applyNumberFormat="1" applyFont="1" applyBorder="1" applyAlignment="1">
      <alignment horizontal="center" vertical="center" wrapText="1"/>
    </xf>
    <xf numFmtId="166" fontId="16" fillId="0" borderId="47" xfId="0" applyNumberFormat="1" applyFont="1" applyBorder="1" applyAlignment="1">
      <alignment vertical="center" wrapText="1"/>
    </xf>
    <xf numFmtId="166" fontId="16" fillId="0" borderId="14" xfId="0" applyNumberFormat="1" applyFont="1" applyBorder="1" applyAlignment="1" applyProtection="1">
      <alignment vertical="center" wrapText="1"/>
      <protection locked="0"/>
    </xf>
    <xf numFmtId="166" fontId="14" fillId="0" borderId="47" xfId="0" applyNumberFormat="1" applyFont="1" applyBorder="1" applyAlignment="1">
      <alignment vertical="center" wrapText="1"/>
    </xf>
    <xf numFmtId="166" fontId="16" fillId="0" borderId="74" xfId="0" applyNumberFormat="1" applyFont="1" applyBorder="1" applyAlignment="1">
      <alignment vertical="center" wrapText="1"/>
    </xf>
    <xf numFmtId="166" fontId="16" fillId="0" borderId="14" xfId="0" applyNumberFormat="1" applyFont="1" applyBorder="1" applyAlignment="1" applyProtection="1">
      <alignment vertical="center" wrapText="1"/>
      <protection locked="0"/>
    </xf>
    <xf numFmtId="166" fontId="7" fillId="0" borderId="53" xfId="0" applyNumberFormat="1" applyFont="1" applyBorder="1" applyAlignment="1">
      <alignment horizontal="center" vertical="center" wrapText="1"/>
    </xf>
    <xf numFmtId="166" fontId="16" fillId="0" borderId="54" xfId="0" applyNumberFormat="1" applyFont="1" applyBorder="1" applyAlignment="1">
      <alignment vertical="center" wrapText="1"/>
    </xf>
    <xf numFmtId="166" fontId="16" fillId="0" borderId="57" xfId="0" applyNumberFormat="1" applyFont="1" applyBorder="1" applyAlignment="1" applyProtection="1">
      <alignment vertical="center" wrapText="1"/>
      <protection locked="0"/>
    </xf>
    <xf numFmtId="166" fontId="14" fillId="0" borderId="54" xfId="0" applyNumberFormat="1" applyFont="1" applyBorder="1" applyAlignment="1">
      <alignment vertical="center" wrapText="1"/>
    </xf>
    <xf numFmtId="166" fontId="14" fillId="0" borderId="48" xfId="0" applyNumberFormat="1" applyFont="1" applyBorder="1" applyAlignment="1">
      <alignment vertical="center" wrapText="1"/>
    </xf>
    <xf numFmtId="166" fontId="16" fillId="0" borderId="62" xfId="0" applyNumberFormat="1" applyFont="1" applyBorder="1" applyAlignment="1">
      <alignment vertical="center" wrapText="1"/>
    </xf>
    <xf numFmtId="166" fontId="16" fillId="0" borderId="57" xfId="0" applyNumberFormat="1" applyFont="1" applyBorder="1" applyAlignment="1" applyProtection="1">
      <alignment vertical="center" wrapText="1"/>
      <protection locked="0"/>
    </xf>
    <xf numFmtId="166" fontId="16" fillId="0" borderId="73" xfId="0" applyNumberFormat="1" applyFont="1" applyBorder="1" applyAlignment="1" applyProtection="1">
      <alignment vertical="center" wrapText="1"/>
      <protection locked="0"/>
    </xf>
    <xf numFmtId="166" fontId="16" fillId="0" borderId="73" xfId="0" applyNumberFormat="1" applyFont="1" applyBorder="1" applyAlignment="1" applyProtection="1">
      <alignment vertical="center" wrapText="1"/>
      <protection locked="0"/>
    </xf>
    <xf numFmtId="166" fontId="16" fillId="0" borderId="75" xfId="0" applyNumberFormat="1" applyFont="1" applyBorder="1" applyAlignment="1" applyProtection="1">
      <alignment vertical="center" wrapText="1"/>
      <protection locked="0"/>
    </xf>
    <xf numFmtId="166" fontId="16" fillId="0" borderId="76" xfId="0" applyNumberFormat="1" applyFont="1" applyBorder="1" applyAlignment="1">
      <alignment vertical="center" wrapText="1"/>
    </xf>
    <xf numFmtId="166" fontId="16" fillId="0" borderId="59" xfId="0" applyNumberFormat="1" applyFont="1" applyBorder="1" applyAlignment="1">
      <alignment vertical="center" wrapText="1"/>
    </xf>
    <xf numFmtId="166" fontId="14" fillId="0" borderId="48" xfId="0" applyNumberFormat="1" applyFont="1" applyBorder="1" applyAlignment="1">
      <alignment horizontal="left" vertical="center" wrapText="1" indent="1"/>
    </xf>
    <xf numFmtId="166" fontId="16" fillId="0" borderId="69" xfId="0" applyNumberFormat="1" applyFont="1" applyBorder="1" applyAlignment="1" applyProtection="1">
      <alignment horizontal="left" vertical="center" wrapText="1" indent="1"/>
      <protection locked="0"/>
    </xf>
    <xf numFmtId="166" fontId="14" fillId="0" borderId="48" xfId="0" applyNumberFormat="1" applyFont="1" applyBorder="1" applyAlignment="1">
      <alignment horizontal="left" vertical="center" wrapText="1" indent="1"/>
    </xf>
    <xf numFmtId="166" fontId="16" fillId="0" borderId="60" xfId="0" applyNumberFormat="1" applyFont="1" applyBorder="1" applyAlignment="1">
      <alignment horizontal="left" vertical="center" wrapText="1" indent="1"/>
    </xf>
    <xf numFmtId="166" fontId="16" fillId="0" borderId="44" xfId="0" applyNumberFormat="1" applyFont="1" applyBorder="1" applyAlignment="1" applyProtection="1">
      <alignment horizontal="left" vertical="center" wrapText="1" indent="1"/>
      <protection locked="0"/>
    </xf>
    <xf numFmtId="166" fontId="16" fillId="0" borderId="57" xfId="0" applyNumberFormat="1" applyFont="1" applyBorder="1" applyAlignment="1" applyProtection="1">
      <alignment horizontal="left" vertical="center" wrapText="1" indent="1"/>
      <protection locked="0"/>
    </xf>
    <xf numFmtId="166" fontId="16" fillId="0" borderId="77" xfId="0" applyNumberFormat="1" applyFont="1" applyBorder="1" applyAlignment="1" applyProtection="1">
      <alignment horizontal="left" vertical="center" wrapText="1" indent="1"/>
      <protection locked="0"/>
    </xf>
    <xf numFmtId="166" fontId="16" fillId="0" borderId="57" xfId="0" applyNumberFormat="1" applyFont="1" applyBorder="1" applyAlignment="1" applyProtection="1">
      <alignment horizontal="left" vertical="center" wrapText="1" indent="1"/>
      <protection locked="0"/>
    </xf>
    <xf numFmtId="166" fontId="16" fillId="0" borderId="75" xfId="0" applyNumberFormat="1" applyFont="1" applyBorder="1" applyAlignment="1" applyProtection="1">
      <alignment horizontal="left" vertical="center" wrapText="1" indent="1"/>
      <protection locked="0"/>
    </xf>
    <xf numFmtId="166" fontId="14" fillId="0" borderId="41" xfId="0" applyNumberFormat="1" applyFont="1" applyBorder="1" applyAlignment="1">
      <alignment horizontal="center" vertical="center" wrapText="1"/>
    </xf>
    <xf numFmtId="166" fontId="16" fillId="0" borderId="41" xfId="0" applyNumberFormat="1" applyFont="1" applyBorder="1" applyAlignment="1">
      <alignment vertical="center" wrapText="1"/>
    </xf>
    <xf numFmtId="166" fontId="16" fillId="0" borderId="51" xfId="0" applyNumberFormat="1" applyFont="1" applyBorder="1" applyAlignment="1" applyProtection="1">
      <alignment vertical="center" wrapText="1"/>
      <protection locked="0"/>
    </xf>
    <xf numFmtId="166" fontId="14" fillId="0" borderId="41" xfId="0" applyNumberFormat="1" applyFont="1" applyBorder="1" applyAlignment="1">
      <alignment vertical="center" wrapText="1"/>
    </xf>
    <xf numFmtId="166" fontId="16" fillId="0" borderId="51" xfId="0" applyNumberFormat="1" applyFont="1" applyBorder="1" applyAlignment="1" applyProtection="1">
      <alignment vertical="center" wrapText="1"/>
      <protection locked="0"/>
    </xf>
    <xf numFmtId="166" fontId="16" fillId="0" borderId="78" xfId="0" applyNumberFormat="1" applyFont="1" applyBorder="1" applyAlignment="1" applyProtection="1">
      <alignment vertical="center" wrapText="1"/>
      <protection locked="0"/>
    </xf>
    <xf numFmtId="166" fontId="16" fillId="0" borderId="78" xfId="0" applyNumberFormat="1" applyFont="1" applyBorder="1" applyAlignment="1" applyProtection="1">
      <alignment vertical="center" wrapText="1"/>
      <protection locked="0"/>
    </xf>
    <xf numFmtId="166" fontId="16" fillId="0" borderId="79" xfId="0" applyNumberFormat="1" applyFont="1" applyBorder="1" applyAlignment="1" applyProtection="1">
      <alignment vertical="center" wrapText="1"/>
      <protection locked="0"/>
    </xf>
    <xf numFmtId="166" fontId="14" fillId="0" borderId="68" xfId="0" applyNumberFormat="1" applyFont="1" applyBorder="1" applyAlignment="1">
      <alignment vertical="center" wrapText="1"/>
    </xf>
    <xf numFmtId="49" fontId="16" fillId="0" borderId="33" xfId="0" applyNumberFormat="1" applyFont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49" fontId="0" fillId="0" borderId="55" xfId="0" applyNumberFormat="1" applyBorder="1" applyAlignment="1" applyProtection="1">
      <alignment horizontal="center" vertical="center" wrapText="1"/>
      <protection locked="0"/>
    </xf>
    <xf numFmtId="49" fontId="0" fillId="0" borderId="56" xfId="0" applyNumberFormat="1" applyBorder="1" applyAlignment="1" applyProtection="1">
      <alignment horizontal="center" vertical="center" wrapText="1"/>
      <protection locked="0"/>
    </xf>
    <xf numFmtId="49" fontId="0" fillId="0" borderId="76" xfId="0" applyNumberFormat="1" applyBorder="1" applyAlignment="1" applyProtection="1">
      <alignment horizontal="center" vertical="center" wrapText="1"/>
      <protection locked="0"/>
    </xf>
    <xf numFmtId="49" fontId="0" fillId="0" borderId="76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Font="1" applyBorder="1" applyAlignment="1" applyProtection="1">
      <alignment horizontal="center" vertical="center" wrapText="1"/>
      <protection locked="0"/>
    </xf>
    <xf numFmtId="166" fontId="0" fillId="33" borderId="70" xfId="0" applyNumberFormat="1" applyFont="1" applyFill="1" applyBorder="1" applyAlignment="1">
      <alignment horizontal="left" vertical="center" wrapText="1" indent="2"/>
    </xf>
    <xf numFmtId="166" fontId="14" fillId="0" borderId="60" xfId="0" applyNumberFormat="1" applyFont="1" applyBorder="1" applyAlignment="1">
      <alignment horizontal="center" vertical="center" wrapText="1"/>
    </xf>
    <xf numFmtId="166" fontId="14" fillId="0" borderId="18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3" fillId="0" borderId="44" xfId="0" applyNumberFormat="1" applyFont="1" applyBorder="1" applyAlignment="1" applyProtection="1">
      <alignment horizontal="left" vertical="center" wrapText="1" indent="1"/>
      <protection locked="0"/>
    </xf>
    <xf numFmtId="166" fontId="68" fillId="0" borderId="35" xfId="6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 applyProtection="1">
      <alignment horizontal="left" vertical="center" wrapText="1" indent="1"/>
      <protection/>
    </xf>
    <xf numFmtId="166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6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166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 applyProtection="1">
      <alignment vertical="center" wrapText="1"/>
      <protection locked="0"/>
    </xf>
    <xf numFmtId="166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applyProtection="1">
      <alignment vertical="center" wrapText="1"/>
      <protection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14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16" fillId="0" borderId="0" xfId="0" applyFont="1" applyFill="1" applyBorder="1" applyAlignment="1">
      <alignment horizontal="justify" vertical="center" wrapText="1"/>
    </xf>
    <xf numFmtId="166" fontId="7" fillId="0" borderId="49" xfId="0" applyNumberFormat="1" applyFont="1" applyBorder="1" applyAlignment="1">
      <alignment horizontal="centerContinuous"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7" fillId="0" borderId="11" xfId="0" applyNumberFormat="1" applyFont="1" applyBorder="1" applyAlignment="1" applyProtection="1">
      <alignment horizontal="right" vertical="center" wrapText="1"/>
      <protection locked="0"/>
    </xf>
    <xf numFmtId="166" fontId="13" fillId="0" borderId="13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right" vertical="center" wrapText="1"/>
      <protection locked="0"/>
    </xf>
    <xf numFmtId="166" fontId="13" fillId="0" borderId="15" xfId="0" applyNumberFormat="1" applyFont="1" applyBorder="1" applyAlignment="1" applyProtection="1">
      <alignment horizontal="right" vertical="center" wrapText="1"/>
      <protection locked="0"/>
    </xf>
    <xf numFmtId="0" fontId="1" fillId="0" borderId="0" xfId="60" applyFont="1">
      <alignment/>
      <protection/>
    </xf>
    <xf numFmtId="166" fontId="4" fillId="0" borderId="0" xfId="60" applyNumberFormat="1" applyFont="1" applyAlignment="1">
      <alignment horizontal="centerContinuous" vertical="center"/>
      <protection/>
    </xf>
    <xf numFmtId="0" fontId="14" fillId="0" borderId="20" xfId="60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center" vertical="center" wrapText="1"/>
      <protection/>
    </xf>
    <xf numFmtId="0" fontId="14" fillId="0" borderId="26" xfId="60" applyFont="1" applyBorder="1" applyAlignment="1">
      <alignment horizontal="center" vertical="center" wrapText="1"/>
      <protection/>
    </xf>
    <xf numFmtId="0" fontId="16" fillId="0" borderId="22" xfId="60" applyFont="1" applyBorder="1" applyAlignment="1">
      <alignment horizontal="center" vertical="center"/>
      <protection/>
    </xf>
    <xf numFmtId="0" fontId="16" fillId="0" borderId="23" xfId="60" applyFont="1" applyBorder="1" applyAlignment="1">
      <alignment horizontal="center" vertical="center"/>
      <protection/>
    </xf>
    <xf numFmtId="0" fontId="16" fillId="0" borderId="28" xfId="60" applyFont="1" applyBorder="1" applyAlignment="1">
      <alignment horizontal="center" vertical="center"/>
      <protection/>
    </xf>
    <xf numFmtId="0" fontId="16" fillId="0" borderId="20" xfId="60" applyFont="1" applyBorder="1" applyAlignment="1">
      <alignment horizontal="center" vertical="center"/>
      <protection/>
    </xf>
    <xf numFmtId="0" fontId="16" fillId="0" borderId="12" xfId="60" applyFont="1" applyBorder="1">
      <alignment/>
      <protection/>
    </xf>
    <xf numFmtId="168" fontId="16" fillId="0" borderId="66" xfId="42" applyNumberFormat="1" applyFont="1" applyBorder="1" applyAlignment="1" applyProtection="1">
      <alignment/>
      <protection locked="0"/>
    </xf>
    <xf numFmtId="0" fontId="16" fillId="0" borderId="17" xfId="60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justify" wrapText="1"/>
    </xf>
    <xf numFmtId="168" fontId="16" fillId="0" borderId="51" xfId="42" applyNumberFormat="1" applyFont="1" applyBorder="1" applyAlignment="1" applyProtection="1">
      <alignment/>
      <protection locked="0"/>
    </xf>
    <xf numFmtId="0" fontId="22" fillId="0" borderId="11" xfId="0" applyFont="1" applyBorder="1" applyAlignment="1">
      <alignment wrapText="1"/>
    </xf>
    <xf numFmtId="0" fontId="16" fillId="0" borderId="19" xfId="60" applyFont="1" applyBorder="1" applyAlignment="1">
      <alignment horizontal="center" vertical="center"/>
      <protection/>
    </xf>
    <xf numFmtId="168" fontId="16" fillId="0" borderId="46" xfId="42" applyNumberFormat="1" applyFont="1" applyBorder="1" applyAlignment="1" applyProtection="1">
      <alignment/>
      <protection locked="0"/>
    </xf>
    <xf numFmtId="0" fontId="22" fillId="0" borderId="40" xfId="0" applyFont="1" applyBorder="1" applyAlignment="1">
      <alignment wrapText="1"/>
    </xf>
    <xf numFmtId="168" fontId="14" fillId="0" borderId="28" xfId="42" applyNumberFormat="1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vertical="center"/>
    </xf>
    <xf numFmtId="3" fontId="16" fillId="0" borderId="13" xfId="0" applyNumberFormat="1" applyFont="1" applyBorder="1" applyAlignment="1" applyProtection="1">
      <alignment vertical="center"/>
      <protection locked="0"/>
    </xf>
    <xf numFmtId="3" fontId="16" fillId="0" borderId="26" xfId="0" applyNumberFormat="1" applyFont="1" applyBorder="1" applyAlignment="1">
      <alignment vertical="center"/>
    </xf>
    <xf numFmtId="49" fontId="20" fillId="0" borderId="17" xfId="0" applyNumberFormat="1" applyFont="1" applyBorder="1" applyAlignment="1" quotePrefix="1">
      <alignment horizontal="left" vertical="center" indent="1"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27" xfId="0" applyNumberFormat="1" applyFont="1" applyBorder="1" applyAlignment="1">
      <alignment vertical="center"/>
    </xf>
    <xf numFmtId="49" fontId="16" fillId="0" borderId="17" xfId="0" applyNumberFormat="1" applyFont="1" applyBorder="1" applyAlignment="1">
      <alignment vertical="center"/>
    </xf>
    <xf numFmtId="3" fontId="16" fillId="0" borderId="11" xfId="0" applyNumberFormat="1" applyFont="1" applyBorder="1" applyAlignment="1" applyProtection="1">
      <alignment vertical="center"/>
      <protection locked="0"/>
    </xf>
    <xf numFmtId="3" fontId="16" fillId="0" borderId="27" xfId="0" applyNumberFormat="1" applyFont="1" applyBorder="1" applyAlignment="1">
      <alignment vertical="center"/>
    </xf>
    <xf numFmtId="49" fontId="16" fillId="0" borderId="19" xfId="0" applyNumberFormat="1" applyFont="1" applyBorder="1" applyAlignment="1" applyProtection="1">
      <alignment vertical="center"/>
      <protection locked="0"/>
    </xf>
    <xf numFmtId="3" fontId="16" fillId="0" borderId="15" xfId="0" applyNumberFormat="1" applyFont="1" applyBorder="1" applyAlignment="1" applyProtection="1">
      <alignment vertical="center"/>
      <protection locked="0"/>
    </xf>
    <xf numFmtId="49" fontId="7" fillId="0" borderId="22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49" fontId="16" fillId="0" borderId="17" xfId="0" applyNumberFormat="1" applyFont="1" applyBorder="1" applyAlignment="1">
      <alignment horizontal="left" vertical="center"/>
    </xf>
    <xf numFmtId="49" fontId="16" fillId="0" borderId="17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3" fontId="68" fillId="0" borderId="11" xfId="0" applyNumberFormat="1" applyFont="1" applyBorder="1" applyAlignment="1" applyProtection="1">
      <alignment vertical="center"/>
      <protection locked="0"/>
    </xf>
    <xf numFmtId="3" fontId="68" fillId="0" borderId="27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6" fontId="16" fillId="0" borderId="0" xfId="0" applyNumberFormat="1" applyFont="1" applyAlignment="1">
      <alignment vertical="center" wrapText="1"/>
    </xf>
    <xf numFmtId="166" fontId="68" fillId="0" borderId="14" xfId="0" applyNumberFormat="1" applyFont="1" applyBorder="1" applyAlignment="1" applyProtection="1">
      <alignment vertical="center" wrapText="1"/>
      <protection locked="0"/>
    </xf>
    <xf numFmtId="166" fontId="68" fillId="0" borderId="11" xfId="0" applyNumberFormat="1" applyFont="1" applyBorder="1" applyAlignment="1" applyProtection="1">
      <alignment vertical="center" wrapText="1"/>
      <protection locked="0"/>
    </xf>
    <xf numFmtId="166" fontId="68" fillId="0" borderId="27" xfId="0" applyNumberFormat="1" applyFont="1" applyBorder="1" applyAlignment="1" applyProtection="1">
      <alignment vertical="center" wrapText="1"/>
      <protection locked="0"/>
    </xf>
    <xf numFmtId="49" fontId="0" fillId="0" borderId="55" xfId="0" applyNumberFormat="1" applyFont="1" applyBorder="1" applyAlignment="1" applyProtection="1">
      <alignment horizontal="center" vertical="center" wrapText="1"/>
      <protection locked="0"/>
    </xf>
    <xf numFmtId="166" fontId="68" fillId="0" borderId="40" xfId="0" applyNumberFormat="1" applyFont="1" applyBorder="1" applyAlignment="1" applyProtection="1">
      <alignment vertical="center" wrapText="1"/>
      <protection locked="0"/>
    </xf>
    <xf numFmtId="166" fontId="68" fillId="0" borderId="0" xfId="0" applyNumberFormat="1" applyFont="1" applyAlignment="1" applyProtection="1">
      <alignment vertical="center" wrapText="1"/>
      <protection locked="0"/>
    </xf>
    <xf numFmtId="0" fontId="2" fillId="0" borderId="0" xfId="61" applyProtection="1">
      <alignment/>
      <protection locked="0"/>
    </xf>
    <xf numFmtId="0" fontId="2" fillId="0" borderId="0" xfId="61">
      <alignment/>
      <protection/>
    </xf>
    <xf numFmtId="0" fontId="5" fillId="0" borderId="0" xfId="0" applyFont="1" applyAlignment="1">
      <alignment horizontal="right"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16" fillId="0" borderId="22" xfId="61" applyFont="1" applyBorder="1" applyAlignment="1">
      <alignment horizontal="left" vertical="center" indent="1"/>
      <protection/>
    </xf>
    <xf numFmtId="0" fontId="2" fillId="0" borderId="0" xfId="61" applyAlignment="1">
      <alignment vertical="center"/>
      <protection/>
    </xf>
    <xf numFmtId="0" fontId="16" fillId="0" borderId="16" xfId="61" applyFont="1" applyBorder="1" applyAlignment="1">
      <alignment horizontal="left" vertical="center" indent="1"/>
      <protection/>
    </xf>
    <xf numFmtId="0" fontId="16" fillId="0" borderId="10" xfId="61" applyFont="1" applyBorder="1" applyAlignment="1">
      <alignment horizontal="left" vertical="center" wrapText="1" indent="1"/>
      <protection/>
    </xf>
    <xf numFmtId="166" fontId="16" fillId="0" borderId="10" xfId="61" applyNumberFormat="1" applyFont="1" applyBorder="1" applyAlignment="1" applyProtection="1">
      <alignment vertical="center"/>
      <protection locked="0"/>
    </xf>
    <xf numFmtId="166" fontId="16" fillId="0" borderId="58" xfId="61" applyNumberFormat="1" applyFont="1" applyBorder="1" applyAlignment="1">
      <alignment vertical="center"/>
      <protection/>
    </xf>
    <xf numFmtId="0" fontId="16" fillId="0" borderId="17" xfId="61" applyFont="1" applyBorder="1" applyAlignment="1">
      <alignment horizontal="left" vertical="center" indent="1"/>
      <protection/>
    </xf>
    <xf numFmtId="0" fontId="16" fillId="0" borderId="11" xfId="61" applyFont="1" applyBorder="1" applyAlignment="1">
      <alignment horizontal="left" vertical="center" wrapText="1" indent="1"/>
      <protection/>
    </xf>
    <xf numFmtId="166" fontId="16" fillId="0" borderId="11" xfId="61" applyNumberFormat="1" applyFont="1" applyBorder="1" applyAlignment="1" applyProtection="1">
      <alignment vertical="center"/>
      <protection locked="0"/>
    </xf>
    <xf numFmtId="166" fontId="16" fillId="0" borderId="27" xfId="61" applyNumberFormat="1" applyFont="1" applyBorder="1" applyAlignment="1">
      <alignment vertical="center"/>
      <protection/>
    </xf>
    <xf numFmtId="0" fontId="2" fillId="0" borderId="0" xfId="61" applyAlignment="1" applyProtection="1">
      <alignment vertical="center"/>
      <protection locked="0"/>
    </xf>
    <xf numFmtId="0" fontId="16" fillId="0" borderId="12" xfId="61" applyFont="1" applyBorder="1" applyAlignment="1">
      <alignment horizontal="left" vertical="center" wrapText="1" indent="1"/>
      <protection/>
    </xf>
    <xf numFmtId="166" fontId="16" fillId="0" borderId="12" xfId="61" applyNumberFormat="1" applyFont="1" applyBorder="1" applyAlignment="1" applyProtection="1">
      <alignment vertical="center"/>
      <protection locked="0"/>
    </xf>
    <xf numFmtId="166" fontId="16" fillId="0" borderId="34" xfId="61" applyNumberFormat="1" applyFont="1" applyBorder="1" applyAlignment="1">
      <alignment vertical="center"/>
      <protection/>
    </xf>
    <xf numFmtId="0" fontId="16" fillId="0" borderId="11" xfId="61" applyFont="1" applyBorder="1" applyAlignment="1">
      <alignment horizontal="left" vertical="center" indent="1"/>
      <protection/>
    </xf>
    <xf numFmtId="0" fontId="7" fillId="0" borderId="23" xfId="61" applyFont="1" applyBorder="1" applyAlignment="1">
      <alignment horizontal="left" vertical="center" indent="1"/>
      <protection/>
    </xf>
    <xf numFmtId="166" fontId="14" fillId="0" borderId="23" xfId="61" applyNumberFormat="1" applyFont="1" applyBorder="1" applyAlignment="1">
      <alignment vertical="center"/>
      <protection/>
    </xf>
    <xf numFmtId="166" fontId="14" fillId="0" borderId="28" xfId="61" applyNumberFormat="1" applyFont="1" applyBorder="1" applyAlignment="1">
      <alignment vertical="center"/>
      <protection/>
    </xf>
    <xf numFmtId="0" fontId="16" fillId="0" borderId="18" xfId="61" applyFont="1" applyBorder="1" applyAlignment="1">
      <alignment horizontal="left" vertical="center" indent="1"/>
      <protection/>
    </xf>
    <xf numFmtId="0" fontId="16" fillId="0" borderId="12" xfId="61" applyFont="1" applyBorder="1" applyAlignment="1">
      <alignment horizontal="left" vertical="center" indent="1"/>
      <protection/>
    </xf>
    <xf numFmtId="0" fontId="14" fillId="0" borderId="22" xfId="61" applyFont="1" applyBorder="1" applyAlignment="1">
      <alignment horizontal="left" vertical="center" indent="1"/>
      <protection/>
    </xf>
    <xf numFmtId="0" fontId="7" fillId="0" borderId="23" xfId="61" applyFont="1" applyBorder="1" applyAlignment="1">
      <alignment horizontal="left" indent="1"/>
      <protection/>
    </xf>
    <xf numFmtId="166" fontId="14" fillId="0" borderId="23" xfId="61" applyNumberFormat="1" applyFont="1" applyBorder="1">
      <alignment/>
      <protection/>
    </xf>
    <xf numFmtId="166" fontId="14" fillId="0" borderId="28" xfId="61" applyNumberFormat="1" applyFont="1" applyBorder="1">
      <alignment/>
      <protection/>
    </xf>
    <xf numFmtId="0" fontId="0" fillId="0" borderId="0" xfId="61" applyFont="1">
      <alignment/>
      <protection/>
    </xf>
    <xf numFmtId="0" fontId="4" fillId="0" borderId="0" xfId="61" applyFont="1" applyProtection="1">
      <alignment/>
      <protection locked="0"/>
    </xf>
    <xf numFmtId="0" fontId="6" fillId="0" borderId="0" xfId="61" applyFont="1" applyProtection="1">
      <alignment/>
      <protection locked="0"/>
    </xf>
    <xf numFmtId="0" fontId="5" fillId="0" borderId="39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6" fontId="6" fillId="0" borderId="0" xfId="60" applyNumberFormat="1" applyFont="1" applyAlignment="1">
      <alignment horizontal="center" vertical="center"/>
      <protection/>
    </xf>
    <xf numFmtId="166" fontId="15" fillId="0" borderId="39" xfId="60" applyNumberFormat="1" applyFont="1" applyBorder="1" applyAlignment="1">
      <alignment horizontal="left" vertical="center"/>
      <protection/>
    </xf>
    <xf numFmtId="166" fontId="15" fillId="0" borderId="39" xfId="60" applyNumberFormat="1" applyFont="1" applyBorder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5" fillId="0" borderId="39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166" fontId="7" fillId="0" borderId="80" xfId="0" applyNumberFormat="1" applyFont="1" applyBorder="1" applyAlignment="1">
      <alignment horizontal="center" vertical="center" wrapText="1"/>
    </xf>
    <xf numFmtId="166" fontId="7" fillId="0" borderId="70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9" fillId="0" borderId="61" xfId="0" applyNumberFormat="1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166" fontId="7" fillId="0" borderId="49" xfId="0" applyNumberFormat="1" applyFont="1" applyBorder="1" applyAlignment="1">
      <alignment horizontal="center" vertical="center" wrapText="1"/>
    </xf>
    <xf numFmtId="166" fontId="5" fillId="0" borderId="39" xfId="0" applyNumberFormat="1" applyFont="1" applyBorder="1" applyAlignment="1">
      <alignment horizontal="right" vertical="center"/>
    </xf>
    <xf numFmtId="166" fontId="7" fillId="0" borderId="81" xfId="0" applyNumberFormat="1" applyFont="1" applyBorder="1" applyAlignment="1">
      <alignment horizontal="center" vertical="center" wrapText="1"/>
    </xf>
    <xf numFmtId="166" fontId="7" fillId="0" borderId="82" xfId="0" applyNumberFormat="1" applyFont="1" applyBorder="1" applyAlignment="1">
      <alignment horizontal="center" vertical="center" wrapText="1"/>
    </xf>
    <xf numFmtId="0" fontId="7" fillId="0" borderId="22" xfId="60" applyFont="1" applyBorder="1" applyAlignment="1">
      <alignment horizontal="left"/>
      <protection/>
    </xf>
    <xf numFmtId="0" fontId="7" fillId="0" borderId="23" xfId="60" applyFont="1" applyBorder="1" applyAlignment="1">
      <alignment horizontal="left"/>
      <protection/>
    </xf>
    <xf numFmtId="0" fontId="16" fillId="0" borderId="61" xfId="60" applyFont="1" applyBorder="1" applyAlignment="1">
      <alignment horizontal="justify" vertical="center" wrapText="1"/>
      <protection/>
    </xf>
    <xf numFmtId="0" fontId="25" fillId="0" borderId="39" xfId="0" applyFont="1" applyBorder="1" applyAlignment="1">
      <alignment horizontal="right"/>
    </xf>
    <xf numFmtId="166" fontId="4" fillId="0" borderId="0" xfId="60" applyNumberFormat="1" applyFont="1" applyAlignment="1">
      <alignment horizontal="center" vertical="center" wrapText="1"/>
      <protection/>
    </xf>
    <xf numFmtId="16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8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6" fillId="0" borderId="64" xfId="0" applyFont="1" applyBorder="1" applyAlignment="1" applyProtection="1">
      <alignment horizontal="left" indent="1"/>
      <protection locked="0"/>
    </xf>
    <xf numFmtId="0" fontId="16" fillId="0" borderId="85" xfId="0" applyFont="1" applyBorder="1" applyAlignment="1" applyProtection="1">
      <alignment horizontal="left" indent="1"/>
      <protection locked="0"/>
    </xf>
    <xf numFmtId="0" fontId="16" fillId="0" borderId="86" xfId="0" applyFont="1" applyBorder="1" applyAlignment="1" applyProtection="1">
      <alignment horizontal="left" indent="1"/>
      <protection locked="0"/>
    </xf>
    <xf numFmtId="3" fontId="16" fillId="0" borderId="13" xfId="0" applyNumberFormat="1" applyFont="1" applyBorder="1" applyAlignment="1" applyProtection="1">
      <alignment horizontal="right" indent="1"/>
      <protection locked="0"/>
    </xf>
    <xf numFmtId="0" fontId="16" fillId="0" borderId="26" xfId="0" applyFont="1" applyBorder="1" applyAlignment="1" applyProtection="1">
      <alignment horizontal="right" indent="1"/>
      <protection locked="0"/>
    </xf>
    <xf numFmtId="0" fontId="16" fillId="0" borderId="44" xfId="0" applyFont="1" applyBorder="1" applyAlignment="1" applyProtection="1">
      <alignment horizontal="left" indent="1"/>
      <protection locked="0"/>
    </xf>
    <xf numFmtId="0" fontId="16" fillId="0" borderId="45" xfId="0" applyFont="1" applyBorder="1" applyAlignment="1" applyProtection="1">
      <alignment horizontal="left" indent="1"/>
      <protection locked="0"/>
    </xf>
    <xf numFmtId="0" fontId="16" fillId="0" borderId="78" xfId="0" applyFont="1" applyBorder="1" applyAlignment="1" applyProtection="1">
      <alignment horizontal="left" indent="1"/>
      <protection locked="0"/>
    </xf>
    <xf numFmtId="0" fontId="16" fillId="0" borderId="15" xfId="0" applyFont="1" applyBorder="1" applyAlignment="1" applyProtection="1">
      <alignment horizontal="right" indent="1"/>
      <protection locked="0"/>
    </xf>
    <xf numFmtId="0" fontId="16" fillId="0" borderId="32" xfId="0" applyFont="1" applyBorder="1" applyAlignment="1" applyProtection="1">
      <alignment horizontal="right" indent="1"/>
      <protection locked="0"/>
    </xf>
    <xf numFmtId="0" fontId="7" fillId="0" borderId="48" xfId="0" applyFont="1" applyBorder="1" applyAlignment="1">
      <alignment horizontal="left" indent="1"/>
    </xf>
    <xf numFmtId="0" fontId="7" fillId="0" borderId="49" xfId="0" applyFont="1" applyBorder="1" applyAlignment="1">
      <alignment horizontal="left" indent="1"/>
    </xf>
    <xf numFmtId="3" fontId="14" fillId="0" borderId="22" xfId="0" applyNumberFormat="1" applyFont="1" applyBorder="1" applyAlignment="1" applyProtection="1">
      <alignment horizontal="right" indent="1"/>
      <protection locked="0"/>
    </xf>
    <xf numFmtId="0" fontId="14" fillId="0" borderId="28" xfId="0" applyFont="1" applyBorder="1" applyAlignment="1" applyProtection="1">
      <alignment horizontal="right" indent="1"/>
      <protection locked="0"/>
    </xf>
    <xf numFmtId="0" fontId="1" fillId="0" borderId="0" xfId="0" applyFont="1" applyAlignment="1">
      <alignment horizontal="left"/>
    </xf>
    <xf numFmtId="0" fontId="16" fillId="0" borderId="13" xfId="0" applyFont="1" applyBorder="1" applyAlignment="1" applyProtection="1">
      <alignment horizontal="right" indent="1"/>
      <protection locked="0"/>
    </xf>
    <xf numFmtId="0" fontId="7" fillId="0" borderId="47" xfId="0" applyFont="1" applyBorder="1" applyAlignment="1">
      <alignment horizontal="left" indent="1"/>
    </xf>
    <xf numFmtId="0" fontId="14" fillId="0" borderId="23" xfId="0" applyFont="1" applyBorder="1" applyAlignment="1">
      <alignment horizontal="right" indent="1"/>
    </xf>
    <xf numFmtId="0" fontId="14" fillId="0" borderId="28" xfId="0" applyFont="1" applyBorder="1" applyAlignment="1">
      <alignment horizontal="right" inden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right" vertical="top"/>
      <protection locked="0"/>
    </xf>
    <xf numFmtId="0" fontId="7" fillId="0" borderId="87" xfId="0" applyFont="1" applyBorder="1" applyAlignment="1" quotePrefix="1">
      <alignment horizontal="right" vertical="center"/>
    </xf>
    <xf numFmtId="0" fontId="7" fillId="0" borderId="85" xfId="0" applyFont="1" applyBorder="1" applyAlignment="1" quotePrefix="1">
      <alignment horizontal="right" vertical="center"/>
    </xf>
    <xf numFmtId="0" fontId="7" fillId="0" borderId="66" xfId="0" applyFont="1" applyBorder="1" applyAlignment="1" quotePrefix="1">
      <alignment horizontal="right" vertical="center"/>
    </xf>
    <xf numFmtId="49" fontId="7" fillId="0" borderId="72" xfId="0" applyNumberFormat="1" applyFont="1" applyBorder="1" applyAlignment="1">
      <alignment horizontal="right" vertical="center"/>
    </xf>
    <xf numFmtId="49" fontId="7" fillId="0" borderId="39" xfId="0" applyNumberFormat="1" applyFont="1" applyBorder="1" applyAlignment="1">
      <alignment horizontal="right" vertical="center"/>
    </xf>
    <xf numFmtId="49" fontId="7" fillId="0" borderId="68" xfId="0" applyNumberFormat="1" applyFont="1" applyBorder="1" applyAlignment="1">
      <alignment horizontal="right" vertical="center"/>
    </xf>
    <xf numFmtId="0" fontId="5" fillId="0" borderId="61" xfId="0" applyFont="1" applyBorder="1" applyAlignment="1">
      <alignment horizontal="right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39" xfId="0" applyFont="1" applyBorder="1" applyAlignment="1">
      <alignment horizontal="right" vertical="top"/>
    </xf>
    <xf numFmtId="0" fontId="5" fillId="0" borderId="49" xfId="0" applyFont="1" applyBorder="1" applyAlignment="1">
      <alignment horizontal="right"/>
    </xf>
    <xf numFmtId="49" fontId="7" fillId="0" borderId="87" xfId="0" applyNumberFormat="1" applyFont="1" applyBorder="1" applyAlignment="1">
      <alignment horizontal="right" vertical="center"/>
    </xf>
    <xf numFmtId="49" fontId="7" fillId="0" borderId="85" xfId="0" applyNumberFormat="1" applyFont="1" applyBorder="1" applyAlignment="1">
      <alignment horizontal="right" vertical="center"/>
    </xf>
    <xf numFmtId="49" fontId="7" fillId="0" borderId="66" xfId="0" applyNumberFormat="1" applyFont="1" applyBorder="1" applyAlignment="1">
      <alignment horizontal="right" vertical="center"/>
    </xf>
    <xf numFmtId="49" fontId="7" fillId="0" borderId="53" xfId="0" applyNumberFormat="1" applyFont="1" applyBorder="1" applyAlignment="1">
      <alignment horizontal="right" vertical="center"/>
    </xf>
    <xf numFmtId="49" fontId="7" fillId="0" borderId="88" xfId="0" applyNumberFormat="1" applyFont="1" applyBorder="1" applyAlignment="1">
      <alignment horizontal="right" vertical="center"/>
    </xf>
    <xf numFmtId="49" fontId="7" fillId="0" borderId="67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top"/>
    </xf>
    <xf numFmtId="49" fontId="7" fillId="0" borderId="87" xfId="0" applyNumberFormat="1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166" fontId="7" fillId="0" borderId="71" xfId="0" applyNumberFormat="1" applyFont="1" applyBorder="1" applyAlignment="1">
      <alignment horizontal="left" vertical="center" wrapText="1" indent="2"/>
    </xf>
    <xf numFmtId="166" fontId="7" fillId="0" borderId="39" xfId="0" applyNumberFormat="1" applyFont="1" applyBorder="1" applyAlignment="1">
      <alignment horizontal="left" vertical="center" wrapText="1" indent="2"/>
    </xf>
    <xf numFmtId="166" fontId="7" fillId="0" borderId="80" xfId="0" applyNumberFormat="1" applyFont="1" applyBorder="1" applyAlignment="1">
      <alignment horizontal="center" vertical="center" wrapText="1"/>
    </xf>
    <xf numFmtId="166" fontId="7" fillId="0" borderId="70" xfId="0" applyNumberFormat="1" applyFont="1" applyBorder="1" applyAlignment="1">
      <alignment horizontal="center" vertical="center" wrapText="1"/>
    </xf>
    <xf numFmtId="166" fontId="7" fillId="0" borderId="83" xfId="0" applyNumberFormat="1" applyFont="1" applyBorder="1" applyAlignment="1">
      <alignment horizontal="center" vertical="center"/>
    </xf>
    <xf numFmtId="166" fontId="7" fillId="0" borderId="71" xfId="0" applyNumberFormat="1" applyFont="1" applyBorder="1" applyAlignment="1">
      <alignment horizontal="center" vertical="center"/>
    </xf>
    <xf numFmtId="166" fontId="7" fillId="0" borderId="70" xfId="0" applyNumberFormat="1" applyFont="1" applyBorder="1" applyAlignment="1">
      <alignment horizontal="center" vertical="center"/>
    </xf>
    <xf numFmtId="166" fontId="7" fillId="0" borderId="65" xfId="0" applyNumberFormat="1" applyFont="1" applyBorder="1" applyAlignment="1">
      <alignment horizontal="center" vertical="center" wrapText="1"/>
    </xf>
    <xf numFmtId="166" fontId="7" fillId="0" borderId="68" xfId="0" applyNumberFormat="1" applyFont="1" applyBorder="1" applyAlignment="1">
      <alignment horizontal="center" vertical="center" wrapText="1"/>
    </xf>
    <xf numFmtId="166" fontId="7" fillId="0" borderId="64" xfId="0" applyNumberFormat="1" applyFont="1" applyBorder="1" applyAlignment="1">
      <alignment horizontal="center" vertical="center"/>
    </xf>
    <xf numFmtId="166" fontId="7" fillId="0" borderId="85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5" fillId="0" borderId="39" xfId="0" applyNumberFormat="1" applyFont="1" applyFill="1" applyBorder="1" applyAlignment="1">
      <alignment horizontal="right" vertical="center"/>
    </xf>
    <xf numFmtId="0" fontId="16" fillId="0" borderId="61" xfId="0" applyFont="1" applyFill="1" applyBorder="1" applyAlignment="1">
      <alignment horizontal="justify" vertical="center" wrapText="1"/>
    </xf>
    <xf numFmtId="0" fontId="6" fillId="0" borderId="0" xfId="61" applyFont="1" applyAlignment="1">
      <alignment horizontal="center" wrapText="1"/>
      <protection/>
    </xf>
    <xf numFmtId="0" fontId="6" fillId="0" borderId="0" xfId="61" applyFont="1" applyAlignment="1">
      <alignment horizontal="center"/>
      <protection/>
    </xf>
    <xf numFmtId="0" fontId="15" fillId="0" borderId="54" xfId="61" applyFont="1" applyBorder="1" applyAlignment="1">
      <alignment horizontal="left" vertical="center" indent="1"/>
      <protection/>
    </xf>
    <xf numFmtId="0" fontId="15" fillId="0" borderId="49" xfId="61" applyFont="1" applyBorder="1" applyAlignment="1">
      <alignment horizontal="left" vertical="center" indent="1"/>
      <protection/>
    </xf>
    <xf numFmtId="0" fontId="15" fillId="0" borderId="41" xfId="61" applyFont="1" applyBorder="1" applyAlignment="1">
      <alignment horizontal="left" vertical="center" indent="1"/>
      <protection/>
    </xf>
    <xf numFmtId="0" fontId="24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center" textRotation="180"/>
    </xf>
    <xf numFmtId="0" fontId="7" fillId="0" borderId="48" xfId="0" applyFont="1" applyBorder="1" applyAlignment="1">
      <alignment horizontal="left" vertical="center" indent="2"/>
    </xf>
    <xf numFmtId="0" fontId="7" fillId="0" borderId="47" xfId="0" applyFont="1" applyBorder="1" applyAlignment="1">
      <alignment horizontal="left" vertical="center" indent="2"/>
    </xf>
    <xf numFmtId="0" fontId="15" fillId="0" borderId="39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ZMA~1.ROZ\AppData\Local\Temp\1527583784_zarszamadasi%20rendelet%20tablazatai2017_%20szamokk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PEROR\RedirectedFolders\Ktgv.%20rendelet%20KT%20&#252;l&#233;sre\3.Ktv.rend.,indokl&#225;s%20t&#225;bl&#225;zata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.."/>
      <sheetName val="1.3.sz.mell."/>
      <sheetName val="1.4.sz.mell."/>
      <sheetName val="2.1.sz.mell  "/>
      <sheetName val="2.2.sz.mell  "/>
      <sheetName val="3.sz.mell."/>
      <sheetName val="4.sz.mell."/>
      <sheetName val="5.sz.mell."/>
      <sheetName val="6.sz.mell."/>
      <sheetName val="7.sz.mell"/>
      <sheetName val="8. sz. mell"/>
      <sheetName val="1.tájékoztató"/>
      <sheetName val="2. tájékoztató tábla"/>
      <sheetName val="3. tájékoztató tábla"/>
      <sheetName val="4. tájékoztató tábla"/>
      <sheetName val="5..sz tájékoztató t."/>
      <sheetName val="6.sz. tájékoztató t."/>
      <sheetName val="7.sz. tájékoztató tábla"/>
      <sheetName val="8.sz.tájékoztató tábla"/>
      <sheetName val="9.sz.tájékoztató tábla"/>
      <sheetName val="10. tájékoztató tá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4.sz. mell."/>
      <sheetName val="5.sz.melléklet"/>
      <sheetName val="6.sz.melléklet"/>
      <sheetName val="7.sz.mell."/>
      <sheetName val="1. sz tájékoztató t."/>
      <sheetName val="2. sz tájékoztató t."/>
      <sheetName val="3.sz tájékoztató t."/>
      <sheetName val="4.sz tájékoztató t.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9"/>
  <sheetViews>
    <sheetView zoomScaleSheetLayoutView="100" workbookViewId="0" topLeftCell="A1">
      <selection activeCell="F27" sqref="F27"/>
    </sheetView>
  </sheetViews>
  <sheetFormatPr defaultColWidth="9.375" defaultRowHeight="12.75"/>
  <cols>
    <col min="1" max="1" width="9.50390625" style="39" customWidth="1"/>
    <col min="2" max="2" width="91.625" style="39" customWidth="1"/>
    <col min="3" max="3" width="21.625" style="259" customWidth="1"/>
    <col min="4" max="5" width="14.375" style="39" bestFit="1" customWidth="1"/>
    <col min="6" max="6" width="16.375" style="39" customWidth="1"/>
    <col min="7" max="16384" width="9.375" style="39" customWidth="1"/>
  </cols>
  <sheetData>
    <row r="1" spans="1:3" ht="15.75" customHeight="1">
      <c r="A1" s="581" t="s">
        <v>10</v>
      </c>
      <c r="B1" s="581"/>
      <c r="C1" s="581"/>
    </row>
    <row r="2" spans="1:6" ht="15.75" customHeight="1" thickBot="1">
      <c r="A2" s="582" t="s">
        <v>109</v>
      </c>
      <c r="B2" s="582"/>
      <c r="C2" s="585" t="s">
        <v>497</v>
      </c>
      <c r="D2" s="585"/>
      <c r="E2" s="585"/>
      <c r="F2" s="585"/>
    </row>
    <row r="3" spans="1:6" ht="37.5" customHeight="1" thickBot="1">
      <c r="A3" s="22" t="s">
        <v>65</v>
      </c>
      <c r="B3" s="23" t="s">
        <v>12</v>
      </c>
      <c r="C3" s="40" t="s">
        <v>512</v>
      </c>
      <c r="D3" s="40" t="s">
        <v>541</v>
      </c>
      <c r="E3" s="40" t="s">
        <v>541</v>
      </c>
      <c r="F3" s="40" t="s">
        <v>541</v>
      </c>
    </row>
    <row r="4" spans="1:6" s="41" customFormat="1" ht="12" customHeight="1" thickBot="1">
      <c r="A4" s="282" t="s">
        <v>430</v>
      </c>
      <c r="B4" s="283" t="s">
        <v>431</v>
      </c>
      <c r="C4" s="284" t="s">
        <v>432</v>
      </c>
      <c r="D4" s="284" t="s">
        <v>434</v>
      </c>
      <c r="E4" s="284" t="s">
        <v>433</v>
      </c>
      <c r="F4" s="284" t="s">
        <v>435</v>
      </c>
    </row>
    <row r="5" spans="1:6" s="1" customFormat="1" ht="12" customHeight="1" thickBot="1">
      <c r="A5" s="19" t="s">
        <v>13</v>
      </c>
      <c r="B5" s="20" t="s">
        <v>186</v>
      </c>
      <c r="C5" s="182">
        <f>+C6+C7+C8+C9+C10+C11</f>
        <v>227954169</v>
      </c>
      <c r="D5" s="182">
        <f>+D6+D7+D8+D9+D10+D11</f>
        <v>227954169</v>
      </c>
      <c r="E5" s="182">
        <f>+E6+E7+E8+E9+E10+E11</f>
        <v>231206303</v>
      </c>
      <c r="F5" s="182">
        <f>+F6+F7+F8+F9+F10+F11</f>
        <v>241332167</v>
      </c>
    </row>
    <row r="6" spans="1:6" s="1" customFormat="1" ht="12" customHeight="1">
      <c r="A6" s="14" t="s">
        <v>80</v>
      </c>
      <c r="B6" s="287" t="s">
        <v>187</v>
      </c>
      <c r="C6" s="185">
        <v>74639835</v>
      </c>
      <c r="D6" s="185">
        <v>74639835</v>
      </c>
      <c r="E6" s="185">
        <v>76276327</v>
      </c>
      <c r="F6" s="185">
        <v>76509995</v>
      </c>
    </row>
    <row r="7" spans="1:6" s="1" customFormat="1" ht="12" customHeight="1">
      <c r="A7" s="13" t="s">
        <v>81</v>
      </c>
      <c r="B7" s="288" t="s">
        <v>188</v>
      </c>
      <c r="C7" s="184">
        <v>93747550</v>
      </c>
      <c r="D7" s="184">
        <v>93747550</v>
      </c>
      <c r="E7" s="184">
        <v>92439453</v>
      </c>
      <c r="F7" s="184">
        <v>99685862</v>
      </c>
    </row>
    <row r="8" spans="1:6" s="1" customFormat="1" ht="12" customHeight="1">
      <c r="A8" s="13" t="s">
        <v>82</v>
      </c>
      <c r="B8" s="288" t="s">
        <v>189</v>
      </c>
      <c r="C8" s="184">
        <v>55933154</v>
      </c>
      <c r="D8" s="184">
        <v>55933154</v>
      </c>
      <c r="E8" s="184">
        <v>53952155</v>
      </c>
      <c r="F8" s="184">
        <v>56597942</v>
      </c>
    </row>
    <row r="9" spans="1:6" s="1" customFormat="1" ht="12" customHeight="1">
      <c r="A9" s="13" t="s">
        <v>83</v>
      </c>
      <c r="B9" s="288" t="s">
        <v>190</v>
      </c>
      <c r="C9" s="184">
        <v>3633630</v>
      </c>
      <c r="D9" s="184">
        <v>3633630</v>
      </c>
      <c r="E9" s="184">
        <v>3756630</v>
      </c>
      <c r="F9" s="184">
        <v>3756630</v>
      </c>
    </row>
    <row r="10" spans="1:6" s="1" customFormat="1" ht="12" customHeight="1">
      <c r="A10" s="13" t="s">
        <v>106</v>
      </c>
      <c r="B10" s="178" t="s">
        <v>372</v>
      </c>
      <c r="C10" s="184"/>
      <c r="D10" s="184"/>
      <c r="E10" s="184">
        <v>4487450</v>
      </c>
      <c r="F10" s="184">
        <v>4487450</v>
      </c>
    </row>
    <row r="11" spans="1:6" s="1" customFormat="1" ht="12" customHeight="1" thickBot="1">
      <c r="A11" s="15" t="s">
        <v>84</v>
      </c>
      <c r="B11" s="179" t="s">
        <v>373</v>
      </c>
      <c r="C11" s="184"/>
      <c r="D11" s="184"/>
      <c r="E11" s="184">
        <v>294288</v>
      </c>
      <c r="F11" s="184">
        <v>294288</v>
      </c>
    </row>
    <row r="12" spans="1:6" s="1" customFormat="1" ht="12" customHeight="1" thickBot="1">
      <c r="A12" s="19" t="s">
        <v>14</v>
      </c>
      <c r="B12" s="177" t="s">
        <v>191</v>
      </c>
      <c r="C12" s="182">
        <f>+C13+C14+C15+C16+C17</f>
        <v>8710000</v>
      </c>
      <c r="D12" s="182">
        <f>+D13+D14+D15+D16+D17</f>
        <v>8710000</v>
      </c>
      <c r="E12" s="182">
        <f>+E13+E14+E15+E16+E17</f>
        <v>10000334</v>
      </c>
      <c r="F12" s="182">
        <f>+F13+F14+F15+F16+F17</f>
        <v>11574705</v>
      </c>
    </row>
    <row r="13" spans="1:6" s="1" customFormat="1" ht="12" customHeight="1">
      <c r="A13" s="14" t="s">
        <v>86</v>
      </c>
      <c r="B13" s="287" t="s">
        <v>192</v>
      </c>
      <c r="C13" s="185"/>
      <c r="D13" s="185"/>
      <c r="E13" s="185"/>
      <c r="F13" s="185"/>
    </row>
    <row r="14" spans="1:6" s="1" customFormat="1" ht="12" customHeight="1">
      <c r="A14" s="13" t="s">
        <v>87</v>
      </c>
      <c r="B14" s="288" t="s">
        <v>193</v>
      </c>
      <c r="C14" s="184"/>
      <c r="D14" s="184"/>
      <c r="E14" s="184"/>
      <c r="F14" s="184"/>
    </row>
    <row r="15" spans="1:6" s="1" customFormat="1" ht="12" customHeight="1">
      <c r="A15" s="13" t="s">
        <v>88</v>
      </c>
      <c r="B15" s="288" t="s">
        <v>362</v>
      </c>
      <c r="C15" s="184"/>
      <c r="D15" s="184"/>
      <c r="E15" s="184"/>
      <c r="F15" s="184"/>
    </row>
    <row r="16" spans="1:6" s="1" customFormat="1" ht="12" customHeight="1">
      <c r="A16" s="13" t="s">
        <v>89</v>
      </c>
      <c r="B16" s="288" t="s">
        <v>363</v>
      </c>
      <c r="C16" s="184"/>
      <c r="D16" s="184"/>
      <c r="E16" s="184"/>
      <c r="F16" s="184"/>
    </row>
    <row r="17" spans="1:6" s="1" customFormat="1" ht="12" customHeight="1">
      <c r="A17" s="13" t="s">
        <v>90</v>
      </c>
      <c r="B17" s="288" t="s">
        <v>194</v>
      </c>
      <c r="C17" s="184">
        <v>8710000</v>
      </c>
      <c r="D17" s="184">
        <v>8710000</v>
      </c>
      <c r="E17" s="184">
        <v>10000334</v>
      </c>
      <c r="F17" s="184">
        <v>11574705</v>
      </c>
    </row>
    <row r="18" spans="1:6" s="1" customFormat="1" ht="12" customHeight="1" thickBot="1">
      <c r="A18" s="15" t="s">
        <v>96</v>
      </c>
      <c r="B18" s="179" t="s">
        <v>195</v>
      </c>
      <c r="C18" s="186"/>
      <c r="D18" s="186"/>
      <c r="E18" s="186"/>
      <c r="F18" s="186">
        <v>528178</v>
      </c>
    </row>
    <row r="19" spans="1:6" s="1" customFormat="1" ht="12" customHeight="1" thickBot="1">
      <c r="A19" s="19" t="s">
        <v>15</v>
      </c>
      <c r="B19" s="20" t="s">
        <v>196</v>
      </c>
      <c r="C19" s="182">
        <f>+C20+C21+C22+C23+C24</f>
        <v>45511000</v>
      </c>
      <c r="D19" s="182">
        <f>+D20+D21+D22+D23+D24</f>
        <v>45511000</v>
      </c>
      <c r="E19" s="182">
        <f>+E20+E21+E22+E23+E24</f>
        <v>45511000</v>
      </c>
      <c r="F19" s="182">
        <f>+F20+F21+F22+F23+F24</f>
        <v>50143032</v>
      </c>
    </row>
    <row r="20" spans="1:6" s="1" customFormat="1" ht="12" customHeight="1">
      <c r="A20" s="14" t="s">
        <v>69</v>
      </c>
      <c r="B20" s="287" t="s">
        <v>197</v>
      </c>
      <c r="C20" s="185">
        <v>45511000</v>
      </c>
      <c r="D20" s="185">
        <v>45511000</v>
      </c>
      <c r="E20" s="185">
        <v>45511000</v>
      </c>
      <c r="F20" s="185">
        <v>50143032</v>
      </c>
    </row>
    <row r="21" spans="1:6" s="1" customFormat="1" ht="12" customHeight="1">
      <c r="A21" s="13" t="s">
        <v>70</v>
      </c>
      <c r="B21" s="288" t="s">
        <v>198</v>
      </c>
      <c r="C21" s="184"/>
      <c r="D21" s="184"/>
      <c r="E21" s="184"/>
      <c r="F21" s="184"/>
    </row>
    <row r="22" spans="1:6" s="1" customFormat="1" ht="12" customHeight="1">
      <c r="A22" s="13" t="s">
        <v>71</v>
      </c>
      <c r="B22" s="288" t="s">
        <v>364</v>
      </c>
      <c r="C22" s="184"/>
      <c r="D22" s="184"/>
      <c r="E22" s="184"/>
      <c r="F22" s="184"/>
    </row>
    <row r="23" spans="1:6" s="1" customFormat="1" ht="12" customHeight="1">
      <c r="A23" s="13" t="s">
        <v>72</v>
      </c>
      <c r="B23" s="288" t="s">
        <v>365</v>
      </c>
      <c r="C23" s="184"/>
      <c r="D23" s="184"/>
      <c r="E23" s="184"/>
      <c r="F23" s="184"/>
    </row>
    <row r="24" spans="1:6" s="1" customFormat="1" ht="12" customHeight="1">
      <c r="A24" s="13" t="s">
        <v>118</v>
      </c>
      <c r="B24" s="288" t="s">
        <v>199</v>
      </c>
      <c r="C24" s="184"/>
      <c r="D24" s="184"/>
      <c r="E24" s="184"/>
      <c r="F24" s="184"/>
    </row>
    <row r="25" spans="1:6" s="1" customFormat="1" ht="12" customHeight="1" thickBot="1">
      <c r="A25" s="15" t="s">
        <v>119</v>
      </c>
      <c r="B25" s="289" t="s">
        <v>200</v>
      </c>
      <c r="C25" s="186"/>
      <c r="D25" s="186"/>
      <c r="E25" s="186"/>
      <c r="F25" s="186"/>
    </row>
    <row r="26" spans="1:6" s="1" customFormat="1" ht="12" customHeight="1" thickBot="1">
      <c r="A26" s="19" t="s">
        <v>120</v>
      </c>
      <c r="B26" s="20" t="s">
        <v>201</v>
      </c>
      <c r="C26" s="188">
        <f>+C27+C31+C32+C33</f>
        <v>51030000</v>
      </c>
      <c r="D26" s="188">
        <f>+D27+D31+D32+D33</f>
        <v>51030000</v>
      </c>
      <c r="E26" s="188">
        <f>+E27+E31+E32+E33</f>
        <v>51030000</v>
      </c>
      <c r="F26" s="188">
        <f>+F27+F31+F32+F33</f>
        <v>61855149</v>
      </c>
    </row>
    <row r="27" spans="1:6" s="1" customFormat="1" ht="12" customHeight="1">
      <c r="A27" s="14" t="s">
        <v>202</v>
      </c>
      <c r="B27" s="287" t="s">
        <v>379</v>
      </c>
      <c r="C27" s="285">
        <f>+C28+C29+C30</f>
        <v>41000000</v>
      </c>
      <c r="D27" s="285">
        <f>+D28+D29+D30</f>
        <v>41000000</v>
      </c>
      <c r="E27" s="285">
        <f>+E28+E29+E30</f>
        <v>41000000</v>
      </c>
      <c r="F27" s="285">
        <f>+F28+F29+F30</f>
        <v>50040266</v>
      </c>
    </row>
    <row r="28" spans="1:6" s="1" customFormat="1" ht="12" customHeight="1">
      <c r="A28" s="13" t="s">
        <v>203</v>
      </c>
      <c r="B28" s="288" t="s">
        <v>208</v>
      </c>
      <c r="C28" s="184">
        <v>10000000</v>
      </c>
      <c r="D28" s="184">
        <v>10000000</v>
      </c>
      <c r="E28" s="184">
        <v>10000000</v>
      </c>
      <c r="F28" s="184">
        <v>10223113</v>
      </c>
    </row>
    <row r="29" spans="1:6" s="1" customFormat="1" ht="12" customHeight="1">
      <c r="A29" s="13" t="s">
        <v>204</v>
      </c>
      <c r="B29" s="288" t="s">
        <v>209</v>
      </c>
      <c r="C29" s="184"/>
      <c r="D29" s="184"/>
      <c r="E29" s="184"/>
      <c r="F29" s="184"/>
    </row>
    <row r="30" spans="1:6" s="1" customFormat="1" ht="12" customHeight="1">
      <c r="A30" s="13" t="s">
        <v>377</v>
      </c>
      <c r="B30" s="338" t="s">
        <v>378</v>
      </c>
      <c r="C30" s="184">
        <v>31000000</v>
      </c>
      <c r="D30" s="184">
        <v>31000000</v>
      </c>
      <c r="E30" s="184">
        <v>31000000</v>
      </c>
      <c r="F30" s="184">
        <v>39817153</v>
      </c>
    </row>
    <row r="31" spans="1:6" s="1" customFormat="1" ht="12" customHeight="1">
      <c r="A31" s="13" t="s">
        <v>205</v>
      </c>
      <c r="B31" s="288" t="s">
        <v>210</v>
      </c>
      <c r="C31" s="184">
        <v>9700000</v>
      </c>
      <c r="D31" s="184">
        <v>9700000</v>
      </c>
      <c r="E31" s="184">
        <v>9700000</v>
      </c>
      <c r="F31" s="184">
        <v>11319036</v>
      </c>
    </row>
    <row r="32" spans="1:6" s="1" customFormat="1" ht="12" customHeight="1">
      <c r="A32" s="13" t="s">
        <v>206</v>
      </c>
      <c r="B32" s="288" t="s">
        <v>211</v>
      </c>
      <c r="C32" s="184"/>
      <c r="D32" s="184"/>
      <c r="E32" s="184"/>
      <c r="F32" s="184"/>
    </row>
    <row r="33" spans="1:6" s="1" customFormat="1" ht="12" customHeight="1" thickBot="1">
      <c r="A33" s="15" t="s">
        <v>207</v>
      </c>
      <c r="B33" s="289" t="s">
        <v>212</v>
      </c>
      <c r="C33" s="186">
        <v>330000</v>
      </c>
      <c r="D33" s="186">
        <v>330000</v>
      </c>
      <c r="E33" s="186">
        <v>330000</v>
      </c>
      <c r="F33" s="186">
        <v>495847</v>
      </c>
    </row>
    <row r="34" spans="1:6" s="1" customFormat="1" ht="12" customHeight="1" thickBot="1">
      <c r="A34" s="19" t="s">
        <v>17</v>
      </c>
      <c r="B34" s="20" t="s">
        <v>374</v>
      </c>
      <c r="C34" s="182">
        <f>SUM(C35:C45)</f>
        <v>191959831</v>
      </c>
      <c r="D34" s="182">
        <f>SUM(D35:D45)</f>
        <v>191959831</v>
      </c>
      <c r="E34" s="182">
        <f>SUM(E35:E45)</f>
        <v>191959831</v>
      </c>
      <c r="F34" s="182">
        <f>SUM(F35:F45)</f>
        <v>195223938</v>
      </c>
    </row>
    <row r="35" spans="1:6" s="1" customFormat="1" ht="12" customHeight="1">
      <c r="A35" s="14" t="s">
        <v>73</v>
      </c>
      <c r="B35" s="287" t="s">
        <v>215</v>
      </c>
      <c r="C35" s="185"/>
      <c r="D35" s="185"/>
      <c r="E35" s="185"/>
      <c r="F35" s="185"/>
    </row>
    <row r="36" spans="1:6" s="1" customFormat="1" ht="12" customHeight="1">
      <c r="A36" s="13" t="s">
        <v>74</v>
      </c>
      <c r="B36" s="288" t="s">
        <v>216</v>
      </c>
      <c r="C36" s="184">
        <v>5251000</v>
      </c>
      <c r="D36" s="184">
        <v>5251000</v>
      </c>
      <c r="E36" s="184">
        <v>5251000</v>
      </c>
      <c r="F36" s="184">
        <v>5659830</v>
      </c>
    </row>
    <row r="37" spans="1:6" s="1" customFormat="1" ht="12" customHeight="1">
      <c r="A37" s="13" t="s">
        <v>75</v>
      </c>
      <c r="B37" s="288" t="s">
        <v>217</v>
      </c>
      <c r="C37" s="184">
        <v>4476000</v>
      </c>
      <c r="D37" s="184">
        <v>4476000</v>
      </c>
      <c r="E37" s="184">
        <v>4476000</v>
      </c>
      <c r="F37" s="184">
        <v>4090634</v>
      </c>
    </row>
    <row r="38" spans="1:6" s="1" customFormat="1" ht="12" customHeight="1">
      <c r="A38" s="13" t="s">
        <v>122</v>
      </c>
      <c r="B38" s="288" t="s">
        <v>218</v>
      </c>
      <c r="C38" s="184">
        <v>270000</v>
      </c>
      <c r="D38" s="184">
        <v>270000</v>
      </c>
      <c r="E38" s="184">
        <v>270000</v>
      </c>
      <c r="F38" s="184">
        <v>474249</v>
      </c>
    </row>
    <row r="39" spans="1:6" s="1" customFormat="1" ht="12" customHeight="1">
      <c r="A39" s="13" t="s">
        <v>123</v>
      </c>
      <c r="B39" s="288" t="s">
        <v>219</v>
      </c>
      <c r="C39" s="184">
        <v>15896000</v>
      </c>
      <c r="D39" s="184">
        <v>15896000</v>
      </c>
      <c r="E39" s="184">
        <v>15896000</v>
      </c>
      <c r="F39" s="184">
        <v>18241022</v>
      </c>
    </row>
    <row r="40" spans="1:6" s="1" customFormat="1" ht="12" customHeight="1">
      <c r="A40" s="13" t="s">
        <v>124</v>
      </c>
      <c r="B40" s="288" t="s">
        <v>220</v>
      </c>
      <c r="C40" s="186">
        <v>166025000</v>
      </c>
      <c r="D40" s="186">
        <v>166025000</v>
      </c>
      <c r="E40" s="186">
        <v>166025000</v>
      </c>
      <c r="F40" s="186">
        <v>166716372</v>
      </c>
    </row>
    <row r="41" spans="1:6" s="1" customFormat="1" ht="12" customHeight="1">
      <c r="A41" s="13" t="s">
        <v>125</v>
      </c>
      <c r="B41" s="364" t="s">
        <v>221</v>
      </c>
      <c r="C41" s="271"/>
      <c r="D41" s="271"/>
      <c r="E41" s="271"/>
      <c r="F41" s="271"/>
    </row>
    <row r="42" spans="1:6" s="1" customFormat="1" ht="12" customHeight="1">
      <c r="A42" s="13" t="s">
        <v>126</v>
      </c>
      <c r="B42" s="288" t="s">
        <v>222</v>
      </c>
      <c r="C42" s="185">
        <v>30000</v>
      </c>
      <c r="D42" s="185">
        <v>30000</v>
      </c>
      <c r="E42" s="185">
        <v>30000</v>
      </c>
      <c r="F42" s="185">
        <v>30000</v>
      </c>
    </row>
    <row r="43" spans="1:6" s="1" customFormat="1" ht="12" customHeight="1">
      <c r="A43" s="13" t="s">
        <v>213</v>
      </c>
      <c r="B43" s="288" t="s">
        <v>223</v>
      </c>
      <c r="C43" s="184"/>
      <c r="D43" s="184"/>
      <c r="E43" s="184"/>
      <c r="F43" s="184"/>
    </row>
    <row r="44" spans="1:6" s="1" customFormat="1" ht="12" customHeight="1">
      <c r="A44" s="15" t="s">
        <v>214</v>
      </c>
      <c r="B44" s="289" t="s">
        <v>376</v>
      </c>
      <c r="C44" s="276"/>
      <c r="D44" s="276"/>
      <c r="E44" s="276"/>
      <c r="F44" s="276"/>
    </row>
    <row r="45" spans="1:6" s="1" customFormat="1" ht="12" customHeight="1" thickBot="1">
      <c r="A45" s="15" t="s">
        <v>375</v>
      </c>
      <c r="B45" s="179" t="s">
        <v>224</v>
      </c>
      <c r="C45" s="276">
        <v>11831</v>
      </c>
      <c r="D45" s="276">
        <v>11831</v>
      </c>
      <c r="E45" s="276">
        <v>11831</v>
      </c>
      <c r="F45" s="276">
        <v>11831</v>
      </c>
    </row>
    <row r="46" spans="1:6" s="1" customFormat="1" ht="12" customHeight="1" thickBot="1">
      <c r="A46" s="19" t="s">
        <v>18</v>
      </c>
      <c r="B46" s="20" t="s">
        <v>225</v>
      </c>
      <c r="C46" s="182">
        <f>SUM(C47:C51)</f>
        <v>464263000</v>
      </c>
      <c r="D46" s="182">
        <f>SUM(D47:D51)</f>
        <v>464263000</v>
      </c>
      <c r="E46" s="182">
        <f>SUM(E47:E51)</f>
        <v>464263000</v>
      </c>
      <c r="F46" s="182">
        <f>SUM(F47:F51)</f>
        <v>453452851</v>
      </c>
    </row>
    <row r="47" spans="1:6" s="1" customFormat="1" ht="12" customHeight="1">
      <c r="A47" s="14" t="s">
        <v>76</v>
      </c>
      <c r="B47" s="287" t="s">
        <v>229</v>
      </c>
      <c r="C47" s="324"/>
      <c r="D47" s="324"/>
      <c r="E47" s="324"/>
      <c r="F47" s="324"/>
    </row>
    <row r="48" spans="1:6" s="1" customFormat="1" ht="12" customHeight="1">
      <c r="A48" s="13" t="s">
        <v>77</v>
      </c>
      <c r="B48" s="288" t="s">
        <v>230</v>
      </c>
      <c r="C48" s="187">
        <v>464263000</v>
      </c>
      <c r="D48" s="187">
        <v>464263000</v>
      </c>
      <c r="E48" s="187">
        <v>464263000</v>
      </c>
      <c r="F48" s="187">
        <v>453452851</v>
      </c>
    </row>
    <row r="49" spans="1:6" s="1" customFormat="1" ht="12" customHeight="1">
      <c r="A49" s="13" t="s">
        <v>226</v>
      </c>
      <c r="B49" s="288" t="s">
        <v>231</v>
      </c>
      <c r="C49" s="187"/>
      <c r="D49" s="187"/>
      <c r="E49" s="187"/>
      <c r="F49" s="187"/>
    </row>
    <row r="50" spans="1:6" s="1" customFormat="1" ht="12" customHeight="1">
      <c r="A50" s="13" t="s">
        <v>227</v>
      </c>
      <c r="B50" s="288" t="s">
        <v>232</v>
      </c>
      <c r="C50" s="187"/>
      <c r="D50" s="187"/>
      <c r="E50" s="187"/>
      <c r="F50" s="187"/>
    </row>
    <row r="51" spans="1:6" s="1" customFormat="1" ht="12" customHeight="1" thickBot="1">
      <c r="A51" s="15" t="s">
        <v>228</v>
      </c>
      <c r="B51" s="179" t="s">
        <v>233</v>
      </c>
      <c r="C51" s="276"/>
      <c r="D51" s="276"/>
      <c r="E51" s="276"/>
      <c r="F51" s="276"/>
    </row>
    <row r="52" spans="1:6" s="1" customFormat="1" ht="12" customHeight="1" thickBot="1">
      <c r="A52" s="19" t="s">
        <v>127</v>
      </c>
      <c r="B52" s="20" t="s">
        <v>234</v>
      </c>
      <c r="C52" s="182">
        <f>SUM(C53:C55)</f>
        <v>0</v>
      </c>
      <c r="D52" s="182">
        <f>SUM(D53:D55)</f>
        <v>0</v>
      </c>
      <c r="E52" s="182">
        <f>SUM(E53:E55)</f>
        <v>540000</v>
      </c>
      <c r="F52" s="182">
        <f>SUM(F53:F55)</f>
        <v>661707</v>
      </c>
    </row>
    <row r="53" spans="1:6" s="1" customFormat="1" ht="12" customHeight="1">
      <c r="A53" s="14" t="s">
        <v>78</v>
      </c>
      <c r="B53" s="287" t="s">
        <v>235</v>
      </c>
      <c r="C53" s="185"/>
      <c r="D53" s="185"/>
      <c r="E53" s="185"/>
      <c r="F53" s="185"/>
    </row>
    <row r="54" spans="1:6" s="1" customFormat="1" ht="12" customHeight="1">
      <c r="A54" s="13" t="s">
        <v>79</v>
      </c>
      <c r="B54" s="288" t="s">
        <v>366</v>
      </c>
      <c r="C54" s="184"/>
      <c r="D54" s="184"/>
      <c r="E54" s="184"/>
      <c r="F54" s="184"/>
    </row>
    <row r="55" spans="1:6" s="1" customFormat="1" ht="12" customHeight="1">
      <c r="A55" s="13" t="s">
        <v>238</v>
      </c>
      <c r="B55" s="288" t="s">
        <v>236</v>
      </c>
      <c r="C55" s="184"/>
      <c r="D55" s="184"/>
      <c r="E55" s="184">
        <v>540000</v>
      </c>
      <c r="F55" s="184">
        <v>661707</v>
      </c>
    </row>
    <row r="56" spans="1:6" s="1" customFormat="1" ht="12" customHeight="1" thickBot="1">
      <c r="A56" s="15" t="s">
        <v>239</v>
      </c>
      <c r="B56" s="179" t="s">
        <v>237</v>
      </c>
      <c r="C56" s="186"/>
      <c r="D56" s="186"/>
      <c r="E56" s="186"/>
      <c r="F56" s="186"/>
    </row>
    <row r="57" spans="1:6" s="1" customFormat="1" ht="12" customHeight="1" thickBot="1">
      <c r="A57" s="19" t="s">
        <v>20</v>
      </c>
      <c r="B57" s="177" t="s">
        <v>240</v>
      </c>
      <c r="C57" s="182">
        <f>SUM(C58:C60)</f>
        <v>44915000</v>
      </c>
      <c r="D57" s="182">
        <f>SUM(D58:D60)</f>
        <v>44915000</v>
      </c>
      <c r="E57" s="182">
        <f>SUM(E58:E60)</f>
        <v>49355000</v>
      </c>
      <c r="F57" s="182">
        <f>SUM(F58:F60)</f>
        <v>54354998</v>
      </c>
    </row>
    <row r="58" spans="1:6" s="1" customFormat="1" ht="12" customHeight="1">
      <c r="A58" s="14" t="s">
        <v>128</v>
      </c>
      <c r="B58" s="287" t="s">
        <v>242</v>
      </c>
      <c r="C58" s="187"/>
      <c r="D58" s="187"/>
      <c r="E58" s="187"/>
      <c r="F58" s="187"/>
    </row>
    <row r="59" spans="1:6" s="1" customFormat="1" ht="12" customHeight="1">
      <c r="A59" s="13" t="s">
        <v>129</v>
      </c>
      <c r="B59" s="288" t="s">
        <v>367</v>
      </c>
      <c r="C59" s="187"/>
      <c r="D59" s="187"/>
      <c r="E59" s="187"/>
      <c r="F59" s="187">
        <v>4999998</v>
      </c>
    </row>
    <row r="60" spans="1:6" s="1" customFormat="1" ht="12" customHeight="1">
      <c r="A60" s="13" t="s">
        <v>167</v>
      </c>
      <c r="B60" s="288" t="s">
        <v>243</v>
      </c>
      <c r="C60" s="187">
        <v>44915000</v>
      </c>
      <c r="D60" s="187">
        <v>44915000</v>
      </c>
      <c r="E60" s="187">
        <v>49355000</v>
      </c>
      <c r="F60" s="187">
        <v>49355000</v>
      </c>
    </row>
    <row r="61" spans="1:6" s="1" customFormat="1" ht="12" customHeight="1" thickBot="1">
      <c r="A61" s="15" t="s">
        <v>241</v>
      </c>
      <c r="B61" s="179" t="s">
        <v>244</v>
      </c>
      <c r="C61" s="187"/>
      <c r="D61" s="187"/>
      <c r="E61" s="187"/>
      <c r="F61" s="187"/>
    </row>
    <row r="62" spans="1:6" s="1" customFormat="1" ht="12" customHeight="1" thickBot="1">
      <c r="A62" s="345" t="s">
        <v>419</v>
      </c>
      <c r="B62" s="20" t="s">
        <v>245</v>
      </c>
      <c r="C62" s="188">
        <f>+C5+C12+C19+C26+C34+C46+C52+C57</f>
        <v>1034343000</v>
      </c>
      <c r="D62" s="188">
        <f>+D5+D12+D19+D26+D34+D46+D52+D57</f>
        <v>1034343000</v>
      </c>
      <c r="E62" s="188">
        <f>+E5+E12+E19+E26+E34+E46+E52+E57</f>
        <v>1043865468</v>
      </c>
      <c r="F62" s="188">
        <f>+F5+F12+F19+F26+F34+F46+F52+F57</f>
        <v>1068598547</v>
      </c>
    </row>
    <row r="63" spans="1:6" s="1" customFormat="1" ht="12" customHeight="1" thickBot="1">
      <c r="A63" s="327" t="s">
        <v>246</v>
      </c>
      <c r="B63" s="177" t="s">
        <v>247</v>
      </c>
      <c r="C63" s="182">
        <f>SUM(C64:C66)</f>
        <v>0</v>
      </c>
      <c r="D63" s="182">
        <f>SUM(D64:D66)</f>
        <v>0</v>
      </c>
      <c r="E63" s="182">
        <f>SUM(E64:E66)</f>
        <v>0</v>
      </c>
      <c r="F63" s="182">
        <f>SUM(F64:F66)</f>
        <v>0</v>
      </c>
    </row>
    <row r="64" spans="1:6" s="1" customFormat="1" ht="12" customHeight="1">
      <c r="A64" s="14" t="s">
        <v>278</v>
      </c>
      <c r="B64" s="287" t="s">
        <v>248</v>
      </c>
      <c r="C64" s="187"/>
      <c r="D64" s="187"/>
      <c r="E64" s="187"/>
      <c r="F64" s="187"/>
    </row>
    <row r="65" spans="1:6" s="1" customFormat="1" ht="12" customHeight="1">
      <c r="A65" s="13" t="s">
        <v>287</v>
      </c>
      <c r="B65" s="288" t="s">
        <v>249</v>
      </c>
      <c r="C65" s="187"/>
      <c r="D65" s="187"/>
      <c r="E65" s="187"/>
      <c r="F65" s="187"/>
    </row>
    <row r="66" spans="1:6" s="1" customFormat="1" ht="12" customHeight="1" thickBot="1">
      <c r="A66" s="15" t="s">
        <v>288</v>
      </c>
      <c r="B66" s="339" t="s">
        <v>404</v>
      </c>
      <c r="C66" s="187"/>
      <c r="D66" s="187"/>
      <c r="E66" s="187"/>
      <c r="F66" s="187"/>
    </row>
    <row r="67" spans="1:6" s="1" customFormat="1" ht="12" customHeight="1" thickBot="1">
      <c r="A67" s="327" t="s">
        <v>251</v>
      </c>
      <c r="B67" s="177" t="s">
        <v>252</v>
      </c>
      <c r="C67" s="182">
        <f>SUM(C68:C71)</f>
        <v>0</v>
      </c>
      <c r="D67" s="182">
        <f>SUM(D68:D71)</f>
        <v>0</v>
      </c>
      <c r="E67" s="182">
        <f>SUM(E68:E71)</f>
        <v>0</v>
      </c>
      <c r="F67" s="182">
        <f>SUM(F68:F71)</f>
        <v>0</v>
      </c>
    </row>
    <row r="68" spans="1:6" s="1" customFormat="1" ht="12" customHeight="1">
      <c r="A68" s="14" t="s">
        <v>107</v>
      </c>
      <c r="B68" s="287" t="s">
        <v>253</v>
      </c>
      <c r="C68" s="187"/>
      <c r="D68" s="187"/>
      <c r="E68" s="187"/>
      <c r="F68" s="187"/>
    </row>
    <row r="69" spans="1:6" s="1" customFormat="1" ht="12" customHeight="1">
      <c r="A69" s="13" t="s">
        <v>108</v>
      </c>
      <c r="B69" s="288" t="s">
        <v>254</v>
      </c>
      <c r="C69" s="187"/>
      <c r="D69" s="187"/>
      <c r="E69" s="187"/>
      <c r="F69" s="187"/>
    </row>
    <row r="70" spans="1:6" s="1" customFormat="1" ht="12" customHeight="1">
      <c r="A70" s="13" t="s">
        <v>279</v>
      </c>
      <c r="B70" s="288" t="s">
        <v>255</v>
      </c>
      <c r="C70" s="187"/>
      <c r="D70" s="187"/>
      <c r="E70" s="187"/>
      <c r="F70" s="187"/>
    </row>
    <row r="71" spans="1:6" s="1" customFormat="1" ht="12" customHeight="1" thickBot="1">
      <c r="A71" s="15" t="s">
        <v>280</v>
      </c>
      <c r="B71" s="179" t="s">
        <v>256</v>
      </c>
      <c r="C71" s="187"/>
      <c r="D71" s="187"/>
      <c r="E71" s="187"/>
      <c r="F71" s="187"/>
    </row>
    <row r="72" spans="1:6" s="1" customFormat="1" ht="12" customHeight="1" thickBot="1">
      <c r="A72" s="327" t="s">
        <v>257</v>
      </c>
      <c r="B72" s="177" t="s">
        <v>258</v>
      </c>
      <c r="C72" s="182">
        <f>SUM(C73:C74)</f>
        <v>228274000</v>
      </c>
      <c r="D72" s="182">
        <f>SUM(D73:D74)</f>
        <v>28274000</v>
      </c>
      <c r="E72" s="182">
        <f>SUM(E73:E74)</f>
        <v>37384727</v>
      </c>
      <c r="F72" s="182">
        <f>SUM(F73:F74)</f>
        <v>37384727</v>
      </c>
    </row>
    <row r="73" spans="1:6" s="1" customFormat="1" ht="12" customHeight="1">
      <c r="A73" s="14" t="s">
        <v>281</v>
      </c>
      <c r="B73" s="287" t="s">
        <v>259</v>
      </c>
      <c r="C73" s="187">
        <v>228274000</v>
      </c>
      <c r="D73" s="187">
        <v>28274000</v>
      </c>
      <c r="E73" s="187">
        <v>37384727</v>
      </c>
      <c r="F73" s="187">
        <v>37384727</v>
      </c>
    </row>
    <row r="74" spans="1:6" s="1" customFormat="1" ht="12" customHeight="1" thickBot="1">
      <c r="A74" s="15" t="s">
        <v>282</v>
      </c>
      <c r="B74" s="179" t="s">
        <v>260</v>
      </c>
      <c r="C74" s="187"/>
      <c r="D74" s="187"/>
      <c r="E74" s="187"/>
      <c r="F74" s="187"/>
    </row>
    <row r="75" spans="1:6" s="1" customFormat="1" ht="12" customHeight="1" thickBot="1">
      <c r="A75" s="327" t="s">
        <v>261</v>
      </c>
      <c r="B75" s="177" t="s">
        <v>262</v>
      </c>
      <c r="C75" s="182">
        <f>SUM(C76:C78)</f>
        <v>0</v>
      </c>
      <c r="D75" s="182">
        <f>SUM(D76:D78)</f>
        <v>200000000</v>
      </c>
      <c r="E75" s="182">
        <f>SUM(E76:E78)</f>
        <v>200000000</v>
      </c>
      <c r="F75" s="182">
        <f>SUM(F76:F78)</f>
        <v>200000000</v>
      </c>
    </row>
    <row r="76" spans="1:6" s="1" customFormat="1" ht="12" customHeight="1">
      <c r="A76" s="14" t="s">
        <v>283</v>
      </c>
      <c r="B76" s="287" t="s">
        <v>263</v>
      </c>
      <c r="C76" s="187"/>
      <c r="D76" s="187"/>
      <c r="E76" s="187"/>
      <c r="F76" s="187"/>
    </row>
    <row r="77" spans="1:6" s="1" customFormat="1" ht="12" customHeight="1">
      <c r="A77" s="13" t="s">
        <v>284</v>
      </c>
      <c r="B77" s="288" t="s">
        <v>264</v>
      </c>
      <c r="C77" s="187"/>
      <c r="D77" s="187"/>
      <c r="E77" s="187"/>
      <c r="F77" s="187"/>
    </row>
    <row r="78" spans="1:6" s="1" customFormat="1" ht="12" customHeight="1" thickBot="1">
      <c r="A78" s="15" t="s">
        <v>285</v>
      </c>
      <c r="B78" s="179" t="s">
        <v>265</v>
      </c>
      <c r="C78" s="187"/>
      <c r="D78" s="187">
        <v>200000000</v>
      </c>
      <c r="E78" s="187">
        <v>200000000</v>
      </c>
      <c r="F78" s="187">
        <v>200000000</v>
      </c>
    </row>
    <row r="79" spans="1:6" s="1" customFormat="1" ht="12" customHeight="1" thickBot="1">
      <c r="A79" s="327" t="s">
        <v>266</v>
      </c>
      <c r="B79" s="177" t="s">
        <v>286</v>
      </c>
      <c r="C79" s="182">
        <f>SUM(C80:C83)</f>
        <v>0</v>
      </c>
      <c r="D79" s="182">
        <f>SUM(D80:D83)</f>
        <v>0</v>
      </c>
      <c r="E79" s="182">
        <f>SUM(E80:E83)</f>
        <v>0</v>
      </c>
      <c r="F79" s="182">
        <f>SUM(F80:F83)</f>
        <v>0</v>
      </c>
    </row>
    <row r="80" spans="1:6" s="1" customFormat="1" ht="12" customHeight="1">
      <c r="A80" s="291" t="s">
        <v>267</v>
      </c>
      <c r="B80" s="287" t="s">
        <v>268</v>
      </c>
      <c r="C80" s="187"/>
      <c r="D80" s="187"/>
      <c r="E80" s="187"/>
      <c r="F80" s="187"/>
    </row>
    <row r="81" spans="1:6" s="1" customFormat="1" ht="12" customHeight="1">
      <c r="A81" s="292" t="s">
        <v>269</v>
      </c>
      <c r="B81" s="288" t="s">
        <v>270</v>
      </c>
      <c r="C81" s="187"/>
      <c r="D81" s="187"/>
      <c r="E81" s="187"/>
      <c r="F81" s="187"/>
    </row>
    <row r="82" spans="1:6" s="1" customFormat="1" ht="12" customHeight="1">
      <c r="A82" s="292" t="s">
        <v>271</v>
      </c>
      <c r="B82" s="288" t="s">
        <v>272</v>
      </c>
      <c r="C82" s="187"/>
      <c r="D82" s="187"/>
      <c r="E82" s="187"/>
      <c r="F82" s="187"/>
    </row>
    <row r="83" spans="1:6" s="1" customFormat="1" ht="12" customHeight="1" thickBot="1">
      <c r="A83" s="293" t="s">
        <v>273</v>
      </c>
      <c r="B83" s="179" t="s">
        <v>274</v>
      </c>
      <c r="C83" s="187"/>
      <c r="D83" s="187"/>
      <c r="E83" s="187"/>
      <c r="F83" s="187"/>
    </row>
    <row r="84" spans="1:6" s="1" customFormat="1" ht="12" customHeight="1" thickBot="1">
      <c r="A84" s="327" t="s">
        <v>275</v>
      </c>
      <c r="B84" s="177" t="s">
        <v>418</v>
      </c>
      <c r="C84" s="325"/>
      <c r="D84" s="325"/>
      <c r="E84" s="325"/>
      <c r="F84" s="325"/>
    </row>
    <row r="85" spans="1:6" s="1" customFormat="1" ht="13.5" customHeight="1" thickBot="1">
      <c r="A85" s="327" t="s">
        <v>277</v>
      </c>
      <c r="B85" s="177" t="s">
        <v>276</v>
      </c>
      <c r="C85" s="325"/>
      <c r="D85" s="325"/>
      <c r="E85" s="325"/>
      <c r="F85" s="325"/>
    </row>
    <row r="86" spans="1:6" s="1" customFormat="1" ht="15.75" customHeight="1" thickBot="1">
      <c r="A86" s="327" t="s">
        <v>289</v>
      </c>
      <c r="B86" s="294" t="s">
        <v>421</v>
      </c>
      <c r="C86" s="188">
        <f>+C63+C67+C72+C75+C79+C85+C84</f>
        <v>228274000</v>
      </c>
      <c r="D86" s="188">
        <f>+D63+D67+D72+D75+D79+D85+D84</f>
        <v>228274000</v>
      </c>
      <c r="E86" s="188">
        <f>+E63+E67+E72+E75+E79+E85+E84</f>
        <v>237384727</v>
      </c>
      <c r="F86" s="188">
        <f>+F63+F67+F72+F75+F79+F85+F84</f>
        <v>237384727</v>
      </c>
    </row>
    <row r="87" spans="1:6" s="1" customFormat="1" ht="12.75" customHeight="1" thickBot="1">
      <c r="A87" s="328" t="s">
        <v>420</v>
      </c>
      <c r="B87" s="295" t="s">
        <v>422</v>
      </c>
      <c r="C87" s="188">
        <f>+C62+C86</f>
        <v>1262617000</v>
      </c>
      <c r="D87" s="188">
        <f>+D62+D86</f>
        <v>1262617000</v>
      </c>
      <c r="E87" s="188">
        <f>+E62+E86</f>
        <v>1281250195</v>
      </c>
      <c r="F87" s="188">
        <f>+F62+F86</f>
        <v>1305983274</v>
      </c>
    </row>
    <row r="88" spans="1:3" s="1" customFormat="1" ht="83.25" customHeight="1">
      <c r="A88" s="4"/>
      <c r="B88" s="5"/>
      <c r="C88" s="189"/>
    </row>
    <row r="89" spans="1:3" ht="16.5" customHeight="1">
      <c r="A89" s="581" t="s">
        <v>42</v>
      </c>
      <c r="B89" s="581"/>
      <c r="C89" s="581"/>
    </row>
    <row r="90" spans="1:6" ht="16.5" customHeight="1" thickBot="1">
      <c r="A90" s="583" t="s">
        <v>110</v>
      </c>
      <c r="B90" s="583"/>
      <c r="C90" s="579" t="s">
        <v>497</v>
      </c>
      <c r="D90" s="579"/>
      <c r="E90" s="579"/>
      <c r="F90" s="579"/>
    </row>
    <row r="91" spans="1:6" ht="37.5" customHeight="1" thickBot="1">
      <c r="A91" s="22" t="s">
        <v>65</v>
      </c>
      <c r="B91" s="23" t="s">
        <v>43</v>
      </c>
      <c r="C91" s="40" t="str">
        <f>+C3</f>
        <v>2019. évi előirányzat</v>
      </c>
      <c r="D91" s="40" t="str">
        <f>+D3</f>
        <v>2019. évi módosított előirányzat</v>
      </c>
      <c r="E91" s="40" t="str">
        <f>+E3</f>
        <v>2019. évi módosított előirányzat</v>
      </c>
      <c r="F91" s="40" t="str">
        <f>+F3</f>
        <v>2019. évi módosított előirányzat</v>
      </c>
    </row>
    <row r="92" spans="1:6" s="41" customFormat="1" ht="12" customHeight="1" thickBot="1">
      <c r="A92" s="33" t="s">
        <v>430</v>
      </c>
      <c r="B92" s="34" t="s">
        <v>431</v>
      </c>
      <c r="C92" s="35" t="s">
        <v>432</v>
      </c>
      <c r="D92" s="35" t="s">
        <v>434</v>
      </c>
      <c r="E92" s="35" t="s">
        <v>433</v>
      </c>
      <c r="F92" s="35" t="s">
        <v>435</v>
      </c>
    </row>
    <row r="93" spans="1:6" ht="12" customHeight="1" thickBot="1">
      <c r="A93" s="21" t="s">
        <v>13</v>
      </c>
      <c r="B93" s="27" t="s">
        <v>380</v>
      </c>
      <c r="C93" s="181">
        <f>C94+C95+C96+C97+C98+C111</f>
        <v>537019537</v>
      </c>
      <c r="D93" s="181">
        <f>D94+D95+D96+D97+D98+D111</f>
        <v>537019537</v>
      </c>
      <c r="E93" s="181">
        <f>E94+E95+E96+E97+E98+E111</f>
        <v>553367827</v>
      </c>
      <c r="F93" s="181">
        <f>F94+F95+F96+F97+F98+F111</f>
        <v>572751619</v>
      </c>
    </row>
    <row r="94" spans="1:6" ht="12" customHeight="1">
      <c r="A94" s="16" t="s">
        <v>80</v>
      </c>
      <c r="B94" s="9" t="s">
        <v>44</v>
      </c>
      <c r="C94" s="183">
        <v>171527000</v>
      </c>
      <c r="D94" s="183">
        <v>171527000</v>
      </c>
      <c r="E94" s="183">
        <v>181976545</v>
      </c>
      <c r="F94" s="183">
        <v>183228022</v>
      </c>
    </row>
    <row r="95" spans="1:6" ht="12" customHeight="1">
      <c r="A95" s="13" t="s">
        <v>81</v>
      </c>
      <c r="B95" s="7" t="s">
        <v>130</v>
      </c>
      <c r="C95" s="184">
        <v>33922300</v>
      </c>
      <c r="D95" s="184">
        <v>33922300</v>
      </c>
      <c r="E95" s="184">
        <v>36046441</v>
      </c>
      <c r="F95" s="184">
        <v>36292008</v>
      </c>
    </row>
    <row r="96" spans="1:6" ht="12" customHeight="1">
      <c r="A96" s="13" t="s">
        <v>82</v>
      </c>
      <c r="B96" s="7" t="s">
        <v>105</v>
      </c>
      <c r="C96" s="186">
        <v>311358237</v>
      </c>
      <c r="D96" s="186">
        <v>311358237</v>
      </c>
      <c r="E96" s="186">
        <v>313625424</v>
      </c>
      <c r="F96" s="186">
        <v>314477618</v>
      </c>
    </row>
    <row r="97" spans="1:6" ht="12" customHeight="1">
      <c r="A97" s="13" t="s">
        <v>83</v>
      </c>
      <c r="B97" s="10" t="s">
        <v>131</v>
      </c>
      <c r="C97" s="186">
        <v>4423000</v>
      </c>
      <c r="D97" s="186">
        <v>4423000</v>
      </c>
      <c r="E97" s="186">
        <v>4523000</v>
      </c>
      <c r="F97" s="186">
        <v>4583000</v>
      </c>
    </row>
    <row r="98" spans="1:6" ht="12" customHeight="1">
      <c r="A98" s="13" t="s">
        <v>91</v>
      </c>
      <c r="B98" s="18" t="s">
        <v>132</v>
      </c>
      <c r="C98" s="186">
        <v>3100000</v>
      </c>
      <c r="D98" s="186">
        <v>3100000</v>
      </c>
      <c r="E98" s="186">
        <f>E101+E105+E110</f>
        <v>12104178</v>
      </c>
      <c r="F98" s="186">
        <f>F101+F105+F110</f>
        <v>12194178</v>
      </c>
    </row>
    <row r="99" spans="1:6" ht="12" customHeight="1">
      <c r="A99" s="13" t="s">
        <v>84</v>
      </c>
      <c r="B99" s="7" t="s">
        <v>385</v>
      </c>
      <c r="C99" s="186"/>
      <c r="D99" s="186"/>
      <c r="E99" s="186"/>
      <c r="F99" s="186"/>
    </row>
    <row r="100" spans="1:6" ht="12" customHeight="1">
      <c r="A100" s="13" t="s">
        <v>85</v>
      </c>
      <c r="B100" s="93" t="s">
        <v>384</v>
      </c>
      <c r="C100" s="186"/>
      <c r="D100" s="186"/>
      <c r="E100" s="186"/>
      <c r="F100" s="186"/>
    </row>
    <row r="101" spans="1:6" ht="12" customHeight="1">
      <c r="A101" s="13" t="s">
        <v>92</v>
      </c>
      <c r="B101" s="93" t="s">
        <v>383</v>
      </c>
      <c r="C101" s="186"/>
      <c r="D101" s="186"/>
      <c r="E101" s="186">
        <v>5648649</v>
      </c>
      <c r="F101" s="186">
        <v>5648649</v>
      </c>
    </row>
    <row r="102" spans="1:6" ht="12" customHeight="1">
      <c r="A102" s="13" t="s">
        <v>93</v>
      </c>
      <c r="B102" s="91" t="s">
        <v>292</v>
      </c>
      <c r="C102" s="186"/>
      <c r="D102" s="186"/>
      <c r="E102" s="186"/>
      <c r="F102" s="186"/>
    </row>
    <row r="103" spans="1:6" ht="12" customHeight="1">
      <c r="A103" s="13" t="s">
        <v>94</v>
      </c>
      <c r="B103" s="92" t="s">
        <v>293</v>
      </c>
      <c r="C103" s="186"/>
      <c r="D103" s="186"/>
      <c r="E103" s="186"/>
      <c r="F103" s="186"/>
    </row>
    <row r="104" spans="1:6" ht="12" customHeight="1">
      <c r="A104" s="13" t="s">
        <v>95</v>
      </c>
      <c r="B104" s="92" t="s">
        <v>294</v>
      </c>
      <c r="C104" s="186"/>
      <c r="D104" s="186"/>
      <c r="E104" s="186"/>
      <c r="F104" s="186"/>
    </row>
    <row r="105" spans="1:6" ht="12" customHeight="1">
      <c r="A105" s="13" t="s">
        <v>97</v>
      </c>
      <c r="B105" s="91" t="s">
        <v>295</v>
      </c>
      <c r="C105" s="186">
        <v>573000</v>
      </c>
      <c r="D105" s="186">
        <v>573000</v>
      </c>
      <c r="E105" s="186">
        <v>365000</v>
      </c>
      <c r="F105" s="186">
        <v>365000</v>
      </c>
    </row>
    <row r="106" spans="1:6" ht="12" customHeight="1">
      <c r="A106" s="13" t="s">
        <v>133</v>
      </c>
      <c r="B106" s="91" t="s">
        <v>296</v>
      </c>
      <c r="C106" s="186"/>
      <c r="D106" s="186"/>
      <c r="E106" s="186"/>
      <c r="F106" s="186"/>
    </row>
    <row r="107" spans="1:6" ht="12" customHeight="1">
      <c r="A107" s="13" t="s">
        <v>290</v>
      </c>
      <c r="B107" s="92" t="s">
        <v>297</v>
      </c>
      <c r="C107" s="186"/>
      <c r="D107" s="186"/>
      <c r="E107" s="186"/>
      <c r="F107" s="186"/>
    </row>
    <row r="108" spans="1:6" ht="12" customHeight="1">
      <c r="A108" s="12" t="s">
        <v>291</v>
      </c>
      <c r="B108" s="93" t="s">
        <v>298</v>
      </c>
      <c r="C108" s="186"/>
      <c r="D108" s="186"/>
      <c r="E108" s="186"/>
      <c r="F108" s="186"/>
    </row>
    <row r="109" spans="1:6" ht="12" customHeight="1">
      <c r="A109" s="13" t="s">
        <v>381</v>
      </c>
      <c r="B109" s="93" t="s">
        <v>299</v>
      </c>
      <c r="C109" s="186"/>
      <c r="D109" s="186"/>
      <c r="E109" s="186"/>
      <c r="F109" s="186"/>
    </row>
    <row r="110" spans="1:6" ht="12" customHeight="1">
      <c r="A110" s="15" t="s">
        <v>382</v>
      </c>
      <c r="B110" s="93" t="s">
        <v>300</v>
      </c>
      <c r="C110" s="186">
        <v>2527000</v>
      </c>
      <c r="D110" s="186">
        <v>2527000</v>
      </c>
      <c r="E110" s="186">
        <v>6090529</v>
      </c>
      <c r="F110" s="186">
        <v>6180529</v>
      </c>
    </row>
    <row r="111" spans="1:6" ht="12" customHeight="1">
      <c r="A111" s="13" t="s">
        <v>386</v>
      </c>
      <c r="B111" s="10" t="s">
        <v>45</v>
      </c>
      <c r="C111" s="184">
        <v>12689000</v>
      </c>
      <c r="D111" s="184">
        <v>12689000</v>
      </c>
      <c r="E111" s="184">
        <v>5092239</v>
      </c>
      <c r="F111" s="184">
        <v>21976793</v>
      </c>
    </row>
    <row r="112" spans="1:6" ht="12" customHeight="1">
      <c r="A112" s="13" t="s">
        <v>387</v>
      </c>
      <c r="B112" s="7" t="s">
        <v>389</v>
      </c>
      <c r="C112" s="184">
        <v>10119000</v>
      </c>
      <c r="D112" s="184">
        <v>10119000</v>
      </c>
      <c r="E112" s="184">
        <v>5092239</v>
      </c>
      <c r="F112" s="184">
        <v>21976793</v>
      </c>
    </row>
    <row r="113" spans="1:6" ht="12" customHeight="1" thickBot="1">
      <c r="A113" s="17" t="s">
        <v>388</v>
      </c>
      <c r="B113" s="343" t="s">
        <v>390</v>
      </c>
      <c r="C113" s="190">
        <v>2570000</v>
      </c>
      <c r="D113" s="190">
        <v>2570000</v>
      </c>
      <c r="E113" s="190"/>
      <c r="F113" s="190"/>
    </row>
    <row r="114" spans="1:6" ht="12" customHeight="1" thickBot="1">
      <c r="A114" s="340" t="s">
        <v>14</v>
      </c>
      <c r="B114" s="341" t="s">
        <v>301</v>
      </c>
      <c r="C114" s="342">
        <f>+C115+C117+C119</f>
        <v>711686000</v>
      </c>
      <c r="D114" s="342">
        <f>+D115+D117+D119</f>
        <v>711686000</v>
      </c>
      <c r="E114" s="342">
        <f>+E115+E117+E119</f>
        <v>713970905</v>
      </c>
      <c r="F114" s="342">
        <f>+F115+F117+F119</f>
        <v>719320192</v>
      </c>
    </row>
    <row r="115" spans="1:6" ht="12" customHeight="1">
      <c r="A115" s="14" t="s">
        <v>86</v>
      </c>
      <c r="B115" s="7" t="s">
        <v>166</v>
      </c>
      <c r="C115" s="185">
        <v>673625000</v>
      </c>
      <c r="D115" s="185">
        <v>673625000</v>
      </c>
      <c r="E115" s="185">
        <v>674559530</v>
      </c>
      <c r="F115" s="185">
        <v>674908819</v>
      </c>
    </row>
    <row r="116" spans="1:6" ht="12" customHeight="1">
      <c r="A116" s="14" t="s">
        <v>87</v>
      </c>
      <c r="B116" s="11" t="s">
        <v>305</v>
      </c>
      <c r="C116" s="185">
        <v>13815000</v>
      </c>
      <c r="D116" s="185">
        <v>13815000</v>
      </c>
      <c r="E116" s="185">
        <v>13815000</v>
      </c>
      <c r="F116" s="185">
        <v>13815000</v>
      </c>
    </row>
    <row r="117" spans="1:6" ht="12" customHeight="1">
      <c r="A117" s="14" t="s">
        <v>88</v>
      </c>
      <c r="B117" s="11" t="s">
        <v>134</v>
      </c>
      <c r="C117" s="184">
        <v>28862000</v>
      </c>
      <c r="D117" s="184">
        <v>28862000</v>
      </c>
      <c r="E117" s="184">
        <v>28862000</v>
      </c>
      <c r="F117" s="184">
        <v>28862000</v>
      </c>
    </row>
    <row r="118" spans="1:6" ht="12" customHeight="1">
      <c r="A118" s="14" t="s">
        <v>89</v>
      </c>
      <c r="B118" s="11" t="s">
        <v>306</v>
      </c>
      <c r="C118" s="162">
        <v>28862000</v>
      </c>
      <c r="D118" s="162">
        <v>28862000</v>
      </c>
      <c r="E118" s="162">
        <v>28862000</v>
      </c>
      <c r="F118" s="162">
        <v>28862000</v>
      </c>
    </row>
    <row r="119" spans="1:6" ht="12" customHeight="1">
      <c r="A119" s="14" t="s">
        <v>90</v>
      </c>
      <c r="B119" s="179" t="s">
        <v>168</v>
      </c>
      <c r="C119" s="162">
        <v>9199000</v>
      </c>
      <c r="D119" s="162">
        <v>9199000</v>
      </c>
      <c r="E119" s="162">
        <v>10549375</v>
      </c>
      <c r="F119" s="162">
        <v>15549373</v>
      </c>
    </row>
    <row r="120" spans="1:6" ht="12" customHeight="1">
      <c r="A120" s="14" t="s">
        <v>96</v>
      </c>
      <c r="B120" s="178" t="s">
        <v>368</v>
      </c>
      <c r="C120" s="162"/>
      <c r="D120" s="162"/>
      <c r="E120" s="162"/>
      <c r="F120" s="162"/>
    </row>
    <row r="121" spans="1:6" ht="12" customHeight="1">
      <c r="A121" s="14" t="s">
        <v>98</v>
      </c>
      <c r="B121" s="286" t="s">
        <v>311</v>
      </c>
      <c r="C121" s="162"/>
      <c r="D121" s="162"/>
      <c r="E121" s="162"/>
      <c r="F121" s="162"/>
    </row>
    <row r="122" spans="1:6" ht="15">
      <c r="A122" s="14" t="s">
        <v>135</v>
      </c>
      <c r="B122" s="92" t="s">
        <v>294</v>
      </c>
      <c r="C122" s="162"/>
      <c r="D122" s="162"/>
      <c r="E122" s="162"/>
      <c r="F122" s="162"/>
    </row>
    <row r="123" spans="1:6" ht="12" customHeight="1">
      <c r="A123" s="14" t="s">
        <v>136</v>
      </c>
      <c r="B123" s="92" t="s">
        <v>310</v>
      </c>
      <c r="C123" s="162"/>
      <c r="D123" s="162"/>
      <c r="E123" s="162">
        <v>412000</v>
      </c>
      <c r="F123" s="162">
        <v>412000</v>
      </c>
    </row>
    <row r="124" spans="1:6" ht="12" customHeight="1">
      <c r="A124" s="14" t="s">
        <v>137</v>
      </c>
      <c r="B124" s="92" t="s">
        <v>309</v>
      </c>
      <c r="C124" s="162"/>
      <c r="D124" s="162"/>
      <c r="E124" s="162"/>
      <c r="F124" s="162"/>
    </row>
    <row r="125" spans="1:6" ht="12" customHeight="1">
      <c r="A125" s="14" t="s">
        <v>302</v>
      </c>
      <c r="B125" s="92" t="s">
        <v>297</v>
      </c>
      <c r="C125" s="162"/>
      <c r="D125" s="162"/>
      <c r="E125" s="162"/>
      <c r="F125" s="162">
        <v>4999998</v>
      </c>
    </row>
    <row r="126" spans="1:6" ht="12" customHeight="1">
      <c r="A126" s="14" t="s">
        <v>303</v>
      </c>
      <c r="B126" s="92" t="s">
        <v>308</v>
      </c>
      <c r="C126" s="162"/>
      <c r="D126" s="162"/>
      <c r="E126" s="162"/>
      <c r="F126" s="162"/>
    </row>
    <row r="127" spans="1:6" ht="15.75" thickBot="1">
      <c r="A127" s="12" t="s">
        <v>304</v>
      </c>
      <c r="B127" s="92" t="s">
        <v>307</v>
      </c>
      <c r="C127" s="164">
        <v>9199000</v>
      </c>
      <c r="D127" s="164">
        <v>9199000</v>
      </c>
      <c r="E127" s="164">
        <v>10137375</v>
      </c>
      <c r="F127" s="164">
        <v>10137375</v>
      </c>
    </row>
    <row r="128" spans="1:6" ht="12" customHeight="1" thickBot="1">
      <c r="A128" s="19" t="s">
        <v>15</v>
      </c>
      <c r="B128" s="86" t="s">
        <v>391</v>
      </c>
      <c r="C128" s="182">
        <f>+C93+C114</f>
        <v>1248705537</v>
      </c>
      <c r="D128" s="182">
        <f>+D93+D114</f>
        <v>1248705537</v>
      </c>
      <c r="E128" s="182">
        <f>+E93+E114</f>
        <v>1267338732</v>
      </c>
      <c r="F128" s="182">
        <f>+F93+F114</f>
        <v>1292071811</v>
      </c>
    </row>
    <row r="129" spans="1:6" ht="12" customHeight="1" thickBot="1">
      <c r="A129" s="19" t="s">
        <v>16</v>
      </c>
      <c r="B129" s="86" t="s">
        <v>392</v>
      </c>
      <c r="C129" s="182">
        <f>+C130+C131+C132</f>
        <v>6075000</v>
      </c>
      <c r="D129" s="182">
        <f>+D130+D131+D132</f>
        <v>6075000</v>
      </c>
      <c r="E129" s="182">
        <f>+E130+E131+E132</f>
        <v>6075000</v>
      </c>
      <c r="F129" s="182">
        <f>+F130+F131+F132</f>
        <v>6075000</v>
      </c>
    </row>
    <row r="130" spans="1:6" ht="12" customHeight="1">
      <c r="A130" s="14" t="s">
        <v>202</v>
      </c>
      <c r="B130" s="11" t="s">
        <v>399</v>
      </c>
      <c r="C130" s="162">
        <v>6075000</v>
      </c>
      <c r="D130" s="162">
        <v>6075000</v>
      </c>
      <c r="E130" s="162">
        <v>6075000</v>
      </c>
      <c r="F130" s="162">
        <v>6075000</v>
      </c>
    </row>
    <row r="131" spans="1:6" ht="12" customHeight="1">
      <c r="A131" s="14" t="s">
        <v>205</v>
      </c>
      <c r="B131" s="11" t="s">
        <v>400</v>
      </c>
      <c r="C131" s="162"/>
      <c r="D131" s="162"/>
      <c r="E131" s="162"/>
      <c r="F131" s="162"/>
    </row>
    <row r="132" spans="1:6" ht="12" customHeight="1" thickBot="1">
      <c r="A132" s="12" t="s">
        <v>206</v>
      </c>
      <c r="B132" s="11" t="s">
        <v>401</v>
      </c>
      <c r="C132" s="162"/>
      <c r="D132" s="162"/>
      <c r="E132" s="162"/>
      <c r="F132" s="162"/>
    </row>
    <row r="133" spans="1:6" ht="12" customHeight="1" thickBot="1">
      <c r="A133" s="19" t="s">
        <v>17</v>
      </c>
      <c r="B133" s="86" t="s">
        <v>393</v>
      </c>
      <c r="C133" s="182">
        <f>SUM(C134:C139)</f>
        <v>0</v>
      </c>
      <c r="D133" s="182">
        <f>SUM(D134:D139)</f>
        <v>0</v>
      </c>
      <c r="E133" s="182">
        <f>SUM(E134:E139)</f>
        <v>0</v>
      </c>
      <c r="F133" s="182">
        <f>SUM(F134:F139)</f>
        <v>0</v>
      </c>
    </row>
    <row r="134" spans="1:6" ht="12" customHeight="1">
      <c r="A134" s="14" t="s">
        <v>73</v>
      </c>
      <c r="B134" s="8" t="s">
        <v>402</v>
      </c>
      <c r="C134" s="162"/>
      <c r="D134" s="162"/>
      <c r="E134" s="162"/>
      <c r="F134" s="162"/>
    </row>
    <row r="135" spans="1:6" ht="12" customHeight="1">
      <c r="A135" s="14" t="s">
        <v>74</v>
      </c>
      <c r="B135" s="8" t="s">
        <v>394</v>
      </c>
      <c r="C135" s="162"/>
      <c r="D135" s="162"/>
      <c r="E135" s="162"/>
      <c r="F135" s="162"/>
    </row>
    <row r="136" spans="1:6" ht="12" customHeight="1">
      <c r="A136" s="14" t="s">
        <v>75</v>
      </c>
      <c r="B136" s="8" t="s">
        <v>395</v>
      </c>
      <c r="C136" s="162"/>
      <c r="D136" s="162"/>
      <c r="E136" s="162"/>
      <c r="F136" s="162"/>
    </row>
    <row r="137" spans="1:6" ht="12" customHeight="1">
      <c r="A137" s="14" t="s">
        <v>122</v>
      </c>
      <c r="B137" s="8" t="s">
        <v>396</v>
      </c>
      <c r="C137" s="162"/>
      <c r="D137" s="162"/>
      <c r="E137" s="162"/>
      <c r="F137" s="162"/>
    </row>
    <row r="138" spans="1:6" ht="12" customHeight="1">
      <c r="A138" s="14" t="s">
        <v>123</v>
      </c>
      <c r="B138" s="8" t="s">
        <v>397</v>
      </c>
      <c r="C138" s="162"/>
      <c r="D138" s="162"/>
      <c r="E138" s="162"/>
      <c r="F138" s="162"/>
    </row>
    <row r="139" spans="1:6" ht="12" customHeight="1" thickBot="1">
      <c r="A139" s="12" t="s">
        <v>124</v>
      </c>
      <c r="B139" s="8" t="s">
        <v>398</v>
      </c>
      <c r="C139" s="162"/>
      <c r="D139" s="162"/>
      <c r="E139" s="162"/>
      <c r="F139" s="162"/>
    </row>
    <row r="140" spans="1:6" ht="12" customHeight="1" thickBot="1">
      <c r="A140" s="19" t="s">
        <v>18</v>
      </c>
      <c r="B140" s="86" t="s">
        <v>406</v>
      </c>
      <c r="C140" s="188">
        <f>+C141+C142+C143+C144</f>
        <v>7836463</v>
      </c>
      <c r="D140" s="188">
        <f>+D141+D142+D143+D144</f>
        <v>7836463</v>
      </c>
      <c r="E140" s="188">
        <f>+E141+E142+E143+E144</f>
        <v>7836463</v>
      </c>
      <c r="F140" s="188">
        <f>+F141+F142+F143+F144</f>
        <v>7836463</v>
      </c>
    </row>
    <row r="141" spans="1:6" ht="12" customHeight="1">
      <c r="A141" s="14" t="s">
        <v>76</v>
      </c>
      <c r="B141" s="8" t="s">
        <v>312</v>
      </c>
      <c r="C141" s="162"/>
      <c r="D141" s="162"/>
      <c r="E141" s="162"/>
      <c r="F141" s="162"/>
    </row>
    <row r="142" spans="1:6" ht="12" customHeight="1">
      <c r="A142" s="14" t="s">
        <v>77</v>
      </c>
      <c r="B142" s="8" t="s">
        <v>313</v>
      </c>
      <c r="C142" s="162">
        <v>7836463</v>
      </c>
      <c r="D142" s="162">
        <v>7836463</v>
      </c>
      <c r="E142" s="162">
        <v>7836463</v>
      </c>
      <c r="F142" s="162">
        <v>7836463</v>
      </c>
    </row>
    <row r="143" spans="1:6" ht="12" customHeight="1">
      <c r="A143" s="14" t="s">
        <v>226</v>
      </c>
      <c r="B143" s="8" t="s">
        <v>407</v>
      </c>
      <c r="C143" s="162"/>
      <c r="D143" s="162"/>
      <c r="E143" s="162"/>
      <c r="F143" s="162"/>
    </row>
    <row r="144" spans="1:6" ht="12" customHeight="1" thickBot="1">
      <c r="A144" s="12" t="s">
        <v>227</v>
      </c>
      <c r="B144" s="6" t="s">
        <v>332</v>
      </c>
      <c r="C144" s="162"/>
      <c r="D144" s="162"/>
      <c r="E144" s="162"/>
      <c r="F144" s="162"/>
    </row>
    <row r="145" spans="1:6" ht="12" customHeight="1" thickBot="1">
      <c r="A145" s="19" t="s">
        <v>19</v>
      </c>
      <c r="B145" s="86" t="s">
        <v>408</v>
      </c>
      <c r="C145" s="191">
        <f>SUM(C146:C150)</f>
        <v>0</v>
      </c>
      <c r="D145" s="191">
        <f>SUM(D146:D150)</f>
        <v>0</v>
      </c>
      <c r="E145" s="191">
        <f>SUM(E146:E150)</f>
        <v>0</v>
      </c>
      <c r="F145" s="191">
        <f>SUM(F146:F150)</f>
        <v>0</v>
      </c>
    </row>
    <row r="146" spans="1:6" ht="12" customHeight="1">
      <c r="A146" s="14" t="s">
        <v>78</v>
      </c>
      <c r="B146" s="8" t="s">
        <v>403</v>
      </c>
      <c r="C146" s="162"/>
      <c r="D146" s="162"/>
      <c r="E146" s="162"/>
      <c r="F146" s="162"/>
    </row>
    <row r="147" spans="1:6" ht="12" customHeight="1">
      <c r="A147" s="14" t="s">
        <v>79</v>
      </c>
      <c r="B147" s="8" t="s">
        <v>410</v>
      </c>
      <c r="C147" s="162"/>
      <c r="D147" s="162"/>
      <c r="E147" s="162"/>
      <c r="F147" s="162"/>
    </row>
    <row r="148" spans="1:6" ht="12" customHeight="1">
      <c r="A148" s="14" t="s">
        <v>238</v>
      </c>
      <c r="B148" s="8" t="s">
        <v>405</v>
      </c>
      <c r="C148" s="162"/>
      <c r="D148" s="162"/>
      <c r="E148" s="162"/>
      <c r="F148" s="162"/>
    </row>
    <row r="149" spans="1:6" ht="12" customHeight="1">
      <c r="A149" s="14" t="s">
        <v>239</v>
      </c>
      <c r="B149" s="8" t="s">
        <v>411</v>
      </c>
      <c r="C149" s="162"/>
      <c r="D149" s="162"/>
      <c r="E149" s="162"/>
      <c r="F149" s="162"/>
    </row>
    <row r="150" spans="1:6" ht="12" customHeight="1" thickBot="1">
      <c r="A150" s="14" t="s">
        <v>409</v>
      </c>
      <c r="B150" s="8" t="s">
        <v>412</v>
      </c>
      <c r="C150" s="162"/>
      <c r="D150" s="162"/>
      <c r="E150" s="162"/>
      <c r="F150" s="162"/>
    </row>
    <row r="151" spans="1:6" ht="12" customHeight="1" thickBot="1">
      <c r="A151" s="19" t="s">
        <v>20</v>
      </c>
      <c r="B151" s="86" t="s">
        <v>413</v>
      </c>
      <c r="C151" s="344"/>
      <c r="D151" s="344"/>
      <c r="E151" s="344"/>
      <c r="F151" s="344"/>
    </row>
    <row r="152" spans="1:6" ht="12" customHeight="1" thickBot="1">
      <c r="A152" s="19" t="s">
        <v>21</v>
      </c>
      <c r="B152" s="86" t="s">
        <v>414</v>
      </c>
      <c r="C152" s="344"/>
      <c r="D152" s="344"/>
      <c r="E152" s="344"/>
      <c r="F152" s="344"/>
    </row>
    <row r="153" spans="1:7" ht="15" customHeight="1" thickBot="1">
      <c r="A153" s="19" t="s">
        <v>22</v>
      </c>
      <c r="B153" s="86" t="s">
        <v>416</v>
      </c>
      <c r="C153" s="296">
        <f>+C129+C133+C140+C145+C151+C152</f>
        <v>13911463</v>
      </c>
      <c r="D153" s="296">
        <f>+D129+D133+D140+D145+D151+D152</f>
        <v>13911463</v>
      </c>
      <c r="E153" s="296">
        <f>+E129+E133+E140+E145+E151+E152</f>
        <v>13911463</v>
      </c>
      <c r="F153" s="296">
        <f>+F129+F133+F140+F145+F151+F152</f>
        <v>13911463</v>
      </c>
      <c r="G153" s="87"/>
    </row>
    <row r="154" spans="1:6" s="1" customFormat="1" ht="12.75" customHeight="1" thickBot="1">
      <c r="A154" s="180" t="s">
        <v>23</v>
      </c>
      <c r="B154" s="258" t="s">
        <v>415</v>
      </c>
      <c r="C154" s="296">
        <f>+C128+C153</f>
        <v>1262617000</v>
      </c>
      <c r="D154" s="296">
        <f>+D128+D153</f>
        <v>1262617000</v>
      </c>
      <c r="E154" s="296">
        <f>+E128+E153</f>
        <v>1281250195</v>
      </c>
      <c r="F154" s="296">
        <f>+F128+F153</f>
        <v>1305983274</v>
      </c>
    </row>
    <row r="155" ht="7.5" customHeight="1"/>
    <row r="156" spans="1:3" ht="15">
      <c r="A156" s="584" t="s">
        <v>314</v>
      </c>
      <c r="B156" s="584"/>
      <c r="C156" s="584"/>
    </row>
    <row r="157" spans="1:6" ht="15" customHeight="1" thickBot="1">
      <c r="A157" s="582" t="s">
        <v>111</v>
      </c>
      <c r="B157" s="582"/>
      <c r="C157" s="580" t="s">
        <v>497</v>
      </c>
      <c r="D157" s="580"/>
      <c r="E157" s="580"/>
      <c r="F157" s="580"/>
    </row>
    <row r="158" spans="1:6" ht="13.5" customHeight="1" thickBot="1">
      <c r="A158" s="19">
        <v>1</v>
      </c>
      <c r="B158" s="26" t="s">
        <v>417</v>
      </c>
      <c r="C158" s="182">
        <f>+C62-C128</f>
        <v>-214362537</v>
      </c>
      <c r="D158" s="182">
        <f>+D62-D128</f>
        <v>-214362537</v>
      </c>
      <c r="E158" s="182">
        <f>+E62-E128</f>
        <v>-223473264</v>
      </c>
      <c r="F158" s="182">
        <f>+F62-F128</f>
        <v>-223473264</v>
      </c>
    </row>
    <row r="159" spans="1:6" ht="27.75" customHeight="1" thickBot="1">
      <c r="A159" s="19" t="s">
        <v>14</v>
      </c>
      <c r="B159" s="26" t="s">
        <v>423</v>
      </c>
      <c r="C159" s="182">
        <f>+C86-C153</f>
        <v>214362537</v>
      </c>
      <c r="D159" s="182">
        <f>+D86-D153</f>
        <v>214362537</v>
      </c>
      <c r="E159" s="182">
        <f>+E86-E153</f>
        <v>223473264</v>
      </c>
      <c r="F159" s="182">
        <f>+F86-F153</f>
        <v>223473264</v>
      </c>
    </row>
  </sheetData>
  <sheetProtection/>
  <mergeCells count="9">
    <mergeCell ref="C90:F90"/>
    <mergeCell ref="C157:F157"/>
    <mergeCell ref="A1:C1"/>
    <mergeCell ref="A2:B2"/>
    <mergeCell ref="A90:B90"/>
    <mergeCell ref="A156:C156"/>
    <mergeCell ref="A157:B157"/>
    <mergeCell ref="A89:C89"/>
    <mergeCell ref="C2:F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47" r:id="rId1"/>
  <headerFooter alignWithMargins="0">
    <oddHeader>&amp;C&amp;"Times New Roman CE,Félkövér"&amp;12
Győrzámoly Község Önkormányzat
2019. ÉVI KÖLTSÉGVETÉSÉNEK ÖSSZEVONT MÉRLEGE&amp;R&amp;"Times New Roman CE,Félkövér dőlt"&amp;11 1.1. melléklet a 9/2020. (VII. 16.) önkormányzati rendelethez
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E52"/>
  <sheetViews>
    <sheetView zoomScale="130" zoomScaleNormal="130" workbookViewId="0" topLeftCell="A1">
      <selection activeCell="D17" sqref="D17"/>
    </sheetView>
  </sheetViews>
  <sheetFormatPr defaultColWidth="9.00390625" defaultRowHeight="12.75"/>
  <cols>
    <col min="1" max="1" width="38.625" style="0" customWidth="1"/>
    <col min="2" max="2" width="13.75390625" style="0" customWidth="1"/>
    <col min="3" max="3" width="14.00390625" style="0" customWidth="1"/>
    <col min="4" max="5" width="13.75390625" style="0" customWidth="1"/>
  </cols>
  <sheetData>
    <row r="2" spans="1:5" ht="15">
      <c r="A2" s="513" t="s">
        <v>592</v>
      </c>
      <c r="B2" s="602" t="s">
        <v>593</v>
      </c>
      <c r="C2" s="602"/>
      <c r="D2" s="602"/>
      <c r="E2" s="602"/>
    </row>
    <row r="3" spans="1:5" ht="14.25" thickBot="1">
      <c r="A3" s="514" t="s">
        <v>594</v>
      </c>
      <c r="D3" s="603" t="s">
        <v>497</v>
      </c>
      <c r="E3" s="603"/>
    </row>
    <row r="4" spans="1:5" ht="15" customHeight="1" thickBot="1">
      <c r="A4" s="515" t="s">
        <v>595</v>
      </c>
      <c r="B4" s="516" t="s">
        <v>596</v>
      </c>
      <c r="C4" s="516" t="s">
        <v>597</v>
      </c>
      <c r="D4" s="516" t="s">
        <v>531</v>
      </c>
      <c r="E4" s="517" t="s">
        <v>46</v>
      </c>
    </row>
    <row r="5" spans="1:5" ht="12.75">
      <c r="A5" s="518" t="s">
        <v>598</v>
      </c>
      <c r="B5" s="519"/>
      <c r="C5" s="519"/>
      <c r="D5" s="519"/>
      <c r="E5" s="520">
        <f aca="true" t="shared" si="0" ref="E5:E11">SUM(B5:D5)</f>
        <v>0</v>
      </c>
    </row>
    <row r="6" spans="1:5" ht="12.75">
      <c r="A6" s="521" t="s">
        <v>599</v>
      </c>
      <c r="B6" s="522"/>
      <c r="C6" s="522"/>
      <c r="D6" s="522"/>
      <c r="E6" s="523">
        <f t="shared" si="0"/>
        <v>0</v>
      </c>
    </row>
    <row r="7" spans="1:5" ht="12.75">
      <c r="A7" s="524" t="s">
        <v>600</v>
      </c>
      <c r="B7" s="525">
        <v>45511635</v>
      </c>
      <c r="C7" s="525"/>
      <c r="D7" s="525"/>
      <c r="E7" s="526">
        <f t="shared" si="0"/>
        <v>45511635</v>
      </c>
    </row>
    <row r="8" spans="1:5" ht="12.75">
      <c r="A8" s="524" t="s">
        <v>601</v>
      </c>
      <c r="B8" s="525"/>
      <c r="C8" s="525"/>
      <c r="D8" s="525"/>
      <c r="E8" s="526">
        <f t="shared" si="0"/>
        <v>0</v>
      </c>
    </row>
    <row r="9" spans="1:5" ht="12.75">
      <c r="A9" s="524" t="s">
        <v>602</v>
      </c>
      <c r="B9" s="525"/>
      <c r="C9" s="525"/>
      <c r="D9" s="525"/>
      <c r="E9" s="526">
        <f t="shared" si="0"/>
        <v>0</v>
      </c>
    </row>
    <row r="10" spans="1:5" ht="12.75">
      <c r="A10" s="524" t="s">
        <v>603</v>
      </c>
      <c r="B10" s="525"/>
      <c r="C10" s="525"/>
      <c r="D10" s="525"/>
      <c r="E10" s="526">
        <f t="shared" si="0"/>
        <v>0</v>
      </c>
    </row>
    <row r="11" spans="1:5" ht="13.5" thickBot="1">
      <c r="A11" s="527"/>
      <c r="B11" s="528"/>
      <c r="C11" s="528"/>
      <c r="D11" s="528"/>
      <c r="E11" s="526">
        <f t="shared" si="0"/>
        <v>0</v>
      </c>
    </row>
    <row r="12" spans="1:5" ht="13.5" thickBot="1">
      <c r="A12" s="529" t="s">
        <v>604</v>
      </c>
      <c r="B12" s="530">
        <f>B5+SUM(B7:B11)</f>
        <v>45511635</v>
      </c>
      <c r="C12" s="530">
        <f>C5+SUM(C7:C11)</f>
        <v>0</v>
      </c>
      <c r="D12" s="530">
        <f>D5+SUM(D7:D11)</f>
        <v>0</v>
      </c>
      <c r="E12" s="531">
        <f>E5+SUM(E7:E11)</f>
        <v>45511635</v>
      </c>
    </row>
    <row r="13" spans="1:5" ht="13.5" thickBot="1">
      <c r="A13" s="48"/>
      <c r="B13" s="48"/>
      <c r="C13" s="48"/>
      <c r="D13" s="48"/>
      <c r="E13" s="48"/>
    </row>
    <row r="14" spans="1:5" ht="15" customHeight="1" thickBot="1">
      <c r="A14" s="515" t="s">
        <v>605</v>
      </c>
      <c r="B14" s="516" t="str">
        <f>+B4</f>
        <v>2019. év</v>
      </c>
      <c r="C14" s="516" t="str">
        <f>+C4</f>
        <v>2020. év</v>
      </c>
      <c r="D14" s="516" t="str">
        <f>+D4</f>
        <v>2021. után</v>
      </c>
      <c r="E14" s="517" t="s">
        <v>46</v>
      </c>
    </row>
    <row r="15" spans="1:5" ht="12.75">
      <c r="A15" s="518" t="s">
        <v>606</v>
      </c>
      <c r="B15" s="519"/>
      <c r="C15" s="519"/>
      <c r="D15" s="519"/>
      <c r="E15" s="520">
        <f aca="true" t="shared" si="1" ref="E15:E21">SUM(B15:D15)</f>
        <v>0</v>
      </c>
    </row>
    <row r="16" spans="1:5" ht="12.75">
      <c r="A16" s="532" t="s">
        <v>607</v>
      </c>
      <c r="B16" s="525">
        <v>24720200</v>
      </c>
      <c r="C16" s="525"/>
      <c r="D16" s="525"/>
      <c r="E16" s="526">
        <f t="shared" si="1"/>
        <v>24720200</v>
      </c>
    </row>
    <row r="17" spans="1:5" ht="12.75">
      <c r="A17" s="524" t="s">
        <v>608</v>
      </c>
      <c r="B17" s="525"/>
      <c r="C17" s="525"/>
      <c r="D17" s="525"/>
      <c r="E17" s="526">
        <f t="shared" si="1"/>
        <v>0</v>
      </c>
    </row>
    <row r="18" spans="1:5" ht="12.75">
      <c r="A18" s="524" t="s">
        <v>609</v>
      </c>
      <c r="B18" s="525"/>
      <c r="C18" s="525"/>
      <c r="D18" s="525"/>
      <c r="E18" s="526">
        <f t="shared" si="1"/>
        <v>0</v>
      </c>
    </row>
    <row r="19" spans="1:5" ht="12.75">
      <c r="A19" s="533"/>
      <c r="B19" s="525"/>
      <c r="C19" s="525"/>
      <c r="D19" s="525"/>
      <c r="E19" s="526">
        <f t="shared" si="1"/>
        <v>0</v>
      </c>
    </row>
    <row r="20" spans="1:5" ht="12.75">
      <c r="A20" s="533"/>
      <c r="B20" s="525"/>
      <c r="C20" s="525"/>
      <c r="D20" s="525"/>
      <c r="E20" s="526">
        <f t="shared" si="1"/>
        <v>0</v>
      </c>
    </row>
    <row r="21" spans="1:5" ht="13.5" thickBot="1">
      <c r="A21" s="527"/>
      <c r="B21" s="528"/>
      <c r="C21" s="528"/>
      <c r="D21" s="528"/>
      <c r="E21" s="526">
        <f t="shared" si="1"/>
        <v>0</v>
      </c>
    </row>
    <row r="22" spans="1:5" ht="13.5" thickBot="1">
      <c r="A22" s="529" t="s">
        <v>48</v>
      </c>
      <c r="B22" s="530">
        <f>SUM(B15:B21)</f>
        <v>24720200</v>
      </c>
      <c r="C22" s="530">
        <f>SUM(C15:C21)</f>
        <v>0</v>
      </c>
      <c r="D22" s="530">
        <f>SUM(D15:D21)</f>
        <v>0</v>
      </c>
      <c r="E22" s="531">
        <f>SUM(E15:E21)</f>
        <v>24720200</v>
      </c>
    </row>
    <row r="25" spans="1:5" ht="15">
      <c r="A25" s="513" t="s">
        <v>592</v>
      </c>
      <c r="B25" s="602" t="s">
        <v>610</v>
      </c>
      <c r="C25" s="602"/>
      <c r="D25" s="602"/>
      <c r="E25" s="602"/>
    </row>
    <row r="26" spans="1:5" ht="14.25" thickBot="1">
      <c r="A26" t="s">
        <v>611</v>
      </c>
      <c r="D26" s="603" t="s">
        <v>497</v>
      </c>
      <c r="E26" s="603"/>
    </row>
    <row r="27" spans="1:5" ht="13.5" thickBot="1">
      <c r="A27" s="515" t="s">
        <v>595</v>
      </c>
      <c r="B27" s="516" t="str">
        <f>+B14</f>
        <v>2019. év</v>
      </c>
      <c r="C27" s="516" t="str">
        <f>+C14</f>
        <v>2020. év</v>
      </c>
      <c r="D27" s="516" t="str">
        <f>+D14</f>
        <v>2021. után</v>
      </c>
      <c r="E27" s="517" t="s">
        <v>46</v>
      </c>
    </row>
    <row r="28" spans="1:5" ht="12.75">
      <c r="A28" s="518" t="s">
        <v>598</v>
      </c>
      <c r="B28" s="519">
        <v>13794000</v>
      </c>
      <c r="C28" s="519"/>
      <c r="D28" s="519"/>
      <c r="E28" s="520">
        <f aca="true" t="shared" si="2" ref="E28:E34">SUM(B28:D28)</f>
        <v>13794000</v>
      </c>
    </row>
    <row r="29" spans="1:5" ht="12.75">
      <c r="A29" s="521" t="s">
        <v>599</v>
      </c>
      <c r="B29" s="522"/>
      <c r="C29" s="522"/>
      <c r="D29" s="522"/>
      <c r="E29" s="523">
        <f t="shared" si="2"/>
        <v>0</v>
      </c>
    </row>
    <row r="30" spans="1:5" ht="12.75">
      <c r="A30" s="524" t="s">
        <v>600</v>
      </c>
      <c r="B30" s="525">
        <v>42837427</v>
      </c>
      <c r="C30" s="525"/>
      <c r="D30" s="525"/>
      <c r="E30" s="526">
        <f t="shared" si="2"/>
        <v>42837427</v>
      </c>
    </row>
    <row r="31" spans="1:5" ht="12.75">
      <c r="A31" s="524" t="s">
        <v>601</v>
      </c>
      <c r="B31" s="525"/>
      <c r="C31" s="525"/>
      <c r="D31" s="525"/>
      <c r="E31" s="526">
        <f t="shared" si="2"/>
        <v>0</v>
      </c>
    </row>
    <row r="32" spans="1:5" ht="12.75">
      <c r="A32" s="524" t="s">
        <v>602</v>
      </c>
      <c r="B32" s="525"/>
      <c r="C32" s="525"/>
      <c r="D32" s="525"/>
      <c r="E32" s="526">
        <f t="shared" si="2"/>
        <v>0</v>
      </c>
    </row>
    <row r="33" spans="1:5" ht="12.75">
      <c r="A33" s="524" t="s">
        <v>603</v>
      </c>
      <c r="B33" s="525"/>
      <c r="C33" s="525"/>
      <c r="D33" s="525"/>
      <c r="E33" s="526">
        <f t="shared" si="2"/>
        <v>0</v>
      </c>
    </row>
    <row r="34" spans="1:5" ht="13.5" thickBot="1">
      <c r="A34" s="527"/>
      <c r="B34" s="528"/>
      <c r="C34" s="528"/>
      <c r="D34" s="528"/>
      <c r="E34" s="526">
        <f t="shared" si="2"/>
        <v>0</v>
      </c>
    </row>
    <row r="35" spans="1:5" ht="13.5" thickBot="1">
      <c r="A35" s="529" t="s">
        <v>604</v>
      </c>
      <c r="B35" s="530">
        <f>B28+SUM(B30:B34)</f>
        <v>56631427</v>
      </c>
      <c r="C35" s="530">
        <f>C28+SUM(C30:C34)</f>
        <v>0</v>
      </c>
      <c r="D35" s="530">
        <f>D28+SUM(D30:D34)</f>
        <v>0</v>
      </c>
      <c r="E35" s="531">
        <f>E28+SUM(E30:E34)</f>
        <v>56631427</v>
      </c>
    </row>
    <row r="36" spans="1:5" ht="13.5" thickBot="1">
      <c r="A36" s="48"/>
      <c r="B36" s="48"/>
      <c r="C36" s="48"/>
      <c r="D36" s="48"/>
      <c r="E36" s="48"/>
    </row>
    <row r="37" spans="1:5" ht="13.5" thickBot="1">
      <c r="A37" s="515" t="s">
        <v>605</v>
      </c>
      <c r="B37" s="516" t="str">
        <f>+B27</f>
        <v>2019. év</v>
      </c>
      <c r="C37" s="516" t="str">
        <f>+C27</f>
        <v>2020. év</v>
      </c>
      <c r="D37" s="516" t="str">
        <f>+D27</f>
        <v>2021. után</v>
      </c>
      <c r="E37" s="517" t="s">
        <v>46</v>
      </c>
    </row>
    <row r="38" spans="1:5" ht="12.75">
      <c r="A38" s="518" t="s">
        <v>606</v>
      </c>
      <c r="B38" s="519"/>
      <c r="C38" s="519"/>
      <c r="D38" s="519"/>
      <c r="E38" s="520">
        <f aca="true" t="shared" si="3" ref="E38:E44">SUM(B38:D38)</f>
        <v>0</v>
      </c>
    </row>
    <row r="39" spans="1:5" ht="12.75">
      <c r="A39" s="532" t="s">
        <v>607</v>
      </c>
      <c r="B39" s="525">
        <v>56631427</v>
      </c>
      <c r="C39" s="525"/>
      <c r="D39" s="525"/>
      <c r="E39" s="526">
        <f t="shared" si="3"/>
        <v>56631427</v>
      </c>
    </row>
    <row r="40" spans="1:5" ht="12.75">
      <c r="A40" s="524" t="s">
        <v>608</v>
      </c>
      <c r="B40" s="525"/>
      <c r="C40" s="525"/>
      <c r="D40" s="525"/>
      <c r="E40" s="526">
        <f t="shared" si="3"/>
        <v>0</v>
      </c>
    </row>
    <row r="41" spans="1:5" ht="12.75">
      <c r="A41" s="524" t="s">
        <v>609</v>
      </c>
      <c r="B41" s="525"/>
      <c r="C41" s="525"/>
      <c r="D41" s="525"/>
      <c r="E41" s="526">
        <f t="shared" si="3"/>
        <v>0</v>
      </c>
    </row>
    <row r="42" spans="1:5" ht="12.75">
      <c r="A42" s="533"/>
      <c r="B42" s="525"/>
      <c r="C42" s="525"/>
      <c r="D42" s="525"/>
      <c r="E42" s="526">
        <f t="shared" si="3"/>
        <v>0</v>
      </c>
    </row>
    <row r="43" spans="1:5" ht="12.75">
      <c r="A43" s="533"/>
      <c r="B43" s="525"/>
      <c r="C43" s="525"/>
      <c r="D43" s="525"/>
      <c r="E43" s="526">
        <f t="shared" si="3"/>
        <v>0</v>
      </c>
    </row>
    <row r="44" spans="1:5" ht="13.5" thickBot="1">
      <c r="A44" s="527"/>
      <c r="B44" s="528"/>
      <c r="C44" s="528"/>
      <c r="D44" s="528"/>
      <c r="E44" s="526">
        <f t="shared" si="3"/>
        <v>0</v>
      </c>
    </row>
    <row r="45" spans="1:5" ht="13.5" thickBot="1">
      <c r="A45" s="529" t="s">
        <v>48</v>
      </c>
      <c r="B45" s="530">
        <v>56631427</v>
      </c>
      <c r="C45" s="530">
        <f>SUM(C38:C44)</f>
        <v>0</v>
      </c>
      <c r="D45" s="530">
        <f>SUM(D38:D44)</f>
        <v>0</v>
      </c>
      <c r="E45" s="531">
        <f>SUM(E38:E44)</f>
        <v>56631427</v>
      </c>
    </row>
    <row r="47" spans="1:5" ht="15">
      <c r="A47" s="604" t="s">
        <v>612</v>
      </c>
      <c r="B47" s="604"/>
      <c r="C47" s="604"/>
      <c r="D47" s="604"/>
      <c r="E47" s="604"/>
    </row>
    <row r="48" ht="13.5" thickBot="1"/>
    <row r="49" spans="1:5" ht="13.5" thickBot="1">
      <c r="A49" s="605" t="s">
        <v>613</v>
      </c>
      <c r="B49" s="606"/>
      <c r="C49" s="607"/>
      <c r="D49" s="608" t="s">
        <v>614</v>
      </c>
      <c r="E49" s="609"/>
    </row>
    <row r="50" spans="1:5" ht="12.75">
      <c r="A50" s="610" t="s">
        <v>615</v>
      </c>
      <c r="B50" s="611"/>
      <c r="C50" s="612"/>
      <c r="D50" s="613">
        <v>10137375</v>
      </c>
      <c r="E50" s="614"/>
    </row>
    <row r="51" spans="1:5" ht="13.5" thickBot="1">
      <c r="A51" s="615"/>
      <c r="B51" s="616"/>
      <c r="C51" s="617"/>
      <c r="D51" s="618"/>
      <c r="E51" s="619"/>
    </row>
    <row r="52" spans="1:5" ht="13.5" thickBot="1">
      <c r="A52" s="620" t="s">
        <v>48</v>
      </c>
      <c r="B52" s="621"/>
      <c r="C52" s="621"/>
      <c r="D52" s="622">
        <f>SUM(D50:E51)</f>
        <v>10137375</v>
      </c>
      <c r="E52" s="623"/>
    </row>
  </sheetData>
  <sheetProtection/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5:E12 B12:D12 B22:E22 E15:E21 E28:E35 B35:D35 E38:E45 B45:D45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9/2020. (VII. 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E52"/>
  <sheetViews>
    <sheetView zoomScale="154" zoomScaleNormal="154" workbookViewId="0" topLeftCell="A1">
      <selection activeCell="C16" sqref="C16"/>
    </sheetView>
  </sheetViews>
  <sheetFormatPr defaultColWidth="9.00390625" defaultRowHeight="12.75"/>
  <cols>
    <col min="1" max="1" width="32.125" style="0" customWidth="1"/>
    <col min="2" max="2" width="15.375" style="0" customWidth="1"/>
    <col min="3" max="4" width="11.00390625" style="0" customWidth="1"/>
    <col min="5" max="5" width="12.00390625" style="0" customWidth="1"/>
  </cols>
  <sheetData>
    <row r="2" spans="1:5" ht="13.5">
      <c r="A2" s="534" t="s">
        <v>592</v>
      </c>
      <c r="B2" s="624" t="s">
        <v>616</v>
      </c>
      <c r="C2" s="624"/>
      <c r="D2" s="624"/>
      <c r="E2" s="624"/>
    </row>
    <row r="3" spans="1:5" ht="14.25" thickBot="1">
      <c r="A3" t="s">
        <v>617</v>
      </c>
      <c r="D3" s="603" t="s">
        <v>497</v>
      </c>
      <c r="E3" s="603"/>
    </row>
    <row r="4" spans="1:5" ht="13.5" thickBot="1">
      <c r="A4" s="515" t="s">
        <v>595</v>
      </c>
      <c r="B4" s="516" t="s">
        <v>596</v>
      </c>
      <c r="C4" s="516" t="s">
        <v>597</v>
      </c>
      <c r="D4" s="516" t="s">
        <v>531</v>
      </c>
      <c r="E4" s="517" t="s">
        <v>46</v>
      </c>
    </row>
    <row r="5" spans="1:5" ht="12.75">
      <c r="A5" s="518" t="s">
        <v>598</v>
      </c>
      <c r="B5" s="519">
        <v>3844347</v>
      </c>
      <c r="C5" s="519"/>
      <c r="D5" s="519"/>
      <c r="E5" s="520">
        <f aca="true" t="shared" si="0" ref="E5:E11">SUM(B5:D5)</f>
        <v>3844347</v>
      </c>
    </row>
    <row r="6" spans="1:5" ht="12.75">
      <c r="A6" s="521" t="s">
        <v>599</v>
      </c>
      <c r="B6" s="522"/>
      <c r="C6" s="522"/>
      <c r="D6" s="522"/>
      <c r="E6" s="523">
        <f t="shared" si="0"/>
        <v>0</v>
      </c>
    </row>
    <row r="7" spans="1:5" ht="12.75">
      <c r="A7" s="524" t="s">
        <v>600</v>
      </c>
      <c r="B7" s="525">
        <v>5000000</v>
      </c>
      <c r="C7" s="525"/>
      <c r="D7" s="525"/>
      <c r="E7" s="526">
        <f t="shared" si="0"/>
        <v>5000000</v>
      </c>
    </row>
    <row r="8" spans="1:5" ht="12.75">
      <c r="A8" s="524" t="s">
        <v>601</v>
      </c>
      <c r="B8" s="525"/>
      <c r="C8" s="525"/>
      <c r="D8" s="525"/>
      <c r="E8" s="526">
        <f t="shared" si="0"/>
        <v>0</v>
      </c>
    </row>
    <row r="9" spans="1:5" ht="12.75">
      <c r="A9" s="524" t="s">
        <v>602</v>
      </c>
      <c r="B9" s="525"/>
      <c r="C9" s="525"/>
      <c r="D9" s="525"/>
      <c r="E9" s="526">
        <f t="shared" si="0"/>
        <v>0</v>
      </c>
    </row>
    <row r="10" spans="1:5" ht="12.75">
      <c r="A10" s="524" t="s">
        <v>603</v>
      </c>
      <c r="B10" s="525"/>
      <c r="C10" s="525"/>
      <c r="D10" s="525"/>
      <c r="E10" s="526">
        <f t="shared" si="0"/>
        <v>0</v>
      </c>
    </row>
    <row r="11" spans="1:5" ht="13.5" thickBot="1">
      <c r="A11" s="527"/>
      <c r="B11" s="528"/>
      <c r="C11" s="528"/>
      <c r="D11" s="528"/>
      <c r="E11" s="526">
        <f t="shared" si="0"/>
        <v>0</v>
      </c>
    </row>
    <row r="12" spans="1:5" ht="13.5" thickBot="1">
      <c r="A12" s="529" t="s">
        <v>604</v>
      </c>
      <c r="B12" s="530">
        <f>B5+SUM(B7:B11)</f>
        <v>8844347</v>
      </c>
      <c r="C12" s="530">
        <f>C5+SUM(C7:C11)</f>
        <v>0</v>
      </c>
      <c r="D12" s="530">
        <f>D5+SUM(D7:D11)</f>
        <v>0</v>
      </c>
      <c r="E12" s="531">
        <f>E5+SUM(E7:E11)</f>
        <v>8844347</v>
      </c>
    </row>
    <row r="13" spans="1:5" ht="13.5" thickBot="1">
      <c r="A13" s="48"/>
      <c r="B13" s="48"/>
      <c r="C13" s="48"/>
      <c r="D13" s="48"/>
      <c r="E13" s="48"/>
    </row>
    <row r="14" spans="1:5" ht="13.5" thickBot="1">
      <c r="A14" s="515" t="s">
        <v>605</v>
      </c>
      <c r="B14" s="516" t="str">
        <f>+B4</f>
        <v>2019. év</v>
      </c>
      <c r="C14" s="516" t="str">
        <f>+C4</f>
        <v>2020. év</v>
      </c>
      <c r="D14" s="516" t="str">
        <f>+D4</f>
        <v>2021. után</v>
      </c>
      <c r="E14" s="517" t="s">
        <v>46</v>
      </c>
    </row>
    <row r="15" spans="1:5" ht="12.75">
      <c r="A15" s="518" t="s">
        <v>606</v>
      </c>
      <c r="B15" s="519"/>
      <c r="C15" s="519"/>
      <c r="D15" s="519"/>
      <c r="E15" s="520">
        <f aca="true" t="shared" si="1" ref="E15:E21">SUM(B15:D15)</f>
        <v>0</v>
      </c>
    </row>
    <row r="16" spans="1:5" ht="12.75">
      <c r="A16" s="532" t="s">
        <v>607</v>
      </c>
      <c r="B16" s="525">
        <v>8844347</v>
      </c>
      <c r="C16" s="525"/>
      <c r="D16" s="525"/>
      <c r="E16" s="526">
        <f t="shared" si="1"/>
        <v>8844347</v>
      </c>
    </row>
    <row r="17" spans="1:5" ht="12.75">
      <c r="A17" s="524" t="s">
        <v>608</v>
      </c>
      <c r="B17" s="525"/>
      <c r="C17" s="525"/>
      <c r="D17" s="525"/>
      <c r="E17" s="526">
        <f t="shared" si="1"/>
        <v>0</v>
      </c>
    </row>
    <row r="18" spans="1:5" ht="12.75">
      <c r="A18" s="524" t="s">
        <v>609</v>
      </c>
      <c r="B18" s="525"/>
      <c r="C18" s="525"/>
      <c r="D18" s="525"/>
      <c r="E18" s="526">
        <f t="shared" si="1"/>
        <v>0</v>
      </c>
    </row>
    <row r="19" spans="1:5" ht="12.75">
      <c r="A19" s="533"/>
      <c r="B19" s="525"/>
      <c r="C19" s="525"/>
      <c r="D19" s="525"/>
      <c r="E19" s="526">
        <f t="shared" si="1"/>
        <v>0</v>
      </c>
    </row>
    <row r="20" spans="1:5" ht="12.75">
      <c r="A20" s="533"/>
      <c r="B20" s="525"/>
      <c r="C20" s="525"/>
      <c r="D20" s="525"/>
      <c r="E20" s="526">
        <f t="shared" si="1"/>
        <v>0</v>
      </c>
    </row>
    <row r="21" spans="1:5" ht="13.5" thickBot="1">
      <c r="A21" s="527"/>
      <c r="B21" s="528"/>
      <c r="C21" s="528"/>
      <c r="D21" s="528"/>
      <c r="E21" s="526">
        <f t="shared" si="1"/>
        <v>0</v>
      </c>
    </row>
    <row r="22" spans="1:5" ht="13.5" thickBot="1">
      <c r="A22" s="529" t="s">
        <v>48</v>
      </c>
      <c r="B22" s="530">
        <f>SUM(B15:B21)</f>
        <v>8844347</v>
      </c>
      <c r="C22" s="530">
        <f>SUM(C15:C21)</f>
        <v>0</v>
      </c>
      <c r="D22" s="530">
        <f>SUM(D15:D21)</f>
        <v>0</v>
      </c>
      <c r="E22" s="531">
        <f>SUM(E15:E21)</f>
        <v>8844347</v>
      </c>
    </row>
    <row r="25" spans="1:5" ht="15">
      <c r="A25" s="513" t="s">
        <v>592</v>
      </c>
      <c r="B25" s="602"/>
      <c r="C25" s="602"/>
      <c r="D25" s="602"/>
      <c r="E25" s="602"/>
    </row>
    <row r="26" spans="4:5" ht="14.25" thickBot="1">
      <c r="D26" s="603" t="s">
        <v>497</v>
      </c>
      <c r="E26" s="603"/>
    </row>
    <row r="27" spans="1:5" ht="13.5" thickBot="1">
      <c r="A27" s="515" t="s">
        <v>595</v>
      </c>
      <c r="B27" s="516" t="str">
        <f>+B14</f>
        <v>2019. év</v>
      </c>
      <c r="C27" s="516" t="str">
        <f>+C14</f>
        <v>2020. év</v>
      </c>
      <c r="D27" s="516" t="str">
        <f>+D14</f>
        <v>2021. után</v>
      </c>
      <c r="E27" s="517" t="s">
        <v>46</v>
      </c>
    </row>
    <row r="28" spans="1:5" ht="12.75">
      <c r="A28" s="518" t="s">
        <v>598</v>
      </c>
      <c r="B28" s="519"/>
      <c r="C28" s="519"/>
      <c r="D28" s="519"/>
      <c r="E28" s="520">
        <f aca="true" t="shared" si="2" ref="E28:E34">SUM(B28:D28)</f>
        <v>0</v>
      </c>
    </row>
    <row r="29" spans="1:5" ht="12.75">
      <c r="A29" s="521" t="s">
        <v>599</v>
      </c>
      <c r="B29" s="522"/>
      <c r="C29" s="522"/>
      <c r="D29" s="522"/>
      <c r="E29" s="523">
        <f t="shared" si="2"/>
        <v>0</v>
      </c>
    </row>
    <row r="30" spans="1:5" ht="12.75">
      <c r="A30" s="524" t="s">
        <v>600</v>
      </c>
      <c r="B30" s="525"/>
      <c r="C30" s="525"/>
      <c r="D30" s="525"/>
      <c r="E30" s="526">
        <f t="shared" si="2"/>
        <v>0</v>
      </c>
    </row>
    <row r="31" spans="1:5" ht="12.75">
      <c r="A31" s="524" t="s">
        <v>601</v>
      </c>
      <c r="B31" s="525"/>
      <c r="C31" s="525"/>
      <c r="D31" s="525"/>
      <c r="E31" s="526">
        <f t="shared" si="2"/>
        <v>0</v>
      </c>
    </row>
    <row r="32" spans="1:5" ht="12.75">
      <c r="A32" s="524" t="s">
        <v>602</v>
      </c>
      <c r="B32" s="525"/>
      <c r="C32" s="525"/>
      <c r="D32" s="525"/>
      <c r="E32" s="526">
        <f t="shared" si="2"/>
        <v>0</v>
      </c>
    </row>
    <row r="33" spans="1:5" ht="12.75">
      <c r="A33" s="524" t="s">
        <v>603</v>
      </c>
      <c r="B33" s="525"/>
      <c r="C33" s="525"/>
      <c r="D33" s="525"/>
      <c r="E33" s="526">
        <f t="shared" si="2"/>
        <v>0</v>
      </c>
    </row>
    <row r="34" spans="1:5" ht="13.5" thickBot="1">
      <c r="A34" s="527"/>
      <c r="B34" s="528"/>
      <c r="C34" s="528"/>
      <c r="D34" s="528"/>
      <c r="E34" s="526">
        <f t="shared" si="2"/>
        <v>0</v>
      </c>
    </row>
    <row r="35" spans="1:5" ht="13.5" thickBot="1">
      <c r="A35" s="529" t="s">
        <v>604</v>
      </c>
      <c r="B35" s="530">
        <f>B28+SUM(B30:B34)</f>
        <v>0</v>
      </c>
      <c r="C35" s="530">
        <f>C28+SUM(C30:C34)</f>
        <v>0</v>
      </c>
      <c r="D35" s="530">
        <f>D28+SUM(D30:D34)</f>
        <v>0</v>
      </c>
      <c r="E35" s="531">
        <f>E28+SUM(E30:E34)</f>
        <v>0</v>
      </c>
    </row>
    <row r="36" spans="1:5" ht="13.5" thickBot="1">
      <c r="A36" s="48"/>
      <c r="B36" s="48"/>
      <c r="C36" s="48"/>
      <c r="D36" s="48"/>
      <c r="E36" s="48"/>
    </row>
    <row r="37" spans="1:5" ht="13.5" thickBot="1">
      <c r="A37" s="515" t="s">
        <v>605</v>
      </c>
      <c r="B37" s="516" t="str">
        <f>+B27</f>
        <v>2019. év</v>
      </c>
      <c r="C37" s="516" t="str">
        <f>+C27</f>
        <v>2020. év</v>
      </c>
      <c r="D37" s="516" t="str">
        <f>+D27</f>
        <v>2021. után</v>
      </c>
      <c r="E37" s="517" t="s">
        <v>46</v>
      </c>
    </row>
    <row r="38" spans="1:5" ht="12.75">
      <c r="A38" s="518" t="s">
        <v>606</v>
      </c>
      <c r="B38" s="519"/>
      <c r="C38" s="519"/>
      <c r="D38" s="519"/>
      <c r="E38" s="520">
        <f aca="true" t="shared" si="3" ref="E38:E44">SUM(B38:D38)</f>
        <v>0</v>
      </c>
    </row>
    <row r="39" spans="1:5" ht="12.75">
      <c r="A39" s="532" t="s">
        <v>607</v>
      </c>
      <c r="B39" s="525"/>
      <c r="C39" s="525"/>
      <c r="D39" s="525"/>
      <c r="E39" s="526">
        <f t="shared" si="3"/>
        <v>0</v>
      </c>
    </row>
    <row r="40" spans="1:5" ht="12.75">
      <c r="A40" s="524" t="s">
        <v>608</v>
      </c>
      <c r="B40" s="535"/>
      <c r="C40" s="535"/>
      <c r="D40" s="535"/>
      <c r="E40" s="536">
        <f t="shared" si="3"/>
        <v>0</v>
      </c>
    </row>
    <row r="41" spans="1:5" ht="12.75">
      <c r="A41" s="524" t="s">
        <v>609</v>
      </c>
      <c r="B41" s="525"/>
      <c r="C41" s="525"/>
      <c r="D41" s="525"/>
      <c r="E41" s="526">
        <f t="shared" si="3"/>
        <v>0</v>
      </c>
    </row>
    <row r="42" spans="1:5" ht="12.75">
      <c r="A42" s="533"/>
      <c r="B42" s="525"/>
      <c r="C42" s="525"/>
      <c r="D42" s="525"/>
      <c r="E42" s="526">
        <f t="shared" si="3"/>
        <v>0</v>
      </c>
    </row>
    <row r="43" spans="1:5" ht="12.75">
      <c r="A43" s="533"/>
      <c r="B43" s="525"/>
      <c r="C43" s="525"/>
      <c r="D43" s="525"/>
      <c r="E43" s="526">
        <f t="shared" si="3"/>
        <v>0</v>
      </c>
    </row>
    <row r="44" spans="1:5" ht="13.5" thickBot="1">
      <c r="A44" s="527"/>
      <c r="B44" s="528"/>
      <c r="C44" s="528"/>
      <c r="D44" s="528"/>
      <c r="E44" s="526">
        <f t="shared" si="3"/>
        <v>0</v>
      </c>
    </row>
    <row r="45" spans="1:5" ht="13.5" thickBot="1">
      <c r="A45" s="529" t="s">
        <v>48</v>
      </c>
      <c r="B45" s="530">
        <f>SUM(B38:B44)</f>
        <v>0</v>
      </c>
      <c r="C45" s="530">
        <f>SUM(C38:C44)</f>
        <v>0</v>
      </c>
      <c r="D45" s="530">
        <f>SUM(D38:D44)</f>
        <v>0</v>
      </c>
      <c r="E45" s="531">
        <f>SUM(E38:E44)</f>
        <v>0</v>
      </c>
    </row>
    <row r="47" spans="1:5" ht="15">
      <c r="A47" s="604" t="s">
        <v>612</v>
      </c>
      <c r="B47" s="604"/>
      <c r="C47" s="604"/>
      <c r="D47" s="604"/>
      <c r="E47" s="604"/>
    </row>
    <row r="48" ht="13.5" thickBot="1"/>
    <row r="49" spans="1:5" ht="13.5" thickBot="1">
      <c r="A49" s="605" t="s">
        <v>613</v>
      </c>
      <c r="B49" s="606"/>
      <c r="C49" s="607"/>
      <c r="D49" s="608" t="s">
        <v>614</v>
      </c>
      <c r="E49" s="609"/>
    </row>
    <row r="50" spans="1:5" ht="12.75">
      <c r="A50" s="610"/>
      <c r="B50" s="611"/>
      <c r="C50" s="612"/>
      <c r="D50" s="625"/>
      <c r="E50" s="614"/>
    </row>
    <row r="51" spans="1:5" ht="13.5" thickBot="1">
      <c r="A51" s="615"/>
      <c r="B51" s="616"/>
      <c r="C51" s="617"/>
      <c r="D51" s="618"/>
      <c r="E51" s="619"/>
    </row>
    <row r="52" spans="1:5" ht="13.5" thickBot="1">
      <c r="A52" s="620" t="s">
        <v>48</v>
      </c>
      <c r="B52" s="621"/>
      <c r="C52" s="626"/>
      <c r="D52" s="627">
        <f>SUM(D50:E51)</f>
        <v>0</v>
      </c>
      <c r="E52" s="628"/>
    </row>
  </sheetData>
  <sheetProtection/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zoomScale="130" zoomScaleNormal="130" zoomScaleSheetLayoutView="85" workbookViewId="0" topLeftCell="A1">
      <selection activeCell="B1" sqref="B1:F1"/>
    </sheetView>
  </sheetViews>
  <sheetFormatPr defaultColWidth="9.37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4" width="17.75390625" style="3" customWidth="1"/>
    <col min="5" max="5" width="14.75390625" style="3" customWidth="1"/>
    <col min="6" max="6" width="16.75390625" style="3" customWidth="1"/>
    <col min="7" max="16384" width="9.375" style="3" customWidth="1"/>
  </cols>
  <sheetData>
    <row r="1" spans="1:6" s="2" customFormat="1" ht="16.5" customHeight="1" thickBot="1">
      <c r="A1" s="123"/>
      <c r="B1" s="631" t="s">
        <v>644</v>
      </c>
      <c r="C1" s="631"/>
      <c r="D1" s="631"/>
      <c r="E1" s="631"/>
      <c r="F1" s="631"/>
    </row>
    <row r="2" spans="1:6" s="75" customFormat="1" ht="21" customHeight="1">
      <c r="A2" s="280" t="s">
        <v>57</v>
      </c>
      <c r="B2" s="235" t="s">
        <v>471</v>
      </c>
      <c r="C2" s="632" t="s">
        <v>49</v>
      </c>
      <c r="D2" s="633"/>
      <c r="E2" s="633"/>
      <c r="F2" s="634"/>
    </row>
    <row r="3" spans="1:6" s="75" customFormat="1" ht="15.75" thickBot="1">
      <c r="A3" s="125" t="s">
        <v>144</v>
      </c>
      <c r="B3" s="236" t="s">
        <v>340</v>
      </c>
      <c r="C3" s="635" t="s">
        <v>49</v>
      </c>
      <c r="D3" s="636"/>
      <c r="E3" s="636"/>
      <c r="F3" s="637"/>
    </row>
    <row r="4" spans="1:6" s="76" customFormat="1" ht="15.75" customHeight="1" thickBot="1">
      <c r="A4" s="126"/>
      <c r="B4" s="126"/>
      <c r="C4" s="638" t="s">
        <v>497</v>
      </c>
      <c r="D4" s="638"/>
      <c r="E4" s="638"/>
      <c r="F4" s="638"/>
    </row>
    <row r="5" spans="1:6" ht="23.25" thickBot="1">
      <c r="A5" s="281" t="s">
        <v>146</v>
      </c>
      <c r="B5" s="127" t="s">
        <v>50</v>
      </c>
      <c r="C5" s="237" t="s">
        <v>51</v>
      </c>
      <c r="D5" s="237" t="s">
        <v>539</v>
      </c>
      <c r="E5" s="237" t="s">
        <v>539</v>
      </c>
      <c r="F5" s="237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238"/>
      <c r="D7" s="238"/>
      <c r="E7" s="238"/>
      <c r="F7" s="238"/>
    </row>
    <row r="8" spans="1:6" s="63" customFormat="1" ht="12" customHeight="1" thickBot="1">
      <c r="A8" s="33" t="s">
        <v>13</v>
      </c>
      <c r="B8" s="20" t="s">
        <v>186</v>
      </c>
      <c r="C8" s="182">
        <f>+C9+C10+C11+C12+C13+C14</f>
        <v>227954169</v>
      </c>
      <c r="D8" s="182">
        <f>+D9+D10+D11+D12+D13+D14</f>
        <v>227954169</v>
      </c>
      <c r="E8" s="182">
        <f>+E9+E10+E11+E12+E13+E14</f>
        <v>231206303</v>
      </c>
      <c r="F8" s="182">
        <f>+F9+F10+F11+F12+F13+F14</f>
        <v>241332167</v>
      </c>
    </row>
    <row r="9" spans="1:6" s="77" customFormat="1" ht="12" customHeight="1">
      <c r="A9" s="302" t="s">
        <v>80</v>
      </c>
      <c r="B9" s="287" t="s">
        <v>187</v>
      </c>
      <c r="C9" s="185">
        <v>74639835</v>
      </c>
      <c r="D9" s="185">
        <v>74639835</v>
      </c>
      <c r="E9" s="185">
        <v>76276327</v>
      </c>
      <c r="F9" s="185">
        <v>76509995</v>
      </c>
    </row>
    <row r="10" spans="1:6" s="78" customFormat="1" ht="12" customHeight="1">
      <c r="A10" s="303" t="s">
        <v>81</v>
      </c>
      <c r="B10" s="288" t="s">
        <v>188</v>
      </c>
      <c r="C10" s="184">
        <v>93747550</v>
      </c>
      <c r="D10" s="184">
        <v>93747550</v>
      </c>
      <c r="E10" s="184">
        <v>92439453</v>
      </c>
      <c r="F10" s="184">
        <v>99685862</v>
      </c>
    </row>
    <row r="11" spans="1:6" s="78" customFormat="1" ht="12" customHeight="1">
      <c r="A11" s="303" t="s">
        <v>82</v>
      </c>
      <c r="B11" s="288" t="s">
        <v>189</v>
      </c>
      <c r="C11" s="184">
        <v>55933154</v>
      </c>
      <c r="D11" s="184">
        <v>55933154</v>
      </c>
      <c r="E11" s="184">
        <v>53952155</v>
      </c>
      <c r="F11" s="184">
        <v>56597942</v>
      </c>
    </row>
    <row r="12" spans="1:6" s="78" customFormat="1" ht="12" customHeight="1">
      <c r="A12" s="303" t="s">
        <v>83</v>
      </c>
      <c r="B12" s="288" t="s">
        <v>190</v>
      </c>
      <c r="C12" s="184">
        <v>3633630</v>
      </c>
      <c r="D12" s="184">
        <v>3633630</v>
      </c>
      <c r="E12" s="184">
        <v>3756630</v>
      </c>
      <c r="F12" s="184">
        <v>3756630</v>
      </c>
    </row>
    <row r="13" spans="1:6" s="78" customFormat="1" ht="12" customHeight="1">
      <c r="A13" s="303" t="s">
        <v>106</v>
      </c>
      <c r="B13" s="288" t="s">
        <v>438</v>
      </c>
      <c r="C13" s="184"/>
      <c r="D13" s="184"/>
      <c r="E13" s="184">
        <v>4487450</v>
      </c>
      <c r="F13" s="184">
        <v>4487450</v>
      </c>
    </row>
    <row r="14" spans="1:6" s="77" customFormat="1" ht="12" customHeight="1" thickBot="1">
      <c r="A14" s="304" t="s">
        <v>84</v>
      </c>
      <c r="B14" s="289" t="s">
        <v>373</v>
      </c>
      <c r="C14" s="184"/>
      <c r="D14" s="184"/>
      <c r="E14" s="184">
        <v>294288</v>
      </c>
      <c r="F14" s="184">
        <v>294288</v>
      </c>
    </row>
    <row r="15" spans="1:6" s="77" customFormat="1" ht="12" customHeight="1" thickBot="1">
      <c r="A15" s="33" t="s">
        <v>14</v>
      </c>
      <c r="B15" s="177" t="s">
        <v>191</v>
      </c>
      <c r="C15" s="182">
        <f>+C16+C17+C18+C19+C20</f>
        <v>8710000</v>
      </c>
      <c r="D15" s="182">
        <f>+D16+D17+D18+D19+D20</f>
        <v>8710000</v>
      </c>
      <c r="E15" s="182">
        <f>+E16+E17+E18+E19+E20</f>
        <v>9244000</v>
      </c>
      <c r="F15" s="182">
        <f>+F16+F17+F18+F19+F20</f>
        <v>9863403</v>
      </c>
    </row>
    <row r="16" spans="1:6" s="77" customFormat="1" ht="12" customHeight="1">
      <c r="A16" s="302" t="s">
        <v>86</v>
      </c>
      <c r="B16" s="287" t="s">
        <v>192</v>
      </c>
      <c r="C16" s="185"/>
      <c r="D16" s="185"/>
      <c r="E16" s="185"/>
      <c r="F16" s="185"/>
    </row>
    <row r="17" spans="1:6" s="77" customFormat="1" ht="12" customHeight="1">
      <c r="A17" s="303" t="s">
        <v>87</v>
      </c>
      <c r="B17" s="288" t="s">
        <v>193</v>
      </c>
      <c r="C17" s="184"/>
      <c r="D17" s="184"/>
      <c r="E17" s="184"/>
      <c r="F17" s="184"/>
    </row>
    <row r="18" spans="1:6" s="77" customFormat="1" ht="12" customHeight="1">
      <c r="A18" s="303" t="s">
        <v>88</v>
      </c>
      <c r="B18" s="288" t="s">
        <v>362</v>
      </c>
      <c r="C18" s="184"/>
      <c r="D18" s="184"/>
      <c r="E18" s="184"/>
      <c r="F18" s="184"/>
    </row>
    <row r="19" spans="1:6" s="77" customFormat="1" ht="12" customHeight="1">
      <c r="A19" s="303" t="s">
        <v>89</v>
      </c>
      <c r="B19" s="288" t="s">
        <v>363</v>
      </c>
      <c r="C19" s="184"/>
      <c r="D19" s="184"/>
      <c r="E19" s="184"/>
      <c r="F19" s="184"/>
    </row>
    <row r="20" spans="1:6" s="77" customFormat="1" ht="12" customHeight="1">
      <c r="A20" s="303" t="s">
        <v>90</v>
      </c>
      <c r="B20" s="288" t="s">
        <v>194</v>
      </c>
      <c r="C20" s="184">
        <v>8710000</v>
      </c>
      <c r="D20" s="184">
        <v>8710000</v>
      </c>
      <c r="E20" s="184">
        <v>9244000</v>
      </c>
      <c r="F20" s="184">
        <v>9863403</v>
      </c>
    </row>
    <row r="21" spans="1:9" s="78" customFormat="1" ht="12" customHeight="1" thickBot="1">
      <c r="A21" s="304" t="s">
        <v>96</v>
      </c>
      <c r="B21" s="289" t="s">
        <v>195</v>
      </c>
      <c r="C21" s="186"/>
      <c r="D21" s="186"/>
      <c r="E21" s="186"/>
      <c r="F21" s="186">
        <v>528178</v>
      </c>
      <c r="G21" s="629"/>
      <c r="H21" s="630"/>
      <c r="I21" s="630"/>
    </row>
    <row r="22" spans="1:6" s="78" customFormat="1" ht="12" customHeight="1" thickBot="1">
      <c r="A22" s="33" t="s">
        <v>15</v>
      </c>
      <c r="B22" s="20" t="s">
        <v>196</v>
      </c>
      <c r="C22" s="182">
        <f>+C23+C24+C25+C26+C27</f>
        <v>45511000</v>
      </c>
      <c r="D22" s="182">
        <f>+D23+D24+D25+D26+D27</f>
        <v>45511000</v>
      </c>
      <c r="E22" s="182">
        <f>+E23+E24+E25+E26+E27</f>
        <v>45511000</v>
      </c>
      <c r="F22" s="182">
        <f>+F23+F24+F25+F26+F27</f>
        <v>50143032</v>
      </c>
    </row>
    <row r="23" spans="1:6" s="78" customFormat="1" ht="12" customHeight="1">
      <c r="A23" s="302" t="s">
        <v>69</v>
      </c>
      <c r="B23" s="287" t="s">
        <v>197</v>
      </c>
      <c r="C23" s="185">
        <v>45511000</v>
      </c>
      <c r="D23" s="185">
        <v>45511000</v>
      </c>
      <c r="E23" s="185">
        <v>45511000</v>
      </c>
      <c r="F23" s="185">
        <v>50143032</v>
      </c>
    </row>
    <row r="24" spans="1:6" s="77" customFormat="1" ht="12" customHeight="1">
      <c r="A24" s="303" t="s">
        <v>70</v>
      </c>
      <c r="B24" s="288" t="s">
        <v>198</v>
      </c>
      <c r="C24" s="184"/>
      <c r="D24" s="184"/>
      <c r="E24" s="184"/>
      <c r="F24" s="184"/>
    </row>
    <row r="25" spans="1:6" s="78" customFormat="1" ht="12" customHeight="1">
      <c r="A25" s="303" t="s">
        <v>71</v>
      </c>
      <c r="B25" s="288" t="s">
        <v>364</v>
      </c>
      <c r="C25" s="184"/>
      <c r="D25" s="184"/>
      <c r="E25" s="184"/>
      <c r="F25" s="184"/>
    </row>
    <row r="26" spans="1:6" s="78" customFormat="1" ht="12" customHeight="1">
      <c r="A26" s="303" t="s">
        <v>72</v>
      </c>
      <c r="B26" s="288" t="s">
        <v>365</v>
      </c>
      <c r="C26" s="184"/>
      <c r="D26" s="184"/>
      <c r="E26" s="184"/>
      <c r="F26" s="184"/>
    </row>
    <row r="27" spans="1:6" s="78" customFormat="1" ht="12" customHeight="1">
      <c r="A27" s="303" t="s">
        <v>118</v>
      </c>
      <c r="B27" s="288" t="s">
        <v>199</v>
      </c>
      <c r="C27" s="184"/>
      <c r="D27" s="184"/>
      <c r="E27" s="184"/>
      <c r="F27" s="184"/>
    </row>
    <row r="28" spans="1:6" s="78" customFormat="1" ht="12" customHeight="1" thickBot="1">
      <c r="A28" s="304" t="s">
        <v>119</v>
      </c>
      <c r="B28" s="289" t="s">
        <v>200</v>
      </c>
      <c r="C28" s="186"/>
      <c r="D28" s="186"/>
      <c r="E28" s="186"/>
      <c r="F28" s="186"/>
    </row>
    <row r="29" spans="1:6" s="78" customFormat="1" ht="12" customHeight="1" thickBot="1">
      <c r="A29" s="33" t="s">
        <v>120</v>
      </c>
      <c r="B29" s="20" t="s">
        <v>201</v>
      </c>
      <c r="C29" s="188">
        <f>+C30+C34+C35+C36</f>
        <v>51000000</v>
      </c>
      <c r="D29" s="188">
        <f>+D30+D34+D35+D36</f>
        <v>51000000</v>
      </c>
      <c r="E29" s="188">
        <f>+E30+E34+E35+E36</f>
        <v>51000000</v>
      </c>
      <c r="F29" s="188">
        <f>+F30+F34+F35+F36</f>
        <v>61810149</v>
      </c>
    </row>
    <row r="30" spans="1:6" s="78" customFormat="1" ht="12" customHeight="1">
      <c r="A30" s="302" t="s">
        <v>202</v>
      </c>
      <c r="B30" s="287" t="s">
        <v>439</v>
      </c>
      <c r="C30" s="285">
        <f>+C31+C32+C33</f>
        <v>41000000</v>
      </c>
      <c r="D30" s="285">
        <f>+D31+D32+D33</f>
        <v>41000000</v>
      </c>
      <c r="E30" s="285">
        <f>+E31+E32+E33</f>
        <v>41000000</v>
      </c>
      <c r="F30" s="285">
        <f>+F31+F32+F33</f>
        <v>50040266</v>
      </c>
    </row>
    <row r="31" spans="1:6" s="78" customFormat="1" ht="12" customHeight="1">
      <c r="A31" s="303" t="s">
        <v>203</v>
      </c>
      <c r="B31" s="288" t="s">
        <v>208</v>
      </c>
      <c r="C31" s="184">
        <v>10000000</v>
      </c>
      <c r="D31" s="184">
        <v>10000000</v>
      </c>
      <c r="E31" s="184">
        <v>10000000</v>
      </c>
      <c r="F31" s="184">
        <v>10223113</v>
      </c>
    </row>
    <row r="32" spans="1:6" s="78" customFormat="1" ht="12" customHeight="1">
      <c r="A32" s="303" t="s">
        <v>204</v>
      </c>
      <c r="B32" s="288" t="s">
        <v>209</v>
      </c>
      <c r="C32" s="184"/>
      <c r="D32" s="184"/>
      <c r="E32" s="184"/>
      <c r="F32" s="184"/>
    </row>
    <row r="33" spans="1:6" s="78" customFormat="1" ht="12" customHeight="1">
      <c r="A33" s="303" t="s">
        <v>377</v>
      </c>
      <c r="B33" s="338" t="s">
        <v>378</v>
      </c>
      <c r="C33" s="184">
        <v>31000000</v>
      </c>
      <c r="D33" s="184">
        <v>31000000</v>
      </c>
      <c r="E33" s="184">
        <v>31000000</v>
      </c>
      <c r="F33" s="184">
        <v>39817153</v>
      </c>
    </row>
    <row r="34" spans="1:6" s="78" customFormat="1" ht="12" customHeight="1">
      <c r="A34" s="303" t="s">
        <v>205</v>
      </c>
      <c r="B34" s="288" t="s">
        <v>210</v>
      </c>
      <c r="C34" s="184">
        <v>9700000</v>
      </c>
      <c r="D34" s="184">
        <v>9700000</v>
      </c>
      <c r="E34" s="184">
        <v>9700000</v>
      </c>
      <c r="F34" s="184">
        <v>11319036</v>
      </c>
    </row>
    <row r="35" spans="1:6" s="78" customFormat="1" ht="12" customHeight="1">
      <c r="A35" s="303" t="s">
        <v>206</v>
      </c>
      <c r="B35" s="288" t="s">
        <v>211</v>
      </c>
      <c r="C35" s="184"/>
      <c r="D35" s="184"/>
      <c r="E35" s="184"/>
      <c r="F35" s="184"/>
    </row>
    <row r="36" spans="1:6" s="78" customFormat="1" ht="12" customHeight="1" thickBot="1">
      <c r="A36" s="304" t="s">
        <v>207</v>
      </c>
      <c r="B36" s="289" t="s">
        <v>212</v>
      </c>
      <c r="C36" s="186">
        <v>300000</v>
      </c>
      <c r="D36" s="186">
        <v>300000</v>
      </c>
      <c r="E36" s="186">
        <v>300000</v>
      </c>
      <c r="F36" s="186">
        <v>450847</v>
      </c>
    </row>
    <row r="37" spans="1:6" s="78" customFormat="1" ht="12" customHeight="1" thickBot="1">
      <c r="A37" s="33" t="s">
        <v>17</v>
      </c>
      <c r="B37" s="20" t="s">
        <v>374</v>
      </c>
      <c r="C37" s="182">
        <f>SUM(C38:C48)</f>
        <v>170540831</v>
      </c>
      <c r="D37" s="182">
        <f>SUM(D38:D48)</f>
        <v>170540831</v>
      </c>
      <c r="E37" s="182">
        <f>SUM(E38:E48)</f>
        <v>170540831</v>
      </c>
      <c r="F37" s="182">
        <f>SUM(F38:F48)</f>
        <v>170693231</v>
      </c>
    </row>
    <row r="38" spans="1:6" s="78" customFormat="1" ht="12" customHeight="1">
      <c r="A38" s="302" t="s">
        <v>73</v>
      </c>
      <c r="B38" s="287" t="s">
        <v>215</v>
      </c>
      <c r="C38" s="185"/>
      <c r="D38" s="185"/>
      <c r="E38" s="185"/>
      <c r="F38" s="185"/>
    </row>
    <row r="39" spans="1:6" s="78" customFormat="1" ht="12" customHeight="1">
      <c r="A39" s="303" t="s">
        <v>74</v>
      </c>
      <c r="B39" s="288" t="s">
        <v>216</v>
      </c>
      <c r="C39" s="184">
        <v>4451000</v>
      </c>
      <c r="D39" s="184">
        <v>4451000</v>
      </c>
      <c r="E39" s="184">
        <v>4451000</v>
      </c>
      <c r="F39" s="184">
        <v>4773055</v>
      </c>
    </row>
    <row r="40" spans="1:6" s="78" customFormat="1" ht="12" customHeight="1">
      <c r="A40" s="303" t="s">
        <v>75</v>
      </c>
      <c r="B40" s="288" t="s">
        <v>217</v>
      </c>
      <c r="C40" s="184">
        <v>4315000</v>
      </c>
      <c r="D40" s="184">
        <v>4315000</v>
      </c>
      <c r="E40" s="184">
        <v>4315000</v>
      </c>
      <c r="F40" s="184">
        <v>3908696</v>
      </c>
    </row>
    <row r="41" spans="1:6" s="78" customFormat="1" ht="12" customHeight="1">
      <c r="A41" s="303" t="s">
        <v>122</v>
      </c>
      <c r="B41" s="288" t="s">
        <v>218</v>
      </c>
      <c r="C41" s="184">
        <v>270000</v>
      </c>
      <c r="D41" s="184">
        <v>270000</v>
      </c>
      <c r="E41" s="184">
        <v>270000</v>
      </c>
      <c r="F41" s="184">
        <v>474249</v>
      </c>
    </row>
    <row r="42" spans="1:6" s="78" customFormat="1" ht="12" customHeight="1">
      <c r="A42" s="303" t="s">
        <v>123</v>
      </c>
      <c r="B42" s="288" t="s">
        <v>219</v>
      </c>
      <c r="C42" s="184"/>
      <c r="D42" s="184"/>
      <c r="E42" s="184"/>
      <c r="F42" s="184"/>
    </row>
    <row r="43" spans="1:6" s="78" customFormat="1" ht="12" customHeight="1">
      <c r="A43" s="303" t="s">
        <v>124</v>
      </c>
      <c r="B43" s="288" t="s">
        <v>220</v>
      </c>
      <c r="C43" s="184">
        <v>161465000</v>
      </c>
      <c r="D43" s="184">
        <v>161465000</v>
      </c>
      <c r="E43" s="184">
        <v>161465000</v>
      </c>
      <c r="F43" s="184">
        <v>161497400</v>
      </c>
    </row>
    <row r="44" spans="1:6" s="78" customFormat="1" ht="12" customHeight="1">
      <c r="A44" s="303" t="s">
        <v>125</v>
      </c>
      <c r="B44" s="288" t="s">
        <v>221</v>
      </c>
      <c r="C44" s="184"/>
      <c r="D44" s="184"/>
      <c r="E44" s="184"/>
      <c r="F44" s="184"/>
    </row>
    <row r="45" spans="1:6" s="78" customFormat="1" ht="12" customHeight="1">
      <c r="A45" s="303" t="s">
        <v>126</v>
      </c>
      <c r="B45" s="288" t="s">
        <v>222</v>
      </c>
      <c r="C45" s="184">
        <v>30000</v>
      </c>
      <c r="D45" s="184">
        <v>30000</v>
      </c>
      <c r="E45" s="184">
        <v>30000</v>
      </c>
      <c r="F45" s="184">
        <v>30000</v>
      </c>
    </row>
    <row r="46" spans="1:6" s="78" customFormat="1" ht="12" customHeight="1">
      <c r="A46" s="303" t="s">
        <v>213</v>
      </c>
      <c r="B46" s="288" t="s">
        <v>223</v>
      </c>
      <c r="C46" s="187"/>
      <c r="D46" s="187"/>
      <c r="E46" s="187"/>
      <c r="F46" s="187"/>
    </row>
    <row r="47" spans="1:6" s="78" customFormat="1" ht="12" customHeight="1">
      <c r="A47" s="304" t="s">
        <v>214</v>
      </c>
      <c r="B47" s="289" t="s">
        <v>376</v>
      </c>
      <c r="C47" s="276"/>
      <c r="D47" s="276"/>
      <c r="E47" s="276"/>
      <c r="F47" s="276"/>
    </row>
    <row r="48" spans="1:6" s="78" customFormat="1" ht="12" customHeight="1" thickBot="1">
      <c r="A48" s="304" t="s">
        <v>375</v>
      </c>
      <c r="B48" s="289" t="s">
        <v>224</v>
      </c>
      <c r="C48" s="276">
        <v>9831</v>
      </c>
      <c r="D48" s="276">
        <v>9831</v>
      </c>
      <c r="E48" s="276">
        <v>9831</v>
      </c>
      <c r="F48" s="276">
        <v>9831</v>
      </c>
    </row>
    <row r="49" spans="1:6" s="78" customFormat="1" ht="12" customHeight="1" thickBot="1">
      <c r="A49" s="33" t="s">
        <v>18</v>
      </c>
      <c r="B49" s="20" t="s">
        <v>225</v>
      </c>
      <c r="C49" s="182">
        <f>SUM(C50:C54)</f>
        <v>464263000</v>
      </c>
      <c r="D49" s="182">
        <f>SUM(D50:D54)</f>
        <v>464263000</v>
      </c>
      <c r="E49" s="182">
        <f>SUM(E50:E54)</f>
        <v>464263000</v>
      </c>
      <c r="F49" s="182">
        <f>SUM(F50:F54)</f>
        <v>453452851</v>
      </c>
    </row>
    <row r="50" spans="1:6" s="78" customFormat="1" ht="12" customHeight="1">
      <c r="A50" s="302" t="s">
        <v>76</v>
      </c>
      <c r="B50" s="287" t="s">
        <v>229</v>
      </c>
      <c r="C50" s="324"/>
      <c r="D50" s="324"/>
      <c r="E50" s="324"/>
      <c r="F50" s="324"/>
    </row>
    <row r="51" spans="1:6" s="78" customFormat="1" ht="12" customHeight="1">
      <c r="A51" s="303" t="s">
        <v>77</v>
      </c>
      <c r="B51" s="288" t="s">
        <v>230</v>
      </c>
      <c r="C51" s="187">
        <v>464263000</v>
      </c>
      <c r="D51" s="187">
        <v>464263000</v>
      </c>
      <c r="E51" s="187">
        <v>464263000</v>
      </c>
      <c r="F51" s="187">
        <v>453452851</v>
      </c>
    </row>
    <row r="52" spans="1:6" s="78" customFormat="1" ht="12" customHeight="1">
      <c r="A52" s="303" t="s">
        <v>226</v>
      </c>
      <c r="B52" s="288" t="s">
        <v>231</v>
      </c>
      <c r="C52" s="187"/>
      <c r="D52" s="187"/>
      <c r="E52" s="187"/>
      <c r="F52" s="187"/>
    </row>
    <row r="53" spans="1:6" s="78" customFormat="1" ht="12" customHeight="1">
      <c r="A53" s="303" t="s">
        <v>227</v>
      </c>
      <c r="B53" s="288" t="s">
        <v>232</v>
      </c>
      <c r="C53" s="187"/>
      <c r="D53" s="187"/>
      <c r="E53" s="187"/>
      <c r="F53" s="187"/>
    </row>
    <row r="54" spans="1:6" s="78" customFormat="1" ht="12" customHeight="1" thickBot="1">
      <c r="A54" s="304" t="s">
        <v>228</v>
      </c>
      <c r="B54" s="289" t="s">
        <v>233</v>
      </c>
      <c r="C54" s="276"/>
      <c r="D54" s="276"/>
      <c r="E54" s="276"/>
      <c r="F54" s="276"/>
    </row>
    <row r="55" spans="1:6" s="78" customFormat="1" ht="12" customHeight="1" thickBot="1">
      <c r="A55" s="33" t="s">
        <v>127</v>
      </c>
      <c r="B55" s="20" t="s">
        <v>234</v>
      </c>
      <c r="C55" s="182">
        <f>SUM(C56:C58)</f>
        <v>0</v>
      </c>
      <c r="D55" s="182">
        <f>SUM(D56:D58)</f>
        <v>0</v>
      </c>
      <c r="E55" s="182">
        <f>SUM(E56:E58)</f>
        <v>540000</v>
      </c>
      <c r="F55" s="182">
        <f>SUM(F56:F58)</f>
        <v>661707</v>
      </c>
    </row>
    <row r="56" spans="1:6" s="78" customFormat="1" ht="12" customHeight="1">
      <c r="A56" s="302" t="s">
        <v>78</v>
      </c>
      <c r="B56" s="287" t="s">
        <v>235</v>
      </c>
      <c r="C56" s="185"/>
      <c r="D56" s="185"/>
      <c r="E56" s="185"/>
      <c r="F56" s="185"/>
    </row>
    <row r="57" spans="1:6" s="78" customFormat="1" ht="12" customHeight="1">
      <c r="A57" s="303" t="s">
        <v>79</v>
      </c>
      <c r="B57" s="288" t="s">
        <v>366</v>
      </c>
      <c r="C57" s="184"/>
      <c r="D57" s="184"/>
      <c r="E57" s="184"/>
      <c r="F57" s="184"/>
    </row>
    <row r="58" spans="1:6" s="78" customFormat="1" ht="12" customHeight="1">
      <c r="A58" s="303" t="s">
        <v>238</v>
      </c>
      <c r="B58" s="288" t="s">
        <v>236</v>
      </c>
      <c r="C58" s="184"/>
      <c r="D58" s="184"/>
      <c r="E58" s="184">
        <v>540000</v>
      </c>
      <c r="F58" s="184">
        <v>661707</v>
      </c>
    </row>
    <row r="59" spans="1:6" s="78" customFormat="1" ht="12" customHeight="1" thickBot="1">
      <c r="A59" s="304" t="s">
        <v>239</v>
      </c>
      <c r="B59" s="289" t="s">
        <v>237</v>
      </c>
      <c r="C59" s="186"/>
      <c r="D59" s="186"/>
      <c r="E59" s="186"/>
      <c r="F59" s="186"/>
    </row>
    <row r="60" spans="1:6" s="78" customFormat="1" ht="12" customHeight="1" thickBot="1">
      <c r="A60" s="33" t="s">
        <v>20</v>
      </c>
      <c r="B60" s="177" t="s">
        <v>240</v>
      </c>
      <c r="C60" s="182">
        <f>SUM(C61:C63)</f>
        <v>44915000</v>
      </c>
      <c r="D60" s="182">
        <f>SUM(D61:D63)</f>
        <v>44915000</v>
      </c>
      <c r="E60" s="182">
        <f>SUM(E61:E63)</f>
        <v>49355000</v>
      </c>
      <c r="F60" s="182">
        <f>SUM(F61:F63)</f>
        <v>54354998</v>
      </c>
    </row>
    <row r="61" spans="1:6" s="78" customFormat="1" ht="12" customHeight="1">
      <c r="A61" s="302" t="s">
        <v>128</v>
      </c>
      <c r="B61" s="287" t="s">
        <v>242</v>
      </c>
      <c r="C61" s="187"/>
      <c r="D61" s="187"/>
      <c r="E61" s="187"/>
      <c r="F61" s="187"/>
    </row>
    <row r="62" spans="1:6" s="78" customFormat="1" ht="12" customHeight="1">
      <c r="A62" s="303" t="s">
        <v>129</v>
      </c>
      <c r="B62" s="288" t="s">
        <v>367</v>
      </c>
      <c r="C62" s="187"/>
      <c r="D62" s="187"/>
      <c r="E62" s="187"/>
      <c r="F62" s="187">
        <v>4999998</v>
      </c>
    </row>
    <row r="63" spans="1:6" s="78" customFormat="1" ht="12" customHeight="1">
      <c r="A63" s="303" t="s">
        <v>167</v>
      </c>
      <c r="B63" s="288" t="s">
        <v>243</v>
      </c>
      <c r="C63" s="187">
        <v>44915000</v>
      </c>
      <c r="D63" s="187">
        <v>44915000</v>
      </c>
      <c r="E63" s="187">
        <v>49355000</v>
      </c>
      <c r="F63" s="187">
        <v>49355000</v>
      </c>
    </row>
    <row r="64" spans="1:6" s="78" customFormat="1" ht="12" customHeight="1" thickBot="1">
      <c r="A64" s="304" t="s">
        <v>241</v>
      </c>
      <c r="B64" s="289" t="s">
        <v>244</v>
      </c>
      <c r="C64" s="187"/>
      <c r="D64" s="187"/>
      <c r="E64" s="187"/>
      <c r="F64" s="187"/>
    </row>
    <row r="65" spans="1:6" s="78" customFormat="1" ht="12" customHeight="1" thickBot="1">
      <c r="A65" s="33" t="s">
        <v>21</v>
      </c>
      <c r="B65" s="20" t="s">
        <v>245</v>
      </c>
      <c r="C65" s="188">
        <f>+C8+C15+C22+C29+C37+C49+C55+C60</f>
        <v>1012894000</v>
      </c>
      <c r="D65" s="188">
        <f>+D8+D15+D22+D29+D37+D49+D55+D60</f>
        <v>1012894000</v>
      </c>
      <c r="E65" s="188">
        <f>+E8+E15+E22+E29+E37+E49+E55+E60</f>
        <v>1021660134</v>
      </c>
      <c r="F65" s="188">
        <f>+F8+F15+F22+F29+F37+F49+F55+F60</f>
        <v>1042311538</v>
      </c>
    </row>
    <row r="66" spans="1:6" s="78" customFormat="1" ht="12" customHeight="1" thickBot="1">
      <c r="A66" s="305" t="s">
        <v>336</v>
      </c>
      <c r="B66" s="177" t="s">
        <v>247</v>
      </c>
      <c r="C66" s="182">
        <f>SUM(C67:C69)</f>
        <v>0</v>
      </c>
      <c r="D66" s="182">
        <f>SUM(D67:D69)</f>
        <v>0</v>
      </c>
      <c r="E66" s="182">
        <f>SUM(E67:E69)</f>
        <v>0</v>
      </c>
      <c r="F66" s="182">
        <f>SUM(F67:F69)</f>
        <v>0</v>
      </c>
    </row>
    <row r="67" spans="1:6" s="78" customFormat="1" ht="12" customHeight="1">
      <c r="A67" s="302" t="s">
        <v>278</v>
      </c>
      <c r="B67" s="287" t="s">
        <v>248</v>
      </c>
      <c r="C67" s="187"/>
      <c r="D67" s="187"/>
      <c r="E67" s="187"/>
      <c r="F67" s="187"/>
    </row>
    <row r="68" spans="1:6" s="78" customFormat="1" ht="12" customHeight="1">
      <c r="A68" s="303" t="s">
        <v>287</v>
      </c>
      <c r="B68" s="288" t="s">
        <v>249</v>
      </c>
      <c r="C68" s="187"/>
      <c r="D68" s="187"/>
      <c r="E68" s="187"/>
      <c r="F68" s="187"/>
    </row>
    <row r="69" spans="1:6" s="78" customFormat="1" ht="12" customHeight="1" thickBot="1">
      <c r="A69" s="304" t="s">
        <v>288</v>
      </c>
      <c r="B69" s="290" t="s">
        <v>250</v>
      </c>
      <c r="C69" s="187"/>
      <c r="D69" s="187"/>
      <c r="E69" s="187"/>
      <c r="F69" s="187"/>
    </row>
    <row r="70" spans="1:6" s="78" customFormat="1" ht="12" customHeight="1" thickBot="1">
      <c r="A70" s="305" t="s">
        <v>251</v>
      </c>
      <c r="B70" s="177" t="s">
        <v>252</v>
      </c>
      <c r="C70" s="182">
        <f>SUM(C71:C74)</f>
        <v>0</v>
      </c>
      <c r="D70" s="182">
        <f>SUM(D71:D74)</f>
        <v>0</v>
      </c>
      <c r="E70" s="182">
        <f>SUM(E71:E74)</f>
        <v>0</v>
      </c>
      <c r="F70" s="182">
        <f>SUM(F71:F74)</f>
        <v>0</v>
      </c>
    </row>
    <row r="71" spans="1:6" s="78" customFormat="1" ht="12" customHeight="1">
      <c r="A71" s="302" t="s">
        <v>107</v>
      </c>
      <c r="B71" s="287" t="s">
        <v>253</v>
      </c>
      <c r="C71" s="187"/>
      <c r="D71" s="187"/>
      <c r="E71" s="187"/>
      <c r="F71" s="187"/>
    </row>
    <row r="72" spans="1:6" s="78" customFormat="1" ht="12" customHeight="1">
      <c r="A72" s="303" t="s">
        <v>108</v>
      </c>
      <c r="B72" s="288" t="s">
        <v>254</v>
      </c>
      <c r="C72" s="187"/>
      <c r="D72" s="187"/>
      <c r="E72" s="187"/>
      <c r="F72" s="187"/>
    </row>
    <row r="73" spans="1:6" s="78" customFormat="1" ht="12" customHeight="1">
      <c r="A73" s="303" t="s">
        <v>279</v>
      </c>
      <c r="B73" s="288" t="s">
        <v>255</v>
      </c>
      <c r="C73" s="187"/>
      <c r="D73" s="187"/>
      <c r="E73" s="187"/>
      <c r="F73" s="187"/>
    </row>
    <row r="74" spans="1:6" s="78" customFormat="1" ht="12" customHeight="1" thickBot="1">
      <c r="A74" s="304" t="s">
        <v>280</v>
      </c>
      <c r="B74" s="289" t="s">
        <v>256</v>
      </c>
      <c r="C74" s="187"/>
      <c r="D74" s="187"/>
      <c r="E74" s="187"/>
      <c r="F74" s="187"/>
    </row>
    <row r="75" spans="1:6" s="78" customFormat="1" ht="12" customHeight="1" thickBot="1">
      <c r="A75" s="305" t="s">
        <v>257</v>
      </c>
      <c r="B75" s="177" t="s">
        <v>258</v>
      </c>
      <c r="C75" s="182">
        <f>SUM(C76:C77)</f>
        <v>228274000</v>
      </c>
      <c r="D75" s="182">
        <f>SUM(D76:D77)</f>
        <v>28274000</v>
      </c>
      <c r="E75" s="182">
        <f>SUM(E76:E77)</f>
        <v>37384727</v>
      </c>
      <c r="F75" s="182">
        <f>SUM(F76:F77)</f>
        <v>37384727</v>
      </c>
    </row>
    <row r="76" spans="1:6" s="78" customFormat="1" ht="12" customHeight="1">
      <c r="A76" s="302" t="s">
        <v>281</v>
      </c>
      <c r="B76" s="287" t="s">
        <v>259</v>
      </c>
      <c r="C76" s="187">
        <v>228274000</v>
      </c>
      <c r="D76" s="187">
        <v>28274000</v>
      </c>
      <c r="E76" s="187">
        <v>37384727</v>
      </c>
      <c r="F76" s="187">
        <v>37384727</v>
      </c>
    </row>
    <row r="77" spans="1:6" s="78" customFormat="1" ht="12" customHeight="1" thickBot="1">
      <c r="A77" s="304" t="s">
        <v>282</v>
      </c>
      <c r="B77" s="289" t="s">
        <v>260</v>
      </c>
      <c r="C77" s="187"/>
      <c r="D77" s="187"/>
      <c r="E77" s="187"/>
      <c r="F77" s="187"/>
    </row>
    <row r="78" spans="1:6" s="77" customFormat="1" ht="12" customHeight="1" thickBot="1">
      <c r="A78" s="305" t="s">
        <v>261</v>
      </c>
      <c r="B78" s="177" t="s">
        <v>262</v>
      </c>
      <c r="C78" s="182">
        <f>SUM(C79:C81)</f>
        <v>0</v>
      </c>
      <c r="D78" s="182">
        <f>SUM(D79:D81)</f>
        <v>200000000</v>
      </c>
      <c r="E78" s="182">
        <f>SUM(E79:E81)</f>
        <v>200000000</v>
      </c>
      <c r="F78" s="182">
        <f>SUM(F79:F81)</f>
        <v>200000000</v>
      </c>
    </row>
    <row r="79" spans="1:6" s="78" customFormat="1" ht="12" customHeight="1">
      <c r="A79" s="302" t="s">
        <v>283</v>
      </c>
      <c r="B79" s="287" t="s">
        <v>263</v>
      </c>
      <c r="C79" s="187"/>
      <c r="D79" s="187"/>
      <c r="E79" s="187"/>
      <c r="F79" s="187"/>
    </row>
    <row r="80" spans="1:6" s="78" customFormat="1" ht="12" customHeight="1">
      <c r="A80" s="303" t="s">
        <v>284</v>
      </c>
      <c r="B80" s="288" t="s">
        <v>264</v>
      </c>
      <c r="C80" s="187"/>
      <c r="D80" s="187"/>
      <c r="E80" s="187"/>
      <c r="F80" s="187"/>
    </row>
    <row r="81" spans="1:6" s="78" customFormat="1" ht="12" customHeight="1" thickBot="1">
      <c r="A81" s="304" t="s">
        <v>285</v>
      </c>
      <c r="B81" s="289" t="s">
        <v>265</v>
      </c>
      <c r="C81" s="187"/>
      <c r="D81" s="187">
        <v>200000000</v>
      </c>
      <c r="E81" s="187">
        <v>200000000</v>
      </c>
      <c r="F81" s="187">
        <v>200000000</v>
      </c>
    </row>
    <row r="82" spans="1:6" s="78" customFormat="1" ht="12" customHeight="1" thickBot="1">
      <c r="A82" s="305" t="s">
        <v>266</v>
      </c>
      <c r="B82" s="177" t="s">
        <v>286</v>
      </c>
      <c r="C82" s="182">
        <f>SUM(C83:C86)</f>
        <v>0</v>
      </c>
      <c r="D82" s="182">
        <f>SUM(D83:D86)</f>
        <v>0</v>
      </c>
      <c r="E82" s="182">
        <f>SUM(E83:E86)</f>
        <v>0</v>
      </c>
      <c r="F82" s="182">
        <f>SUM(F83:F86)</f>
        <v>0</v>
      </c>
    </row>
    <row r="83" spans="1:6" s="78" customFormat="1" ht="12" customHeight="1">
      <c r="A83" s="306" t="s">
        <v>267</v>
      </c>
      <c r="B83" s="287" t="s">
        <v>268</v>
      </c>
      <c r="C83" s="187"/>
      <c r="D83" s="187"/>
      <c r="E83" s="187"/>
      <c r="F83" s="187"/>
    </row>
    <row r="84" spans="1:6" s="78" customFormat="1" ht="12" customHeight="1">
      <c r="A84" s="307" t="s">
        <v>269</v>
      </c>
      <c r="B84" s="288" t="s">
        <v>270</v>
      </c>
      <c r="C84" s="187"/>
      <c r="D84" s="187"/>
      <c r="E84" s="187"/>
      <c r="F84" s="187"/>
    </row>
    <row r="85" spans="1:6" s="78" customFormat="1" ht="12" customHeight="1">
      <c r="A85" s="307" t="s">
        <v>271</v>
      </c>
      <c r="B85" s="288" t="s">
        <v>272</v>
      </c>
      <c r="C85" s="187"/>
      <c r="D85" s="187"/>
      <c r="E85" s="187"/>
      <c r="F85" s="187"/>
    </row>
    <row r="86" spans="1:6" s="77" customFormat="1" ht="12" customHeight="1" thickBot="1">
      <c r="A86" s="308" t="s">
        <v>273</v>
      </c>
      <c r="B86" s="289" t="s">
        <v>274</v>
      </c>
      <c r="C86" s="187"/>
      <c r="D86" s="187"/>
      <c r="E86" s="187"/>
      <c r="F86" s="187"/>
    </row>
    <row r="87" spans="1:6" s="77" customFormat="1" ht="12" customHeight="1" thickBot="1">
      <c r="A87" s="305" t="s">
        <v>275</v>
      </c>
      <c r="B87" s="177" t="s">
        <v>418</v>
      </c>
      <c r="C87" s="325"/>
      <c r="D87" s="325"/>
      <c r="E87" s="325"/>
      <c r="F87" s="325"/>
    </row>
    <row r="88" spans="1:6" s="77" customFormat="1" ht="12" customHeight="1" thickBot="1">
      <c r="A88" s="305" t="s">
        <v>440</v>
      </c>
      <c r="B88" s="177" t="s">
        <v>276</v>
      </c>
      <c r="C88" s="325"/>
      <c r="D88" s="325"/>
      <c r="E88" s="325"/>
      <c r="F88" s="325"/>
    </row>
    <row r="89" spans="1:6" s="77" customFormat="1" ht="12" customHeight="1" thickBot="1">
      <c r="A89" s="305" t="s">
        <v>441</v>
      </c>
      <c r="B89" s="294" t="s">
        <v>421</v>
      </c>
      <c r="C89" s="188">
        <f>+C66+C70+C75+C78+C82+C88+C87</f>
        <v>228274000</v>
      </c>
      <c r="D89" s="188">
        <f>+D66+D70+D75+D78+D82+D88+D87</f>
        <v>228274000</v>
      </c>
      <c r="E89" s="188">
        <f>+E66+E70+E75+E78+E82+E88+E87</f>
        <v>237384727</v>
      </c>
      <c r="F89" s="188">
        <f>+F66+F70+F75+F78+F82+F88+F87</f>
        <v>237384727</v>
      </c>
    </row>
    <row r="90" spans="1:6" s="77" customFormat="1" ht="12" customHeight="1" thickBot="1">
      <c r="A90" s="309" t="s">
        <v>442</v>
      </c>
      <c r="B90" s="295" t="s">
        <v>443</v>
      </c>
      <c r="C90" s="188">
        <f>+C65+C89</f>
        <v>1241168000</v>
      </c>
      <c r="D90" s="188">
        <f>+D65+D89</f>
        <v>1241168000</v>
      </c>
      <c r="E90" s="188">
        <f>+E65+E89</f>
        <v>1259044861</v>
      </c>
      <c r="F90" s="188">
        <f>+F65+F89</f>
        <v>1279696265</v>
      </c>
    </row>
    <row r="91" spans="1:5" s="78" customFormat="1" ht="15" customHeight="1" thickBot="1">
      <c r="A91" s="135"/>
      <c r="B91" s="136"/>
      <c r="C91" s="243"/>
      <c r="D91" s="243"/>
      <c r="E91" s="243"/>
    </row>
    <row r="92" spans="1:6" s="63" customFormat="1" ht="16.5" customHeight="1" thickBot="1">
      <c r="A92" s="139"/>
      <c r="B92" s="140" t="s">
        <v>53</v>
      </c>
      <c r="C92" s="245"/>
      <c r="D92" s="245"/>
      <c r="E92" s="245"/>
      <c r="F92" s="245"/>
    </row>
    <row r="93" spans="1:6" s="79" customFormat="1" ht="12" customHeight="1" thickBot="1">
      <c r="A93" s="282" t="s">
        <v>13</v>
      </c>
      <c r="B93" s="27" t="s">
        <v>447</v>
      </c>
      <c r="C93" s="181">
        <f>+C94+C95+C96+C97+C98+C111</f>
        <v>308981537</v>
      </c>
      <c r="D93" s="181">
        <f>+D94+D95+D96+D97+D98+D111</f>
        <v>308981537</v>
      </c>
      <c r="E93" s="181">
        <f>+E94+E95+E96+E97+E98+E111</f>
        <v>315904601</v>
      </c>
      <c r="F93" s="181">
        <f>+F94+F95+F96+F97+F98+F111</f>
        <v>334071365</v>
      </c>
    </row>
    <row r="94" spans="1:6" ht="12" customHeight="1">
      <c r="A94" s="310" t="s">
        <v>80</v>
      </c>
      <c r="B94" s="9" t="s">
        <v>44</v>
      </c>
      <c r="C94" s="183">
        <v>27482000</v>
      </c>
      <c r="D94" s="183">
        <v>27482000</v>
      </c>
      <c r="E94" s="183">
        <v>29839777</v>
      </c>
      <c r="F94" s="183">
        <v>30186401</v>
      </c>
    </row>
    <row r="95" spans="1:6" ht="12" customHeight="1">
      <c r="A95" s="303" t="s">
        <v>81</v>
      </c>
      <c r="B95" s="7" t="s">
        <v>130</v>
      </c>
      <c r="C95" s="184">
        <v>5087300</v>
      </c>
      <c r="D95" s="184">
        <v>5087300</v>
      </c>
      <c r="E95" s="184">
        <v>5582000</v>
      </c>
      <c r="F95" s="184">
        <v>5637776</v>
      </c>
    </row>
    <row r="96" spans="1:6" ht="12" customHeight="1">
      <c r="A96" s="303" t="s">
        <v>82</v>
      </c>
      <c r="B96" s="7" t="s">
        <v>105</v>
      </c>
      <c r="C96" s="186">
        <v>256200237</v>
      </c>
      <c r="D96" s="186">
        <v>256200237</v>
      </c>
      <c r="E96" s="186">
        <v>258763407</v>
      </c>
      <c r="F96" s="186">
        <v>259493217</v>
      </c>
    </row>
    <row r="97" spans="1:6" ht="12" customHeight="1">
      <c r="A97" s="303" t="s">
        <v>83</v>
      </c>
      <c r="B97" s="10" t="s">
        <v>131</v>
      </c>
      <c r="C97" s="186">
        <v>4423000</v>
      </c>
      <c r="D97" s="186">
        <v>4423000</v>
      </c>
      <c r="E97" s="186">
        <v>4523000</v>
      </c>
      <c r="F97" s="186">
        <v>4583000</v>
      </c>
    </row>
    <row r="98" spans="1:6" ht="12" customHeight="1">
      <c r="A98" s="303" t="s">
        <v>91</v>
      </c>
      <c r="B98" s="18" t="s">
        <v>132</v>
      </c>
      <c r="C98" s="186">
        <v>3100000</v>
      </c>
      <c r="D98" s="186">
        <f>D105+D110</f>
        <v>3100000</v>
      </c>
      <c r="E98" s="186">
        <f>E105+E110+E101</f>
        <v>12104178</v>
      </c>
      <c r="F98" s="186">
        <f>F105+F110+F101</f>
        <v>12194178</v>
      </c>
    </row>
    <row r="99" spans="1:6" ht="12" customHeight="1">
      <c r="A99" s="303" t="s">
        <v>84</v>
      </c>
      <c r="B99" s="7" t="s">
        <v>444</v>
      </c>
      <c r="C99" s="186"/>
      <c r="D99" s="186"/>
      <c r="E99" s="186"/>
      <c r="F99" s="186"/>
    </row>
    <row r="100" spans="1:6" ht="12" customHeight="1">
      <c r="A100" s="303" t="s">
        <v>85</v>
      </c>
      <c r="B100" s="91" t="s">
        <v>384</v>
      </c>
      <c r="C100" s="186"/>
      <c r="D100" s="186"/>
      <c r="E100" s="186"/>
      <c r="F100" s="186"/>
    </row>
    <row r="101" spans="1:6" ht="12" customHeight="1">
      <c r="A101" s="303" t="s">
        <v>92</v>
      </c>
      <c r="B101" s="91" t="s">
        <v>383</v>
      </c>
      <c r="C101" s="186"/>
      <c r="D101" s="186"/>
      <c r="E101" s="186">
        <v>5648649</v>
      </c>
      <c r="F101" s="186">
        <v>5648649</v>
      </c>
    </row>
    <row r="102" spans="1:7" ht="12" customHeight="1">
      <c r="A102" s="303" t="s">
        <v>93</v>
      </c>
      <c r="B102" s="91" t="s">
        <v>292</v>
      </c>
      <c r="C102" s="186"/>
      <c r="D102" s="186"/>
      <c r="E102" s="186"/>
      <c r="F102" s="186"/>
      <c r="G102" s="3" t="s">
        <v>498</v>
      </c>
    </row>
    <row r="103" spans="1:6" ht="12" customHeight="1">
      <c r="A103" s="303" t="s">
        <v>94</v>
      </c>
      <c r="B103" s="92" t="s">
        <v>293</v>
      </c>
      <c r="C103" s="186"/>
      <c r="D103" s="186"/>
      <c r="E103" s="186"/>
      <c r="F103" s="186"/>
    </row>
    <row r="104" spans="1:6" ht="12" customHeight="1">
      <c r="A104" s="303" t="s">
        <v>95</v>
      </c>
      <c r="B104" s="92" t="s">
        <v>294</v>
      </c>
      <c r="C104" s="186"/>
      <c r="D104" s="186"/>
      <c r="E104" s="186"/>
      <c r="F104" s="186"/>
    </row>
    <row r="105" spans="1:6" ht="12" customHeight="1">
      <c r="A105" s="303" t="s">
        <v>97</v>
      </c>
      <c r="B105" s="91" t="s">
        <v>295</v>
      </c>
      <c r="C105" s="186">
        <v>573000</v>
      </c>
      <c r="D105" s="186">
        <v>573000</v>
      </c>
      <c r="E105" s="186">
        <v>365000</v>
      </c>
      <c r="F105" s="186">
        <v>365000</v>
      </c>
    </row>
    <row r="106" spans="1:6" ht="12" customHeight="1">
      <c r="A106" s="303" t="s">
        <v>133</v>
      </c>
      <c r="B106" s="91" t="s">
        <v>296</v>
      </c>
      <c r="C106" s="186"/>
      <c r="D106" s="186"/>
      <c r="E106" s="186"/>
      <c r="F106" s="186"/>
    </row>
    <row r="107" spans="1:6" ht="12" customHeight="1">
      <c r="A107" s="303" t="s">
        <v>290</v>
      </c>
      <c r="B107" s="92" t="s">
        <v>297</v>
      </c>
      <c r="C107" s="186"/>
      <c r="D107" s="186"/>
      <c r="E107" s="186"/>
      <c r="F107" s="186"/>
    </row>
    <row r="108" spans="1:6" ht="12" customHeight="1">
      <c r="A108" s="311" t="s">
        <v>291</v>
      </c>
      <c r="B108" s="93" t="s">
        <v>298</v>
      </c>
      <c r="C108" s="186"/>
      <c r="D108" s="186"/>
      <c r="E108" s="186"/>
      <c r="F108" s="186"/>
    </row>
    <row r="109" spans="1:6" ht="12" customHeight="1">
      <c r="A109" s="303" t="s">
        <v>381</v>
      </c>
      <c r="B109" s="93" t="s">
        <v>299</v>
      </c>
      <c r="C109" s="186"/>
      <c r="D109" s="186"/>
      <c r="E109" s="186"/>
      <c r="F109" s="186"/>
    </row>
    <row r="110" spans="1:6" ht="12" customHeight="1">
      <c r="A110" s="303" t="s">
        <v>382</v>
      </c>
      <c r="B110" s="92" t="s">
        <v>300</v>
      </c>
      <c r="C110" s="184">
        <v>2527000</v>
      </c>
      <c r="D110" s="184">
        <v>2527000</v>
      </c>
      <c r="E110" s="184">
        <v>6090529</v>
      </c>
      <c r="F110" s="184">
        <v>6180529</v>
      </c>
    </row>
    <row r="111" spans="1:6" ht="12" customHeight="1">
      <c r="A111" s="303" t="s">
        <v>386</v>
      </c>
      <c r="B111" s="10" t="s">
        <v>45</v>
      </c>
      <c r="C111" s="184">
        <v>12689000</v>
      </c>
      <c r="D111" s="184">
        <v>12689000</v>
      </c>
      <c r="E111" s="184">
        <v>5092239</v>
      </c>
      <c r="F111" s="184">
        <v>21976793</v>
      </c>
    </row>
    <row r="112" spans="1:6" ht="12" customHeight="1">
      <c r="A112" s="304" t="s">
        <v>387</v>
      </c>
      <c r="B112" s="7" t="s">
        <v>445</v>
      </c>
      <c r="C112" s="186">
        <v>10119000</v>
      </c>
      <c r="D112" s="186">
        <v>10119000</v>
      </c>
      <c r="E112" s="186">
        <v>5092239</v>
      </c>
      <c r="F112" s="186">
        <v>21976793</v>
      </c>
    </row>
    <row r="113" spans="1:6" ht="12" customHeight="1" thickBot="1">
      <c r="A113" s="312" t="s">
        <v>388</v>
      </c>
      <c r="B113" s="94" t="s">
        <v>446</v>
      </c>
      <c r="C113" s="190">
        <v>2570000</v>
      </c>
      <c r="D113" s="190">
        <v>2570000</v>
      </c>
      <c r="E113" s="190"/>
      <c r="F113" s="452"/>
    </row>
    <row r="114" spans="1:6" ht="12" customHeight="1" thickBot="1">
      <c r="A114" s="33" t="s">
        <v>14</v>
      </c>
      <c r="B114" s="26" t="s">
        <v>301</v>
      </c>
      <c r="C114" s="182">
        <f>+C115+C117+C119</f>
        <v>704066000</v>
      </c>
      <c r="D114" s="182">
        <f>+D115+D117+D119</f>
        <v>704066000</v>
      </c>
      <c r="E114" s="182">
        <f>+E115+E117+E119</f>
        <v>705746375</v>
      </c>
      <c r="F114" s="182">
        <f>+F115+F117+F119</f>
        <v>714955795</v>
      </c>
    </row>
    <row r="115" spans="1:6" ht="12" customHeight="1">
      <c r="A115" s="302" t="s">
        <v>86</v>
      </c>
      <c r="B115" s="7" t="s">
        <v>166</v>
      </c>
      <c r="C115" s="185">
        <v>666005000</v>
      </c>
      <c r="D115" s="185">
        <v>666005000</v>
      </c>
      <c r="E115" s="185">
        <v>666335000</v>
      </c>
      <c r="F115" s="185">
        <v>670544422</v>
      </c>
    </row>
    <row r="116" spans="1:6" ht="12" customHeight="1">
      <c r="A116" s="302" t="s">
        <v>87</v>
      </c>
      <c r="B116" s="11" t="s">
        <v>305</v>
      </c>
      <c r="C116" s="185">
        <v>13815000</v>
      </c>
      <c r="D116" s="185">
        <v>13815000</v>
      </c>
      <c r="E116" s="185">
        <v>13815000</v>
      </c>
      <c r="F116" s="185">
        <v>13815000</v>
      </c>
    </row>
    <row r="117" spans="1:6" ht="12" customHeight="1">
      <c r="A117" s="302" t="s">
        <v>88</v>
      </c>
      <c r="B117" s="11" t="s">
        <v>134</v>
      </c>
      <c r="C117" s="184">
        <v>28862000</v>
      </c>
      <c r="D117" s="184">
        <v>28862000</v>
      </c>
      <c r="E117" s="184">
        <v>28862000</v>
      </c>
      <c r="F117" s="184">
        <v>28862000</v>
      </c>
    </row>
    <row r="118" spans="1:6" ht="12" customHeight="1">
      <c r="A118" s="302" t="s">
        <v>89</v>
      </c>
      <c r="B118" s="11" t="s">
        <v>306</v>
      </c>
      <c r="C118" s="162">
        <v>28862000</v>
      </c>
      <c r="D118" s="162">
        <v>28862000</v>
      </c>
      <c r="E118" s="162">
        <v>28862000</v>
      </c>
      <c r="F118" s="162">
        <v>28862000</v>
      </c>
    </row>
    <row r="119" spans="1:6" ht="12" customHeight="1">
      <c r="A119" s="302" t="s">
        <v>90</v>
      </c>
      <c r="B119" s="179" t="s">
        <v>168</v>
      </c>
      <c r="C119" s="162">
        <v>9199000</v>
      </c>
      <c r="D119" s="162">
        <v>9199000</v>
      </c>
      <c r="E119" s="162">
        <v>10549375</v>
      </c>
      <c r="F119" s="162">
        <v>15549373</v>
      </c>
    </row>
    <row r="120" spans="1:6" ht="12" customHeight="1">
      <c r="A120" s="302" t="s">
        <v>96</v>
      </c>
      <c r="B120" s="178" t="s">
        <v>368</v>
      </c>
      <c r="C120" s="162"/>
      <c r="D120" s="162"/>
      <c r="E120" s="162"/>
      <c r="F120" s="162"/>
    </row>
    <row r="121" spans="1:6" ht="12" customHeight="1">
      <c r="A121" s="302" t="s">
        <v>98</v>
      </c>
      <c r="B121" s="286" t="s">
        <v>311</v>
      </c>
      <c r="C121" s="162"/>
      <c r="D121" s="162"/>
      <c r="E121" s="162"/>
      <c r="F121" s="162"/>
    </row>
    <row r="122" spans="1:6" ht="12" customHeight="1">
      <c r="A122" s="302" t="s">
        <v>135</v>
      </c>
      <c r="B122" s="92" t="s">
        <v>294</v>
      </c>
      <c r="C122" s="162"/>
      <c r="D122" s="162"/>
      <c r="E122" s="162"/>
      <c r="F122" s="162"/>
    </row>
    <row r="123" spans="1:6" ht="12" customHeight="1">
      <c r="A123" s="302" t="s">
        <v>136</v>
      </c>
      <c r="B123" s="92" t="s">
        <v>310</v>
      </c>
      <c r="C123" s="162"/>
      <c r="D123" s="162"/>
      <c r="E123" s="162">
        <v>412000</v>
      </c>
      <c r="F123" s="162">
        <v>412000</v>
      </c>
    </row>
    <row r="124" spans="1:6" ht="12" customHeight="1">
      <c r="A124" s="302" t="s">
        <v>137</v>
      </c>
      <c r="B124" s="92" t="s">
        <v>309</v>
      </c>
      <c r="C124" s="162"/>
      <c r="D124" s="162"/>
      <c r="E124" s="162"/>
      <c r="F124" s="162"/>
    </row>
    <row r="125" spans="1:6" ht="12" customHeight="1">
      <c r="A125" s="302" t="s">
        <v>302</v>
      </c>
      <c r="B125" s="92" t="s">
        <v>297</v>
      </c>
      <c r="C125" s="162"/>
      <c r="D125" s="162"/>
      <c r="E125" s="162"/>
      <c r="F125" s="162">
        <v>4999998</v>
      </c>
    </row>
    <row r="126" spans="1:6" ht="12" customHeight="1">
      <c r="A126" s="302" t="s">
        <v>303</v>
      </c>
      <c r="B126" s="92" t="s">
        <v>308</v>
      </c>
      <c r="C126" s="162"/>
      <c r="D126" s="162"/>
      <c r="E126" s="162"/>
      <c r="F126" s="162"/>
    </row>
    <row r="127" spans="1:6" ht="12" customHeight="1" thickBot="1">
      <c r="A127" s="311" t="s">
        <v>304</v>
      </c>
      <c r="B127" s="92" t="s">
        <v>307</v>
      </c>
      <c r="C127" s="164">
        <v>9199000</v>
      </c>
      <c r="D127" s="164">
        <v>9199000</v>
      </c>
      <c r="E127" s="164">
        <v>10137375</v>
      </c>
      <c r="F127" s="164">
        <v>10137375</v>
      </c>
    </row>
    <row r="128" spans="1:6" ht="12" customHeight="1" thickBot="1">
      <c r="A128" s="33" t="s">
        <v>15</v>
      </c>
      <c r="B128" s="86" t="s">
        <v>391</v>
      </c>
      <c r="C128" s="182">
        <f>+C93+C114</f>
        <v>1013047537</v>
      </c>
      <c r="D128" s="182">
        <f>+D93+D114</f>
        <v>1013047537</v>
      </c>
      <c r="E128" s="182">
        <f>+E93+E114</f>
        <v>1021650976</v>
      </c>
      <c r="F128" s="182">
        <f>+F93+F114</f>
        <v>1049027160</v>
      </c>
    </row>
    <row r="129" spans="1:6" ht="12" customHeight="1" thickBot="1">
      <c r="A129" s="33" t="s">
        <v>16</v>
      </c>
      <c r="B129" s="86" t="s">
        <v>392</v>
      </c>
      <c r="C129" s="182">
        <f>+C130+C131+C132</f>
        <v>6075000</v>
      </c>
      <c r="D129" s="182">
        <f>+D130+D131+D132</f>
        <v>6075000</v>
      </c>
      <c r="E129" s="182">
        <f>+E130+E131+E132</f>
        <v>6075000</v>
      </c>
      <c r="F129" s="182">
        <f>+F130+F131+F132</f>
        <v>6075000</v>
      </c>
    </row>
    <row r="130" spans="1:6" s="79" customFormat="1" ht="12" customHeight="1">
      <c r="A130" s="302" t="s">
        <v>202</v>
      </c>
      <c r="B130" s="8" t="s">
        <v>450</v>
      </c>
      <c r="C130" s="162">
        <v>6075000</v>
      </c>
      <c r="D130" s="162">
        <v>6075000</v>
      </c>
      <c r="E130" s="162">
        <v>6075000</v>
      </c>
      <c r="F130" s="162">
        <v>6075000</v>
      </c>
    </row>
    <row r="131" spans="1:6" ht="12" customHeight="1">
      <c r="A131" s="302" t="s">
        <v>205</v>
      </c>
      <c r="B131" s="8" t="s">
        <v>400</v>
      </c>
      <c r="C131" s="162"/>
      <c r="D131" s="162"/>
      <c r="E131" s="162"/>
      <c r="F131" s="162"/>
    </row>
    <row r="132" spans="1:6" ht="12" customHeight="1" thickBot="1">
      <c r="A132" s="311" t="s">
        <v>206</v>
      </c>
      <c r="B132" s="6" t="s">
        <v>449</v>
      </c>
      <c r="C132" s="162"/>
      <c r="D132" s="162"/>
      <c r="E132" s="162"/>
      <c r="F132" s="162"/>
    </row>
    <row r="133" spans="1:6" ht="12" customHeight="1" thickBot="1">
      <c r="A133" s="33" t="s">
        <v>17</v>
      </c>
      <c r="B133" s="86" t="s">
        <v>393</v>
      </c>
      <c r="C133" s="182">
        <f>+C134+C135+C136+C137+C138+C139</f>
        <v>0</v>
      </c>
      <c r="D133" s="182">
        <f>+D134+D135+D136+D137+D138+D139</f>
        <v>0</v>
      </c>
      <c r="E133" s="182">
        <f>+E134+E135+E136+E137+E138+E139</f>
        <v>0</v>
      </c>
      <c r="F133" s="182">
        <f>+F134+F135+F136+F137+F138+F139</f>
        <v>0</v>
      </c>
    </row>
    <row r="134" spans="1:6" ht="12" customHeight="1">
      <c r="A134" s="302" t="s">
        <v>73</v>
      </c>
      <c r="B134" s="8" t="s">
        <v>402</v>
      </c>
      <c r="C134" s="162"/>
      <c r="D134" s="162"/>
      <c r="E134" s="162"/>
      <c r="F134" s="162"/>
    </row>
    <row r="135" spans="1:6" ht="12" customHeight="1">
      <c r="A135" s="302" t="s">
        <v>74</v>
      </c>
      <c r="B135" s="8" t="s">
        <v>394</v>
      </c>
      <c r="C135" s="162"/>
      <c r="D135" s="162"/>
      <c r="E135" s="162"/>
      <c r="F135" s="162"/>
    </row>
    <row r="136" spans="1:6" ht="12" customHeight="1">
      <c r="A136" s="302" t="s">
        <v>75</v>
      </c>
      <c r="B136" s="8" t="s">
        <v>395</v>
      </c>
      <c r="C136" s="162"/>
      <c r="D136" s="162"/>
      <c r="E136" s="162"/>
      <c r="F136" s="162"/>
    </row>
    <row r="137" spans="1:6" ht="12" customHeight="1">
      <c r="A137" s="302" t="s">
        <v>122</v>
      </c>
      <c r="B137" s="8" t="s">
        <v>448</v>
      </c>
      <c r="C137" s="162"/>
      <c r="D137" s="162"/>
      <c r="E137" s="162"/>
      <c r="F137" s="162"/>
    </row>
    <row r="138" spans="1:6" ht="12" customHeight="1">
      <c r="A138" s="302" t="s">
        <v>123</v>
      </c>
      <c r="B138" s="8" t="s">
        <v>397</v>
      </c>
      <c r="C138" s="162"/>
      <c r="D138" s="162"/>
      <c r="E138" s="162"/>
      <c r="F138" s="162"/>
    </row>
    <row r="139" spans="1:6" s="79" customFormat="1" ht="12" customHeight="1" thickBot="1">
      <c r="A139" s="311" t="s">
        <v>124</v>
      </c>
      <c r="B139" s="6" t="s">
        <v>398</v>
      </c>
      <c r="C139" s="162"/>
      <c r="D139" s="162"/>
      <c r="E139" s="162"/>
      <c r="F139" s="162"/>
    </row>
    <row r="140" spans="1:9" ht="12" customHeight="1" thickBot="1">
      <c r="A140" s="33" t="s">
        <v>18</v>
      </c>
      <c r="B140" s="86" t="s">
        <v>465</v>
      </c>
      <c r="C140" s="188">
        <f>+C141+C142+C144+C145+C143</f>
        <v>222045463</v>
      </c>
      <c r="D140" s="188">
        <f>+D141+D142+D144+D145+D143</f>
        <v>222045463</v>
      </c>
      <c r="E140" s="188">
        <f>+E141+E142+E144+E145+E143</f>
        <v>231318885</v>
      </c>
      <c r="F140" s="188">
        <f>+F141+F142+F144+F145+F143</f>
        <v>224594105</v>
      </c>
      <c r="I140" s="145"/>
    </row>
    <row r="141" spans="1:6" ht="12.75">
      <c r="A141" s="302" t="s">
        <v>76</v>
      </c>
      <c r="B141" s="8" t="s">
        <v>312</v>
      </c>
      <c r="C141" s="162"/>
      <c r="D141" s="162"/>
      <c r="E141" s="162"/>
      <c r="F141" s="162"/>
    </row>
    <row r="142" spans="1:6" ht="12" customHeight="1">
      <c r="A142" s="302" t="s">
        <v>77</v>
      </c>
      <c r="B142" s="8" t="s">
        <v>313</v>
      </c>
      <c r="C142" s="162">
        <v>7836463</v>
      </c>
      <c r="D142" s="162">
        <v>7836463</v>
      </c>
      <c r="E142" s="162">
        <v>7836463</v>
      </c>
      <c r="F142" s="162">
        <v>7836463</v>
      </c>
    </row>
    <row r="143" spans="1:6" ht="12" customHeight="1">
      <c r="A143" s="302" t="s">
        <v>226</v>
      </c>
      <c r="B143" s="8" t="s">
        <v>464</v>
      </c>
      <c r="C143" s="162">
        <v>214209000</v>
      </c>
      <c r="D143" s="162">
        <v>214209000</v>
      </c>
      <c r="E143" s="162">
        <v>223482422</v>
      </c>
      <c r="F143" s="162">
        <v>216757642</v>
      </c>
    </row>
    <row r="144" spans="1:6" s="79" customFormat="1" ht="12" customHeight="1">
      <c r="A144" s="302" t="s">
        <v>227</v>
      </c>
      <c r="B144" s="8" t="s">
        <v>407</v>
      </c>
      <c r="C144" s="162"/>
      <c r="D144" s="162"/>
      <c r="E144" s="162"/>
      <c r="F144" s="162"/>
    </row>
    <row r="145" spans="1:6" s="79" customFormat="1" ht="12" customHeight="1" thickBot="1">
      <c r="A145" s="311" t="s">
        <v>228</v>
      </c>
      <c r="B145" s="6" t="s">
        <v>332</v>
      </c>
      <c r="C145" s="162"/>
      <c r="D145" s="162"/>
      <c r="E145" s="162"/>
      <c r="F145" s="162"/>
    </row>
    <row r="146" spans="1:6" s="79" customFormat="1" ht="12" customHeight="1" thickBot="1">
      <c r="A146" s="33" t="s">
        <v>19</v>
      </c>
      <c r="B146" s="86" t="s">
        <v>408</v>
      </c>
      <c r="C146" s="191">
        <f>+C147+C148+C149+C150+C151</f>
        <v>0</v>
      </c>
      <c r="D146" s="191">
        <f>+D147+D148+D149+D150+D151</f>
        <v>0</v>
      </c>
      <c r="E146" s="191">
        <f>+E147+E148+E149+E150+E151</f>
        <v>0</v>
      </c>
      <c r="F146" s="191">
        <f>+F147+F148+F149+F150+F151</f>
        <v>0</v>
      </c>
    </row>
    <row r="147" spans="1:6" s="79" customFormat="1" ht="12" customHeight="1">
      <c r="A147" s="302" t="s">
        <v>78</v>
      </c>
      <c r="B147" s="8" t="s">
        <v>403</v>
      </c>
      <c r="C147" s="162"/>
      <c r="D147" s="162"/>
      <c r="E147" s="162"/>
      <c r="F147" s="162"/>
    </row>
    <row r="148" spans="1:6" s="79" customFormat="1" ht="12" customHeight="1">
      <c r="A148" s="302" t="s">
        <v>79</v>
      </c>
      <c r="B148" s="8" t="s">
        <v>410</v>
      </c>
      <c r="C148" s="162"/>
      <c r="D148" s="162"/>
      <c r="E148" s="162"/>
      <c r="F148" s="162"/>
    </row>
    <row r="149" spans="1:6" s="79" customFormat="1" ht="12" customHeight="1">
      <c r="A149" s="302" t="s">
        <v>238</v>
      </c>
      <c r="B149" s="8" t="s">
        <v>405</v>
      </c>
      <c r="C149" s="162"/>
      <c r="D149" s="162"/>
      <c r="E149" s="162"/>
      <c r="F149" s="162"/>
    </row>
    <row r="150" spans="1:6" s="79" customFormat="1" ht="12" customHeight="1">
      <c r="A150" s="302" t="s">
        <v>239</v>
      </c>
      <c r="B150" s="8" t="s">
        <v>451</v>
      </c>
      <c r="C150" s="162"/>
      <c r="D150" s="162"/>
      <c r="E150" s="162"/>
      <c r="F150" s="162"/>
    </row>
    <row r="151" spans="1:6" ht="12.75" customHeight="1" thickBot="1">
      <c r="A151" s="311" t="s">
        <v>409</v>
      </c>
      <c r="B151" s="6" t="s">
        <v>412</v>
      </c>
      <c r="C151" s="164"/>
      <c r="D151" s="164"/>
      <c r="E151" s="164"/>
      <c r="F151" s="164"/>
    </row>
    <row r="152" spans="1:6" ht="12.75" customHeight="1" thickBot="1">
      <c r="A152" s="347" t="s">
        <v>20</v>
      </c>
      <c r="B152" s="86" t="s">
        <v>413</v>
      </c>
      <c r="C152" s="191"/>
      <c r="D152" s="191"/>
      <c r="E152" s="191"/>
      <c r="F152" s="191"/>
    </row>
    <row r="153" spans="1:6" ht="12.75" customHeight="1" thickBot="1">
      <c r="A153" s="347" t="s">
        <v>21</v>
      </c>
      <c r="B153" s="86" t="s">
        <v>414</v>
      </c>
      <c r="C153" s="191"/>
      <c r="D153" s="191"/>
      <c r="E153" s="191"/>
      <c r="F153" s="191"/>
    </row>
    <row r="154" spans="1:6" ht="12" customHeight="1" thickBot="1">
      <c r="A154" s="33" t="s">
        <v>22</v>
      </c>
      <c r="B154" s="86" t="s">
        <v>416</v>
      </c>
      <c r="C154" s="296">
        <f>+C129+C133+C140+C146+C152+C153</f>
        <v>228120463</v>
      </c>
      <c r="D154" s="296">
        <f>+D129+D133+D140+D146+D152+D153</f>
        <v>228120463</v>
      </c>
      <c r="E154" s="296">
        <f>+E129+E133+E140+E146+E152+E153</f>
        <v>237393885</v>
      </c>
      <c r="F154" s="296">
        <f>+F129+F133+F140+F146+F152+F153</f>
        <v>230669105</v>
      </c>
    </row>
    <row r="155" spans="1:6" ht="15" customHeight="1" thickBot="1">
      <c r="A155" s="313" t="s">
        <v>23</v>
      </c>
      <c r="B155" s="258" t="s">
        <v>415</v>
      </c>
      <c r="C155" s="296">
        <f>+C128+C154</f>
        <v>1241168000</v>
      </c>
      <c r="D155" s="296">
        <f>+D128+D154</f>
        <v>1241168000</v>
      </c>
      <c r="E155" s="296">
        <f>+E128+E154</f>
        <v>1259044861</v>
      </c>
      <c r="F155" s="296">
        <f>+F128+F154</f>
        <v>1279696265</v>
      </c>
    </row>
    <row r="156" spans="1:5" ht="13.5" thickBot="1">
      <c r="A156" s="260"/>
      <c r="B156" s="261"/>
      <c r="C156" s="262"/>
      <c r="D156" s="262"/>
      <c r="E156" s="262"/>
    </row>
    <row r="157" spans="1:6" ht="15" customHeight="1" thickBot="1">
      <c r="A157" s="143" t="s">
        <v>452</v>
      </c>
      <c r="B157" s="144"/>
      <c r="C157" s="84">
        <v>5</v>
      </c>
      <c r="D157" s="84">
        <v>5</v>
      </c>
      <c r="E157" s="84">
        <v>9</v>
      </c>
      <c r="F157" s="84">
        <v>8</v>
      </c>
    </row>
    <row r="158" spans="1:6" ht="14.25" customHeight="1" thickBot="1">
      <c r="A158" s="143" t="s">
        <v>147</v>
      </c>
      <c r="B158" s="144"/>
      <c r="C158" s="84">
        <v>3</v>
      </c>
      <c r="D158" s="84">
        <v>3</v>
      </c>
      <c r="E158" s="84">
        <v>1</v>
      </c>
      <c r="F158" s="84">
        <v>1</v>
      </c>
    </row>
  </sheetData>
  <sheetProtection formatCells="0"/>
  <mergeCells count="5">
    <mergeCell ref="G21:I21"/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42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zoomScaleSheetLayoutView="85" workbookViewId="0" topLeftCell="A1">
      <selection activeCell="G6" sqref="G6"/>
    </sheetView>
  </sheetViews>
  <sheetFormatPr defaultColWidth="9.37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5" width="14.375" style="3" bestFit="1" customWidth="1"/>
    <col min="6" max="6" width="16.00390625" style="3" customWidth="1"/>
    <col min="7" max="16384" width="9.375" style="3" customWidth="1"/>
  </cols>
  <sheetData>
    <row r="1" spans="1:6" s="2" customFormat="1" ht="16.5" customHeight="1" thickBot="1">
      <c r="A1" s="123"/>
      <c r="B1" s="631" t="s">
        <v>645</v>
      </c>
      <c r="C1" s="631"/>
      <c r="D1" s="631"/>
      <c r="E1" s="631"/>
      <c r="F1" s="631"/>
    </row>
    <row r="2" spans="1:6" s="75" customFormat="1" ht="21" customHeight="1">
      <c r="A2" s="280" t="s">
        <v>57</v>
      </c>
      <c r="B2" s="235" t="s">
        <v>471</v>
      </c>
      <c r="C2" s="632" t="s">
        <v>49</v>
      </c>
      <c r="D2" s="633"/>
      <c r="E2" s="633"/>
      <c r="F2" s="634"/>
    </row>
    <row r="3" spans="1:6" s="75" customFormat="1" ht="15.75" thickBot="1">
      <c r="A3" s="125" t="s">
        <v>144</v>
      </c>
      <c r="B3" s="236" t="s">
        <v>369</v>
      </c>
      <c r="C3" s="635" t="s">
        <v>55</v>
      </c>
      <c r="D3" s="636"/>
      <c r="E3" s="636"/>
      <c r="F3" s="637"/>
    </row>
    <row r="4" spans="1:6" s="76" customFormat="1" ht="15.75" customHeight="1" thickBot="1">
      <c r="A4" s="126"/>
      <c r="B4" s="126"/>
      <c r="C4" s="638" t="s">
        <v>497</v>
      </c>
      <c r="D4" s="638"/>
      <c r="E4" s="638"/>
      <c r="F4" s="638"/>
    </row>
    <row r="5" spans="1:6" ht="23.25" thickBot="1">
      <c r="A5" s="281" t="s">
        <v>146</v>
      </c>
      <c r="B5" s="127" t="s">
        <v>50</v>
      </c>
      <c r="C5" s="237" t="s">
        <v>51</v>
      </c>
      <c r="D5" s="237" t="s">
        <v>539</v>
      </c>
      <c r="E5" s="237" t="s">
        <v>539</v>
      </c>
      <c r="F5" s="237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238"/>
      <c r="D7" s="238"/>
      <c r="E7" s="238"/>
      <c r="F7" s="238"/>
    </row>
    <row r="8" spans="1:6" s="63" customFormat="1" ht="12" customHeight="1" thickBot="1">
      <c r="A8" s="33" t="s">
        <v>13</v>
      </c>
      <c r="B8" s="20" t="s">
        <v>186</v>
      </c>
      <c r="C8" s="182">
        <f>+C9+C10+C11+C12+C13+C14</f>
        <v>227954169</v>
      </c>
      <c r="D8" s="182">
        <f>+D9+D10+D11+D12+D13+D14</f>
        <v>227954169</v>
      </c>
      <c r="E8" s="182">
        <f>+E9+E10+E11+E12+E13+E14</f>
        <v>231206303</v>
      </c>
      <c r="F8" s="182">
        <f>+F9+F10+F11+F12+F13+F14</f>
        <v>241332167</v>
      </c>
    </row>
    <row r="9" spans="1:6" s="77" customFormat="1" ht="12" customHeight="1">
      <c r="A9" s="302" t="s">
        <v>80</v>
      </c>
      <c r="B9" s="287" t="s">
        <v>187</v>
      </c>
      <c r="C9" s="185">
        <v>74639835</v>
      </c>
      <c r="D9" s="185">
        <v>74639835</v>
      </c>
      <c r="E9" s="185">
        <v>76276327</v>
      </c>
      <c r="F9" s="185">
        <v>76509995</v>
      </c>
    </row>
    <row r="10" spans="1:6" s="78" customFormat="1" ht="12" customHeight="1">
      <c r="A10" s="303" t="s">
        <v>81</v>
      </c>
      <c r="B10" s="288" t="s">
        <v>188</v>
      </c>
      <c r="C10" s="184">
        <v>93747550</v>
      </c>
      <c r="D10" s="184">
        <v>93747550</v>
      </c>
      <c r="E10" s="184">
        <v>92439453</v>
      </c>
      <c r="F10" s="184">
        <v>99685862</v>
      </c>
    </row>
    <row r="11" spans="1:6" s="78" customFormat="1" ht="12" customHeight="1">
      <c r="A11" s="303" t="s">
        <v>82</v>
      </c>
      <c r="B11" s="288" t="s">
        <v>189</v>
      </c>
      <c r="C11" s="184">
        <v>55933154</v>
      </c>
      <c r="D11" s="184">
        <v>55933154</v>
      </c>
      <c r="E11" s="184">
        <v>53952155</v>
      </c>
      <c r="F11" s="184">
        <v>56597942</v>
      </c>
    </row>
    <row r="12" spans="1:6" s="78" customFormat="1" ht="12" customHeight="1">
      <c r="A12" s="303" t="s">
        <v>83</v>
      </c>
      <c r="B12" s="288" t="s">
        <v>190</v>
      </c>
      <c r="C12" s="184">
        <v>3633630</v>
      </c>
      <c r="D12" s="184">
        <v>3633630</v>
      </c>
      <c r="E12" s="184">
        <v>3756630</v>
      </c>
      <c r="F12" s="184">
        <v>3756630</v>
      </c>
    </row>
    <row r="13" spans="1:6" s="78" customFormat="1" ht="12" customHeight="1">
      <c r="A13" s="303" t="s">
        <v>106</v>
      </c>
      <c r="B13" s="288" t="s">
        <v>438</v>
      </c>
      <c r="C13" s="184"/>
      <c r="D13" s="184"/>
      <c r="E13" s="184">
        <v>4487450</v>
      </c>
      <c r="F13" s="184">
        <v>4487450</v>
      </c>
    </row>
    <row r="14" spans="1:6" s="77" customFormat="1" ht="12" customHeight="1" thickBot="1">
      <c r="A14" s="304" t="s">
        <v>84</v>
      </c>
      <c r="B14" s="289" t="s">
        <v>373</v>
      </c>
      <c r="C14" s="184"/>
      <c r="D14" s="184"/>
      <c r="E14" s="184">
        <v>294288</v>
      </c>
      <c r="F14" s="184">
        <v>294288</v>
      </c>
    </row>
    <row r="15" spans="1:6" s="77" customFormat="1" ht="12" customHeight="1" thickBot="1">
      <c r="A15" s="33" t="s">
        <v>14</v>
      </c>
      <c r="B15" s="177" t="s">
        <v>191</v>
      </c>
      <c r="C15" s="182">
        <f>+C16+C17+C18+C19+C20</f>
        <v>8710000</v>
      </c>
      <c r="D15" s="182">
        <f>+D16+D17+D18+D19+D20</f>
        <v>8710000</v>
      </c>
      <c r="E15" s="182">
        <f>+E16+E17+E18+E19+E20</f>
        <v>9244000</v>
      </c>
      <c r="F15" s="182">
        <f>+F16+F17+F18+F19+F20</f>
        <v>9863403</v>
      </c>
    </row>
    <row r="16" spans="1:6" s="77" customFormat="1" ht="12" customHeight="1">
      <c r="A16" s="302" t="s">
        <v>86</v>
      </c>
      <c r="B16" s="287" t="s">
        <v>192</v>
      </c>
      <c r="C16" s="185"/>
      <c r="D16" s="185"/>
      <c r="E16" s="185"/>
      <c r="F16" s="185"/>
    </row>
    <row r="17" spans="1:6" s="77" customFormat="1" ht="12" customHeight="1">
      <c r="A17" s="303" t="s">
        <v>87</v>
      </c>
      <c r="B17" s="288" t="s">
        <v>193</v>
      </c>
      <c r="C17" s="184"/>
      <c r="D17" s="184"/>
      <c r="E17" s="184"/>
      <c r="F17" s="184"/>
    </row>
    <row r="18" spans="1:6" s="77" customFormat="1" ht="12" customHeight="1">
      <c r="A18" s="303" t="s">
        <v>88</v>
      </c>
      <c r="B18" s="288" t="s">
        <v>362</v>
      </c>
      <c r="C18" s="184"/>
      <c r="D18" s="184"/>
      <c r="E18" s="184"/>
      <c r="F18" s="184"/>
    </row>
    <row r="19" spans="1:6" s="77" customFormat="1" ht="12" customHeight="1">
      <c r="A19" s="303" t="s">
        <v>89</v>
      </c>
      <c r="B19" s="288" t="s">
        <v>363</v>
      </c>
      <c r="C19" s="184"/>
      <c r="D19" s="184"/>
      <c r="E19" s="184"/>
      <c r="F19" s="184"/>
    </row>
    <row r="20" spans="1:6" s="77" customFormat="1" ht="12" customHeight="1">
      <c r="A20" s="303" t="s">
        <v>90</v>
      </c>
      <c r="B20" s="288" t="s">
        <v>194</v>
      </c>
      <c r="C20" s="184">
        <v>8710000</v>
      </c>
      <c r="D20" s="184">
        <v>8710000</v>
      </c>
      <c r="E20" s="184">
        <v>9244000</v>
      </c>
      <c r="F20" s="184">
        <v>9863403</v>
      </c>
    </row>
    <row r="21" spans="1:6" s="78" customFormat="1" ht="12" customHeight="1" thickBot="1">
      <c r="A21" s="304" t="s">
        <v>96</v>
      </c>
      <c r="B21" s="289" t="s">
        <v>195</v>
      </c>
      <c r="C21" s="186"/>
      <c r="D21" s="186"/>
      <c r="E21" s="186"/>
      <c r="F21" s="186">
        <v>528178</v>
      </c>
    </row>
    <row r="22" spans="1:6" s="78" customFormat="1" ht="12" customHeight="1" thickBot="1">
      <c r="A22" s="33" t="s">
        <v>15</v>
      </c>
      <c r="B22" s="20" t="s">
        <v>196</v>
      </c>
      <c r="C22" s="182">
        <f>+C23+C24+C25+C26+C27</f>
        <v>45511000</v>
      </c>
      <c r="D22" s="182">
        <f>+D23+D24+D25+D26+D27</f>
        <v>45511000</v>
      </c>
      <c r="E22" s="182">
        <f>+E23+E24+E25+E26+E27</f>
        <v>45511000</v>
      </c>
      <c r="F22" s="182">
        <f>+F23+F24+F25+F26+F27</f>
        <v>50143032</v>
      </c>
    </row>
    <row r="23" spans="1:6" s="78" customFormat="1" ht="12" customHeight="1">
      <c r="A23" s="302" t="s">
        <v>69</v>
      </c>
      <c r="B23" s="287" t="s">
        <v>197</v>
      </c>
      <c r="C23" s="185">
        <v>45511000</v>
      </c>
      <c r="D23" s="185">
        <v>45511000</v>
      </c>
      <c r="E23" s="185">
        <v>45511000</v>
      </c>
      <c r="F23" s="185">
        <v>50143032</v>
      </c>
    </row>
    <row r="24" spans="1:6" s="77" customFormat="1" ht="12" customHeight="1">
      <c r="A24" s="303" t="s">
        <v>70</v>
      </c>
      <c r="B24" s="288" t="s">
        <v>198</v>
      </c>
      <c r="C24" s="184"/>
      <c r="D24" s="184"/>
      <c r="E24" s="184"/>
      <c r="F24" s="184"/>
    </row>
    <row r="25" spans="1:6" s="78" customFormat="1" ht="12" customHeight="1">
      <c r="A25" s="303" t="s">
        <v>71</v>
      </c>
      <c r="B25" s="288" t="s">
        <v>364</v>
      </c>
      <c r="C25" s="184"/>
      <c r="D25" s="184"/>
      <c r="E25" s="184"/>
      <c r="F25" s="184"/>
    </row>
    <row r="26" spans="1:6" s="78" customFormat="1" ht="12" customHeight="1">
      <c r="A26" s="303" t="s">
        <v>72</v>
      </c>
      <c r="B26" s="288" t="s">
        <v>365</v>
      </c>
      <c r="C26" s="184"/>
      <c r="D26" s="184"/>
      <c r="E26" s="184"/>
      <c r="F26" s="184"/>
    </row>
    <row r="27" spans="1:6" s="78" customFormat="1" ht="12" customHeight="1">
      <c r="A27" s="303" t="s">
        <v>118</v>
      </c>
      <c r="B27" s="288" t="s">
        <v>199</v>
      </c>
      <c r="C27" s="184"/>
      <c r="D27" s="184"/>
      <c r="E27" s="184"/>
      <c r="F27" s="184"/>
    </row>
    <row r="28" spans="1:6" s="78" customFormat="1" ht="12" customHeight="1" thickBot="1">
      <c r="A28" s="304" t="s">
        <v>119</v>
      </c>
      <c r="B28" s="289" t="s">
        <v>200</v>
      </c>
      <c r="C28" s="186"/>
      <c r="D28" s="186"/>
      <c r="E28" s="186"/>
      <c r="F28" s="186"/>
    </row>
    <row r="29" spans="1:6" s="78" customFormat="1" ht="12" customHeight="1" thickBot="1">
      <c r="A29" s="33" t="s">
        <v>120</v>
      </c>
      <c r="B29" s="20" t="s">
        <v>201</v>
      </c>
      <c r="C29" s="188">
        <f>+C30+C34+C35+C36</f>
        <v>51000000</v>
      </c>
      <c r="D29" s="188">
        <f>+D30+D34+D35+D36</f>
        <v>51000000</v>
      </c>
      <c r="E29" s="188">
        <f>+E30+E34+E35+E36</f>
        <v>51000000</v>
      </c>
      <c r="F29" s="188">
        <f>+F30+F34+F35+F36</f>
        <v>61810149</v>
      </c>
    </row>
    <row r="30" spans="1:6" s="78" customFormat="1" ht="12" customHeight="1">
      <c r="A30" s="302" t="s">
        <v>202</v>
      </c>
      <c r="B30" s="287" t="s">
        <v>439</v>
      </c>
      <c r="C30" s="285">
        <f>+C31+C32+C33</f>
        <v>41000000</v>
      </c>
      <c r="D30" s="285">
        <f>+D31+D32+D33</f>
        <v>41000000</v>
      </c>
      <c r="E30" s="285">
        <f>+E31+E32+E33</f>
        <v>41000000</v>
      </c>
      <c r="F30" s="285">
        <f>+F31+F32+F33</f>
        <v>50040266</v>
      </c>
    </row>
    <row r="31" spans="1:6" s="78" customFormat="1" ht="12" customHeight="1">
      <c r="A31" s="303" t="s">
        <v>203</v>
      </c>
      <c r="B31" s="288" t="s">
        <v>208</v>
      </c>
      <c r="C31" s="184">
        <v>10000000</v>
      </c>
      <c r="D31" s="184">
        <v>10000000</v>
      </c>
      <c r="E31" s="184">
        <v>10000000</v>
      </c>
      <c r="F31" s="184">
        <v>10223113</v>
      </c>
    </row>
    <row r="32" spans="1:6" s="78" customFormat="1" ht="12" customHeight="1">
      <c r="A32" s="303" t="s">
        <v>204</v>
      </c>
      <c r="B32" s="288" t="s">
        <v>209</v>
      </c>
      <c r="C32" s="184"/>
      <c r="D32" s="184"/>
      <c r="E32" s="184"/>
      <c r="F32" s="184"/>
    </row>
    <row r="33" spans="1:6" s="78" customFormat="1" ht="12" customHeight="1">
      <c r="A33" s="303" t="s">
        <v>377</v>
      </c>
      <c r="B33" s="338" t="s">
        <v>378</v>
      </c>
      <c r="C33" s="184">
        <v>31000000</v>
      </c>
      <c r="D33" s="184">
        <v>31000000</v>
      </c>
      <c r="E33" s="184">
        <v>31000000</v>
      </c>
      <c r="F33" s="184">
        <v>39817153</v>
      </c>
    </row>
    <row r="34" spans="1:6" s="78" customFormat="1" ht="12" customHeight="1">
      <c r="A34" s="303" t="s">
        <v>205</v>
      </c>
      <c r="B34" s="288" t="s">
        <v>210</v>
      </c>
      <c r="C34" s="184">
        <v>9700000</v>
      </c>
      <c r="D34" s="184">
        <v>9700000</v>
      </c>
      <c r="E34" s="184">
        <v>9700000</v>
      </c>
      <c r="F34" s="184">
        <v>11319036</v>
      </c>
    </row>
    <row r="35" spans="1:6" s="78" customFormat="1" ht="12" customHeight="1">
      <c r="A35" s="303" t="s">
        <v>206</v>
      </c>
      <c r="B35" s="288" t="s">
        <v>211</v>
      </c>
      <c r="C35" s="184"/>
      <c r="D35" s="184"/>
      <c r="E35" s="184"/>
      <c r="F35" s="184"/>
    </row>
    <row r="36" spans="1:6" s="78" customFormat="1" ht="12" customHeight="1" thickBot="1">
      <c r="A36" s="304" t="s">
        <v>207</v>
      </c>
      <c r="B36" s="289" t="s">
        <v>212</v>
      </c>
      <c r="C36" s="186">
        <v>300000</v>
      </c>
      <c r="D36" s="186">
        <v>300000</v>
      </c>
      <c r="E36" s="186">
        <v>300000</v>
      </c>
      <c r="F36" s="186">
        <v>450847</v>
      </c>
    </row>
    <row r="37" spans="1:6" s="78" customFormat="1" ht="12" customHeight="1" thickBot="1">
      <c r="A37" s="33" t="s">
        <v>17</v>
      </c>
      <c r="B37" s="20" t="s">
        <v>374</v>
      </c>
      <c r="C37" s="182">
        <f>SUM(C38:C48)</f>
        <v>170540831</v>
      </c>
      <c r="D37" s="182">
        <f>SUM(D38:D48)</f>
        <v>170540831</v>
      </c>
      <c r="E37" s="182">
        <f>SUM(E38:E48)</f>
        <v>170540831</v>
      </c>
      <c r="F37" s="182">
        <f>SUM(F38:F48)</f>
        <v>170693231</v>
      </c>
    </row>
    <row r="38" spans="1:6" s="78" customFormat="1" ht="12" customHeight="1">
      <c r="A38" s="302" t="s">
        <v>73</v>
      </c>
      <c r="B38" s="287" t="s">
        <v>215</v>
      </c>
      <c r="C38" s="185"/>
      <c r="D38" s="185"/>
      <c r="E38" s="185"/>
      <c r="F38" s="185"/>
    </row>
    <row r="39" spans="1:6" s="78" customFormat="1" ht="12" customHeight="1">
      <c r="A39" s="303" t="s">
        <v>74</v>
      </c>
      <c r="B39" s="288" t="s">
        <v>216</v>
      </c>
      <c r="C39" s="184">
        <v>4451000</v>
      </c>
      <c r="D39" s="184">
        <v>4451000</v>
      </c>
      <c r="E39" s="184">
        <v>4451000</v>
      </c>
      <c r="F39" s="184">
        <v>4773055</v>
      </c>
    </row>
    <row r="40" spans="1:6" s="78" customFormat="1" ht="12" customHeight="1">
      <c r="A40" s="303" t="s">
        <v>75</v>
      </c>
      <c r="B40" s="288" t="s">
        <v>217</v>
      </c>
      <c r="C40" s="184">
        <v>4315000</v>
      </c>
      <c r="D40" s="184">
        <v>4315000</v>
      </c>
      <c r="E40" s="184">
        <v>4315000</v>
      </c>
      <c r="F40" s="184">
        <v>3908696</v>
      </c>
    </row>
    <row r="41" spans="1:6" s="78" customFormat="1" ht="12" customHeight="1">
      <c r="A41" s="303" t="s">
        <v>122</v>
      </c>
      <c r="B41" s="288" t="s">
        <v>218</v>
      </c>
      <c r="C41" s="184">
        <v>270000</v>
      </c>
      <c r="D41" s="184">
        <v>270000</v>
      </c>
      <c r="E41" s="184">
        <v>270000</v>
      </c>
      <c r="F41" s="184">
        <v>474249</v>
      </c>
    </row>
    <row r="42" spans="1:6" s="78" customFormat="1" ht="12" customHeight="1">
      <c r="A42" s="303" t="s">
        <v>123</v>
      </c>
      <c r="B42" s="288" t="s">
        <v>219</v>
      </c>
      <c r="C42" s="184"/>
      <c r="D42" s="184"/>
      <c r="E42" s="184"/>
      <c r="F42" s="184"/>
    </row>
    <row r="43" spans="1:6" s="78" customFormat="1" ht="12" customHeight="1">
      <c r="A43" s="303" t="s">
        <v>124</v>
      </c>
      <c r="B43" s="288" t="s">
        <v>220</v>
      </c>
      <c r="C43" s="184">
        <v>161465000</v>
      </c>
      <c r="D43" s="184">
        <v>161465000</v>
      </c>
      <c r="E43" s="184">
        <v>161465000</v>
      </c>
      <c r="F43" s="184">
        <v>161497400</v>
      </c>
    </row>
    <row r="44" spans="1:6" s="78" customFormat="1" ht="12" customHeight="1">
      <c r="A44" s="303" t="s">
        <v>125</v>
      </c>
      <c r="B44" s="288" t="s">
        <v>221</v>
      </c>
      <c r="C44" s="184"/>
      <c r="D44" s="184"/>
      <c r="E44" s="184"/>
      <c r="F44" s="184"/>
    </row>
    <row r="45" spans="1:6" s="78" customFormat="1" ht="12" customHeight="1">
      <c r="A45" s="303" t="s">
        <v>126</v>
      </c>
      <c r="B45" s="288" t="s">
        <v>222</v>
      </c>
      <c r="C45" s="184">
        <v>30000</v>
      </c>
      <c r="D45" s="184">
        <v>30000</v>
      </c>
      <c r="E45" s="184">
        <v>30000</v>
      </c>
      <c r="F45" s="184">
        <v>30000</v>
      </c>
    </row>
    <row r="46" spans="1:6" s="78" customFormat="1" ht="12" customHeight="1">
      <c r="A46" s="303" t="s">
        <v>213</v>
      </c>
      <c r="B46" s="288" t="s">
        <v>223</v>
      </c>
      <c r="C46" s="187"/>
      <c r="D46" s="187"/>
      <c r="E46" s="187"/>
      <c r="F46" s="187"/>
    </row>
    <row r="47" spans="1:6" s="78" customFormat="1" ht="12" customHeight="1">
      <c r="A47" s="304" t="s">
        <v>214</v>
      </c>
      <c r="B47" s="289" t="s">
        <v>376</v>
      </c>
      <c r="C47" s="276"/>
      <c r="D47" s="276"/>
      <c r="E47" s="276"/>
      <c r="F47" s="276"/>
    </row>
    <row r="48" spans="1:6" s="78" customFormat="1" ht="12" customHeight="1" thickBot="1">
      <c r="A48" s="304" t="s">
        <v>375</v>
      </c>
      <c r="B48" s="289" t="s">
        <v>224</v>
      </c>
      <c r="C48" s="276">
        <v>9831</v>
      </c>
      <c r="D48" s="276">
        <v>9831</v>
      </c>
      <c r="E48" s="276">
        <v>9831</v>
      </c>
      <c r="F48" s="276">
        <v>9831</v>
      </c>
    </row>
    <row r="49" spans="1:6" s="78" customFormat="1" ht="12" customHeight="1" thickBot="1">
      <c r="A49" s="33" t="s">
        <v>18</v>
      </c>
      <c r="B49" s="20" t="s">
        <v>225</v>
      </c>
      <c r="C49" s="182">
        <f>SUM(C50:C54)</f>
        <v>464263000</v>
      </c>
      <c r="D49" s="182">
        <f>SUM(D50:D54)</f>
        <v>464263000</v>
      </c>
      <c r="E49" s="182">
        <f>SUM(E50:E54)</f>
        <v>464263000</v>
      </c>
      <c r="F49" s="182">
        <f>SUM(F50:F54)</f>
        <v>453452851</v>
      </c>
    </row>
    <row r="50" spans="1:6" s="78" customFormat="1" ht="12" customHeight="1">
      <c r="A50" s="302" t="s">
        <v>76</v>
      </c>
      <c r="B50" s="287" t="s">
        <v>229</v>
      </c>
      <c r="C50" s="324"/>
      <c r="D50" s="324"/>
      <c r="E50" s="324"/>
      <c r="F50" s="324"/>
    </row>
    <row r="51" spans="1:6" s="78" customFormat="1" ht="12" customHeight="1">
      <c r="A51" s="303" t="s">
        <v>77</v>
      </c>
      <c r="B51" s="288" t="s">
        <v>230</v>
      </c>
      <c r="C51" s="187">
        <v>464263000</v>
      </c>
      <c r="D51" s="187">
        <v>464263000</v>
      </c>
      <c r="E51" s="187">
        <v>464263000</v>
      </c>
      <c r="F51" s="187">
        <v>453452851</v>
      </c>
    </row>
    <row r="52" spans="1:6" s="78" customFormat="1" ht="12" customHeight="1">
      <c r="A52" s="303" t="s">
        <v>226</v>
      </c>
      <c r="B52" s="288" t="s">
        <v>231</v>
      </c>
      <c r="C52" s="187"/>
      <c r="D52" s="187"/>
      <c r="E52" s="187"/>
      <c r="F52" s="187"/>
    </row>
    <row r="53" spans="1:6" s="78" customFormat="1" ht="12" customHeight="1">
      <c r="A53" s="303" t="s">
        <v>227</v>
      </c>
      <c r="B53" s="288" t="s">
        <v>232</v>
      </c>
      <c r="C53" s="187"/>
      <c r="D53" s="187"/>
      <c r="E53" s="187"/>
      <c r="F53" s="187"/>
    </row>
    <row r="54" spans="1:6" s="78" customFormat="1" ht="12" customHeight="1" thickBot="1">
      <c r="A54" s="304" t="s">
        <v>228</v>
      </c>
      <c r="B54" s="289" t="s">
        <v>233</v>
      </c>
      <c r="C54" s="276"/>
      <c r="D54" s="276"/>
      <c r="E54" s="276"/>
      <c r="F54" s="276"/>
    </row>
    <row r="55" spans="1:6" s="78" customFormat="1" ht="12" customHeight="1" thickBot="1">
      <c r="A55" s="33" t="s">
        <v>127</v>
      </c>
      <c r="B55" s="20" t="s">
        <v>234</v>
      </c>
      <c r="C55" s="182">
        <f>SUM(C56:C58)</f>
        <v>0</v>
      </c>
      <c r="D55" s="182">
        <f>SUM(D56:D58)</f>
        <v>0</v>
      </c>
      <c r="E55" s="182">
        <f>SUM(E56:E58)</f>
        <v>540000</v>
      </c>
      <c r="F55" s="182">
        <f>SUM(F56:F58)</f>
        <v>661707</v>
      </c>
    </row>
    <row r="56" spans="1:6" s="78" customFormat="1" ht="12" customHeight="1">
      <c r="A56" s="302" t="s">
        <v>78</v>
      </c>
      <c r="B56" s="287" t="s">
        <v>235</v>
      </c>
      <c r="C56" s="185"/>
      <c r="D56" s="185"/>
      <c r="E56" s="185"/>
      <c r="F56" s="185"/>
    </row>
    <row r="57" spans="1:6" s="78" customFormat="1" ht="12" customHeight="1">
      <c r="A57" s="303" t="s">
        <v>79</v>
      </c>
      <c r="B57" s="288" t="s">
        <v>366</v>
      </c>
      <c r="C57" s="184"/>
      <c r="D57" s="184"/>
      <c r="E57" s="184"/>
      <c r="F57" s="184"/>
    </row>
    <row r="58" spans="1:6" s="78" customFormat="1" ht="12" customHeight="1">
      <c r="A58" s="303" t="s">
        <v>238</v>
      </c>
      <c r="B58" s="288" t="s">
        <v>236</v>
      </c>
      <c r="C58" s="184"/>
      <c r="D58" s="184"/>
      <c r="E58" s="184">
        <v>540000</v>
      </c>
      <c r="F58" s="184">
        <v>661707</v>
      </c>
    </row>
    <row r="59" spans="1:6" s="78" customFormat="1" ht="12" customHeight="1" thickBot="1">
      <c r="A59" s="304" t="s">
        <v>239</v>
      </c>
      <c r="B59" s="289" t="s">
        <v>237</v>
      </c>
      <c r="C59" s="186"/>
      <c r="D59" s="186"/>
      <c r="E59" s="186"/>
      <c r="F59" s="186"/>
    </row>
    <row r="60" spans="1:6" s="78" customFormat="1" ht="12" customHeight="1" thickBot="1">
      <c r="A60" s="33" t="s">
        <v>20</v>
      </c>
      <c r="B60" s="177" t="s">
        <v>240</v>
      </c>
      <c r="C60" s="182">
        <f>SUM(C61:C63)</f>
        <v>44915000</v>
      </c>
      <c r="D60" s="182">
        <f>SUM(D61:D63)</f>
        <v>44915000</v>
      </c>
      <c r="E60" s="182">
        <f>SUM(E61:E63)</f>
        <v>49355000</v>
      </c>
      <c r="F60" s="182">
        <f>SUM(F61:F63)</f>
        <v>54354998</v>
      </c>
    </row>
    <row r="61" spans="1:6" s="78" customFormat="1" ht="12" customHeight="1">
      <c r="A61" s="302" t="s">
        <v>128</v>
      </c>
      <c r="B61" s="287" t="s">
        <v>242</v>
      </c>
      <c r="C61" s="187"/>
      <c r="D61" s="187"/>
      <c r="E61" s="187"/>
      <c r="F61" s="187"/>
    </row>
    <row r="62" spans="1:6" s="78" customFormat="1" ht="12" customHeight="1">
      <c r="A62" s="303" t="s">
        <v>129</v>
      </c>
      <c r="B62" s="288" t="s">
        <v>367</v>
      </c>
      <c r="C62" s="187"/>
      <c r="D62" s="187"/>
      <c r="E62" s="187"/>
      <c r="F62" s="187">
        <v>4999998</v>
      </c>
    </row>
    <row r="63" spans="1:6" s="78" customFormat="1" ht="12" customHeight="1">
      <c r="A63" s="303" t="s">
        <v>167</v>
      </c>
      <c r="B63" s="288" t="s">
        <v>243</v>
      </c>
      <c r="C63" s="187">
        <v>44915000</v>
      </c>
      <c r="D63" s="187">
        <v>44915000</v>
      </c>
      <c r="E63" s="187">
        <v>49355000</v>
      </c>
      <c r="F63" s="187">
        <v>49355000</v>
      </c>
    </row>
    <row r="64" spans="1:6" s="78" customFormat="1" ht="12" customHeight="1" thickBot="1">
      <c r="A64" s="304" t="s">
        <v>241</v>
      </c>
      <c r="B64" s="289" t="s">
        <v>244</v>
      </c>
      <c r="C64" s="187"/>
      <c r="D64" s="187"/>
      <c r="E64" s="187"/>
      <c r="F64" s="187"/>
    </row>
    <row r="65" spans="1:6" s="78" customFormat="1" ht="12" customHeight="1" thickBot="1">
      <c r="A65" s="33" t="s">
        <v>21</v>
      </c>
      <c r="B65" s="20" t="s">
        <v>245</v>
      </c>
      <c r="C65" s="188">
        <f>+C8+C15+C22+C29+C37+C49+C55+C60</f>
        <v>1012894000</v>
      </c>
      <c r="D65" s="188">
        <f>+D8+D15+D22+D29+D37+D49+D55+D60</f>
        <v>1012894000</v>
      </c>
      <c r="E65" s="188">
        <f>+E8+E15+E22+E29+E37+E49+E55+E60</f>
        <v>1021660134</v>
      </c>
      <c r="F65" s="188">
        <f>+F8+F15+F22+F29+F37+F49+F55+F60</f>
        <v>1042311538</v>
      </c>
    </row>
    <row r="66" spans="1:6" s="78" customFormat="1" ht="12" customHeight="1" thickBot="1">
      <c r="A66" s="305" t="s">
        <v>336</v>
      </c>
      <c r="B66" s="177" t="s">
        <v>247</v>
      </c>
      <c r="C66" s="182">
        <f>SUM(C67:C69)</f>
        <v>0</v>
      </c>
      <c r="D66" s="182">
        <f>SUM(D67:D69)</f>
        <v>0</v>
      </c>
      <c r="E66" s="182">
        <f>SUM(E67:E69)</f>
        <v>0</v>
      </c>
      <c r="F66" s="182">
        <f>SUM(F67:F69)</f>
        <v>0</v>
      </c>
    </row>
    <row r="67" spans="1:6" s="78" customFormat="1" ht="12" customHeight="1">
      <c r="A67" s="302" t="s">
        <v>278</v>
      </c>
      <c r="B67" s="287" t="s">
        <v>248</v>
      </c>
      <c r="C67" s="187"/>
      <c r="D67" s="187"/>
      <c r="E67" s="187"/>
      <c r="F67" s="187"/>
    </row>
    <row r="68" spans="1:6" s="78" customFormat="1" ht="12" customHeight="1">
      <c r="A68" s="303" t="s">
        <v>287</v>
      </c>
      <c r="B68" s="288" t="s">
        <v>249</v>
      </c>
      <c r="C68" s="187"/>
      <c r="D68" s="187"/>
      <c r="E68" s="187"/>
      <c r="F68" s="187"/>
    </row>
    <row r="69" spans="1:6" s="78" customFormat="1" ht="12" customHeight="1" thickBot="1">
      <c r="A69" s="304" t="s">
        <v>288</v>
      </c>
      <c r="B69" s="290" t="s">
        <v>250</v>
      </c>
      <c r="C69" s="187"/>
      <c r="D69" s="187"/>
      <c r="E69" s="187"/>
      <c r="F69" s="187"/>
    </row>
    <row r="70" spans="1:6" s="78" customFormat="1" ht="12" customHeight="1" thickBot="1">
      <c r="A70" s="305" t="s">
        <v>251</v>
      </c>
      <c r="B70" s="177" t="s">
        <v>252</v>
      </c>
      <c r="C70" s="182">
        <f>SUM(C71:C74)</f>
        <v>0</v>
      </c>
      <c r="D70" s="182">
        <f>SUM(D71:D74)</f>
        <v>0</v>
      </c>
      <c r="E70" s="182">
        <f>SUM(E71:E74)</f>
        <v>0</v>
      </c>
      <c r="F70" s="182">
        <f>SUM(F71:F74)</f>
        <v>0</v>
      </c>
    </row>
    <row r="71" spans="1:6" s="78" customFormat="1" ht="12" customHeight="1">
      <c r="A71" s="302" t="s">
        <v>107</v>
      </c>
      <c r="B71" s="287" t="s">
        <v>253</v>
      </c>
      <c r="C71" s="187"/>
      <c r="D71" s="187"/>
      <c r="E71" s="187"/>
      <c r="F71" s="187"/>
    </row>
    <row r="72" spans="1:6" s="78" customFormat="1" ht="12" customHeight="1">
      <c r="A72" s="303" t="s">
        <v>108</v>
      </c>
      <c r="B72" s="288" t="s">
        <v>254</v>
      </c>
      <c r="C72" s="187"/>
      <c r="D72" s="187"/>
      <c r="E72" s="187"/>
      <c r="F72" s="187"/>
    </row>
    <row r="73" spans="1:6" s="78" customFormat="1" ht="12" customHeight="1">
      <c r="A73" s="303" t="s">
        <v>279</v>
      </c>
      <c r="B73" s="288" t="s">
        <v>255</v>
      </c>
      <c r="C73" s="187"/>
      <c r="D73" s="187"/>
      <c r="E73" s="187"/>
      <c r="F73" s="187"/>
    </row>
    <row r="74" spans="1:6" s="78" customFormat="1" ht="12" customHeight="1" thickBot="1">
      <c r="A74" s="304" t="s">
        <v>280</v>
      </c>
      <c r="B74" s="289" t="s">
        <v>256</v>
      </c>
      <c r="C74" s="187"/>
      <c r="D74" s="187"/>
      <c r="E74" s="187"/>
      <c r="F74" s="187"/>
    </row>
    <row r="75" spans="1:6" s="78" customFormat="1" ht="12" customHeight="1" thickBot="1">
      <c r="A75" s="305" t="s">
        <v>257</v>
      </c>
      <c r="B75" s="177" t="s">
        <v>258</v>
      </c>
      <c r="C75" s="182">
        <f>SUM(C76:C77)</f>
        <v>225974000</v>
      </c>
      <c r="D75" s="182">
        <f>SUM(D76:D77)</f>
        <v>25974000</v>
      </c>
      <c r="E75" s="182">
        <f>SUM(E76:E77)</f>
        <v>31521198</v>
      </c>
      <c r="F75" s="182">
        <f>SUM(F76:F77)</f>
        <v>31431198</v>
      </c>
    </row>
    <row r="76" spans="1:6" s="78" customFormat="1" ht="12" customHeight="1">
      <c r="A76" s="302" t="s">
        <v>281</v>
      </c>
      <c r="B76" s="287" t="s">
        <v>259</v>
      </c>
      <c r="C76" s="187">
        <v>225974000</v>
      </c>
      <c r="D76" s="187">
        <v>25974000</v>
      </c>
      <c r="E76" s="187">
        <v>31521198</v>
      </c>
      <c r="F76" s="187">
        <v>31431198</v>
      </c>
    </row>
    <row r="77" spans="1:6" s="78" customFormat="1" ht="12" customHeight="1" thickBot="1">
      <c r="A77" s="304" t="s">
        <v>282</v>
      </c>
      <c r="B77" s="289" t="s">
        <v>260</v>
      </c>
      <c r="C77" s="187"/>
      <c r="D77" s="187"/>
      <c r="E77" s="187"/>
      <c r="F77" s="187"/>
    </row>
    <row r="78" spans="1:6" s="77" customFormat="1" ht="12" customHeight="1" thickBot="1">
      <c r="A78" s="305" t="s">
        <v>261</v>
      </c>
      <c r="B78" s="177" t="s">
        <v>262</v>
      </c>
      <c r="C78" s="182">
        <f>SUM(C79:C81)</f>
        <v>0</v>
      </c>
      <c r="D78" s="182">
        <f>SUM(D79:D81)</f>
        <v>200000000</v>
      </c>
      <c r="E78" s="182">
        <f>SUM(E79:E81)</f>
        <v>200000000</v>
      </c>
      <c r="F78" s="182">
        <f>SUM(F79:F81)</f>
        <v>200000000</v>
      </c>
    </row>
    <row r="79" spans="1:6" s="78" customFormat="1" ht="12" customHeight="1">
      <c r="A79" s="302" t="s">
        <v>283</v>
      </c>
      <c r="B79" s="287" t="s">
        <v>263</v>
      </c>
      <c r="C79" s="187"/>
      <c r="D79" s="187"/>
      <c r="E79" s="187"/>
      <c r="F79" s="187"/>
    </row>
    <row r="80" spans="1:6" s="78" customFormat="1" ht="12" customHeight="1">
      <c r="A80" s="303" t="s">
        <v>284</v>
      </c>
      <c r="B80" s="288" t="s">
        <v>264</v>
      </c>
      <c r="C80" s="187"/>
      <c r="D80" s="187"/>
      <c r="E80" s="187"/>
      <c r="F80" s="187"/>
    </row>
    <row r="81" spans="1:6" s="78" customFormat="1" ht="12" customHeight="1" thickBot="1">
      <c r="A81" s="304" t="s">
        <v>285</v>
      </c>
      <c r="B81" s="289" t="s">
        <v>265</v>
      </c>
      <c r="C81" s="187"/>
      <c r="D81" s="187">
        <v>200000000</v>
      </c>
      <c r="E81" s="187">
        <v>200000000</v>
      </c>
      <c r="F81" s="187">
        <v>200000000</v>
      </c>
    </row>
    <row r="82" spans="1:6" s="78" customFormat="1" ht="12" customHeight="1" thickBot="1">
      <c r="A82" s="305" t="s">
        <v>266</v>
      </c>
      <c r="B82" s="177" t="s">
        <v>286</v>
      </c>
      <c r="C82" s="182">
        <f>SUM(C83:C86)</f>
        <v>0</v>
      </c>
      <c r="D82" s="182">
        <f>SUM(D83:D86)</f>
        <v>0</v>
      </c>
      <c r="E82" s="182">
        <f>SUM(E83:E86)</f>
        <v>0</v>
      </c>
      <c r="F82" s="182">
        <f>SUM(F83:F86)</f>
        <v>0</v>
      </c>
    </row>
    <row r="83" spans="1:6" s="78" customFormat="1" ht="12" customHeight="1">
      <c r="A83" s="306" t="s">
        <v>267</v>
      </c>
      <c r="B83" s="287" t="s">
        <v>268</v>
      </c>
      <c r="C83" s="187"/>
      <c r="D83" s="187"/>
      <c r="E83" s="187"/>
      <c r="F83" s="187"/>
    </row>
    <row r="84" spans="1:6" s="78" customFormat="1" ht="12" customHeight="1">
      <c r="A84" s="307" t="s">
        <v>269</v>
      </c>
      <c r="B84" s="288" t="s">
        <v>270</v>
      </c>
      <c r="C84" s="187"/>
      <c r="D84" s="187"/>
      <c r="E84" s="187"/>
      <c r="F84" s="187"/>
    </row>
    <row r="85" spans="1:6" s="78" customFormat="1" ht="12" customHeight="1">
      <c r="A85" s="307" t="s">
        <v>271</v>
      </c>
      <c r="B85" s="288" t="s">
        <v>272</v>
      </c>
      <c r="C85" s="187"/>
      <c r="D85" s="187"/>
      <c r="E85" s="187"/>
      <c r="F85" s="187"/>
    </row>
    <row r="86" spans="1:6" s="77" customFormat="1" ht="12" customHeight="1" thickBot="1">
      <c r="A86" s="308" t="s">
        <v>273</v>
      </c>
      <c r="B86" s="289" t="s">
        <v>274</v>
      </c>
      <c r="C86" s="187"/>
      <c r="D86" s="187"/>
      <c r="E86" s="187"/>
      <c r="F86" s="187"/>
    </row>
    <row r="87" spans="1:6" s="77" customFormat="1" ht="12" customHeight="1" thickBot="1">
      <c r="A87" s="305" t="s">
        <v>275</v>
      </c>
      <c r="B87" s="177" t="s">
        <v>418</v>
      </c>
      <c r="C87" s="325"/>
      <c r="D87" s="325"/>
      <c r="E87" s="325"/>
      <c r="F87" s="325"/>
    </row>
    <row r="88" spans="1:6" s="77" customFormat="1" ht="12" customHeight="1" thickBot="1">
      <c r="A88" s="305" t="s">
        <v>440</v>
      </c>
      <c r="B88" s="177" t="s">
        <v>276</v>
      </c>
      <c r="C88" s="325"/>
      <c r="D88" s="325"/>
      <c r="E88" s="325"/>
      <c r="F88" s="325"/>
    </row>
    <row r="89" spans="1:6" s="77" customFormat="1" ht="12" customHeight="1" thickBot="1">
      <c r="A89" s="305" t="s">
        <v>441</v>
      </c>
      <c r="B89" s="294" t="s">
        <v>421</v>
      </c>
      <c r="C89" s="188">
        <f>+C66+C70+C75+C78+C82+C88+C87</f>
        <v>225974000</v>
      </c>
      <c r="D89" s="188">
        <f>+D66+D70+D75+D78+D82+D88+D87</f>
        <v>225974000</v>
      </c>
      <c r="E89" s="188">
        <f>+E66+E70+E75+E78+E82+E88+E87</f>
        <v>231521198</v>
      </c>
      <c r="F89" s="188">
        <f>+F66+F70+F75+F78+F82+F88+F87</f>
        <v>231431198</v>
      </c>
    </row>
    <row r="90" spans="1:6" s="77" customFormat="1" ht="12" customHeight="1" thickBot="1">
      <c r="A90" s="309" t="s">
        <v>442</v>
      </c>
      <c r="B90" s="295" t="s">
        <v>443</v>
      </c>
      <c r="C90" s="188">
        <f>+C65+C89</f>
        <v>1238868000</v>
      </c>
      <c r="D90" s="188">
        <f>+D65+D89</f>
        <v>1238868000</v>
      </c>
      <c r="E90" s="188">
        <f>+E65+E89</f>
        <v>1253181332</v>
      </c>
      <c r="F90" s="188">
        <f>+F65+F89</f>
        <v>1273742736</v>
      </c>
    </row>
    <row r="91" spans="1:5" s="78" customFormat="1" ht="15" customHeight="1" thickBot="1">
      <c r="A91" s="135"/>
      <c r="B91" s="136"/>
      <c r="C91" s="243"/>
      <c r="D91" s="243"/>
      <c r="E91" s="243"/>
    </row>
    <row r="92" spans="1:6" s="63" customFormat="1" ht="16.5" customHeight="1" thickBot="1">
      <c r="A92" s="139"/>
      <c r="B92" s="140" t="s">
        <v>53</v>
      </c>
      <c r="C92" s="245"/>
      <c r="D92" s="245"/>
      <c r="E92" s="245"/>
      <c r="F92" s="245"/>
    </row>
    <row r="93" spans="1:6" s="79" customFormat="1" ht="12" customHeight="1" thickBot="1">
      <c r="A93" s="282" t="s">
        <v>13</v>
      </c>
      <c r="B93" s="27" t="s">
        <v>447</v>
      </c>
      <c r="C93" s="181">
        <f>+C94+C95+C96+C97+C98+C111</f>
        <v>306681537</v>
      </c>
      <c r="D93" s="181">
        <f>+D94+D95+D96+D97+D98+D111</f>
        <v>306681537</v>
      </c>
      <c r="E93" s="181">
        <f>+E94+E95+E96+E97+E98+E111</f>
        <v>310041072</v>
      </c>
      <c r="F93" s="181">
        <f>+F94+F95+F96+F97+F98+F111</f>
        <v>328117836</v>
      </c>
    </row>
    <row r="94" spans="1:6" ht="12" customHeight="1">
      <c r="A94" s="310" t="s">
        <v>80</v>
      </c>
      <c r="B94" s="9" t="s">
        <v>44</v>
      </c>
      <c r="C94" s="183">
        <v>27482000</v>
      </c>
      <c r="D94" s="183">
        <v>27482000</v>
      </c>
      <c r="E94" s="183">
        <v>29839777</v>
      </c>
      <c r="F94" s="183">
        <v>30186401</v>
      </c>
    </row>
    <row r="95" spans="1:6" ht="12" customHeight="1">
      <c r="A95" s="303" t="s">
        <v>81</v>
      </c>
      <c r="B95" s="7" t="s">
        <v>130</v>
      </c>
      <c r="C95" s="184">
        <v>5087300</v>
      </c>
      <c r="D95" s="184">
        <v>5087300</v>
      </c>
      <c r="E95" s="184">
        <v>5582000</v>
      </c>
      <c r="F95" s="184">
        <v>5637776</v>
      </c>
    </row>
    <row r="96" spans="1:6" ht="12" customHeight="1">
      <c r="A96" s="303" t="s">
        <v>82</v>
      </c>
      <c r="B96" s="7" t="s">
        <v>105</v>
      </c>
      <c r="C96" s="186">
        <v>256200237</v>
      </c>
      <c r="D96" s="186">
        <v>256200237</v>
      </c>
      <c r="E96" s="186">
        <v>258763407</v>
      </c>
      <c r="F96" s="186">
        <v>259493217</v>
      </c>
    </row>
    <row r="97" spans="1:6" ht="12" customHeight="1">
      <c r="A97" s="303" t="s">
        <v>83</v>
      </c>
      <c r="B97" s="10" t="s">
        <v>131</v>
      </c>
      <c r="C97" s="186">
        <v>4423000</v>
      </c>
      <c r="D97" s="186">
        <v>4423000</v>
      </c>
      <c r="E97" s="186">
        <v>4523000</v>
      </c>
      <c r="F97" s="186">
        <v>4583000</v>
      </c>
    </row>
    <row r="98" spans="1:6" ht="12" customHeight="1">
      <c r="A98" s="303" t="s">
        <v>91</v>
      </c>
      <c r="B98" s="18" t="s">
        <v>132</v>
      </c>
      <c r="C98" s="186">
        <v>800000</v>
      </c>
      <c r="D98" s="186">
        <v>800000</v>
      </c>
      <c r="E98" s="186">
        <f>E110+E105+E101</f>
        <v>6240649</v>
      </c>
      <c r="F98" s="186">
        <f>F105+F110+F101</f>
        <v>6240649</v>
      </c>
    </row>
    <row r="99" spans="1:6" ht="12" customHeight="1">
      <c r="A99" s="303" t="s">
        <v>84</v>
      </c>
      <c r="B99" s="7" t="s">
        <v>444</v>
      </c>
      <c r="C99" s="186"/>
      <c r="D99" s="186"/>
      <c r="E99" s="186"/>
      <c r="F99" s="186"/>
    </row>
    <row r="100" spans="1:6" ht="12" customHeight="1">
      <c r="A100" s="303" t="s">
        <v>85</v>
      </c>
      <c r="B100" s="91" t="s">
        <v>384</v>
      </c>
      <c r="C100" s="186"/>
      <c r="D100" s="186"/>
      <c r="E100" s="186"/>
      <c r="F100" s="186"/>
    </row>
    <row r="101" spans="1:6" ht="12" customHeight="1">
      <c r="A101" s="303" t="s">
        <v>92</v>
      </c>
      <c r="B101" s="91" t="s">
        <v>383</v>
      </c>
      <c r="C101" s="186"/>
      <c r="D101" s="186"/>
      <c r="E101" s="186">
        <v>5648649</v>
      </c>
      <c r="F101" s="186">
        <v>5648649</v>
      </c>
    </row>
    <row r="102" spans="1:6" ht="12" customHeight="1">
      <c r="A102" s="303" t="s">
        <v>93</v>
      </c>
      <c r="B102" s="91" t="s">
        <v>292</v>
      </c>
      <c r="C102" s="186"/>
      <c r="D102" s="186"/>
      <c r="E102" s="186"/>
      <c r="F102" s="186"/>
    </row>
    <row r="103" spans="1:6" ht="12" customHeight="1">
      <c r="A103" s="303" t="s">
        <v>94</v>
      </c>
      <c r="B103" s="92" t="s">
        <v>293</v>
      </c>
      <c r="C103" s="186"/>
      <c r="D103" s="186"/>
      <c r="E103" s="186"/>
      <c r="F103" s="186"/>
    </row>
    <row r="104" spans="1:6" ht="12" customHeight="1">
      <c r="A104" s="303" t="s">
        <v>95</v>
      </c>
      <c r="B104" s="92" t="s">
        <v>294</v>
      </c>
      <c r="C104" s="186"/>
      <c r="D104" s="186"/>
      <c r="E104" s="186"/>
      <c r="F104" s="186"/>
    </row>
    <row r="105" spans="1:6" ht="12" customHeight="1">
      <c r="A105" s="303" t="s">
        <v>97</v>
      </c>
      <c r="B105" s="91" t="s">
        <v>295</v>
      </c>
      <c r="C105" s="186">
        <v>573000</v>
      </c>
      <c r="D105" s="186">
        <v>573000</v>
      </c>
      <c r="E105" s="186">
        <v>365000</v>
      </c>
      <c r="F105" s="186">
        <v>365000</v>
      </c>
    </row>
    <row r="106" spans="1:6" ht="12" customHeight="1">
      <c r="A106" s="303" t="s">
        <v>133</v>
      </c>
      <c r="B106" s="91" t="s">
        <v>296</v>
      </c>
      <c r="C106" s="186"/>
      <c r="D106" s="186"/>
      <c r="E106" s="186"/>
      <c r="F106" s="186"/>
    </row>
    <row r="107" spans="1:6" ht="12" customHeight="1">
      <c r="A107" s="303" t="s">
        <v>290</v>
      </c>
      <c r="B107" s="92" t="s">
        <v>297</v>
      </c>
      <c r="C107" s="186"/>
      <c r="D107" s="186"/>
      <c r="E107" s="186"/>
      <c r="F107" s="186"/>
    </row>
    <row r="108" spans="1:6" ht="12" customHeight="1">
      <c r="A108" s="311" t="s">
        <v>291</v>
      </c>
      <c r="B108" s="93" t="s">
        <v>298</v>
      </c>
      <c r="C108" s="186"/>
      <c r="D108" s="186"/>
      <c r="E108" s="186"/>
      <c r="F108" s="186"/>
    </row>
    <row r="109" spans="1:6" ht="12" customHeight="1">
      <c r="A109" s="303" t="s">
        <v>381</v>
      </c>
      <c r="B109" s="93" t="s">
        <v>299</v>
      </c>
      <c r="C109" s="186"/>
      <c r="D109" s="186"/>
      <c r="E109" s="186"/>
      <c r="F109" s="186"/>
    </row>
    <row r="110" spans="1:6" ht="12" customHeight="1">
      <c r="A110" s="303" t="s">
        <v>382</v>
      </c>
      <c r="B110" s="92" t="s">
        <v>300</v>
      </c>
      <c r="C110" s="184">
        <v>227000</v>
      </c>
      <c r="D110" s="184">
        <v>227000</v>
      </c>
      <c r="E110" s="184">
        <v>227000</v>
      </c>
      <c r="F110" s="184">
        <v>227000</v>
      </c>
    </row>
    <row r="111" spans="1:6" ht="12" customHeight="1">
      <c r="A111" s="303" t="s">
        <v>386</v>
      </c>
      <c r="B111" s="10" t="s">
        <v>45</v>
      </c>
      <c r="C111" s="184">
        <v>12689000</v>
      </c>
      <c r="D111" s="184">
        <v>12689000</v>
      </c>
      <c r="E111" s="184">
        <v>5092239</v>
      </c>
      <c r="F111" s="184">
        <v>21976793</v>
      </c>
    </row>
    <row r="112" spans="1:6" ht="12" customHeight="1">
      <c r="A112" s="304" t="s">
        <v>387</v>
      </c>
      <c r="B112" s="7" t="s">
        <v>445</v>
      </c>
      <c r="C112" s="186">
        <v>10119000</v>
      </c>
      <c r="D112" s="186">
        <v>10119000</v>
      </c>
      <c r="E112" s="186">
        <v>5092239</v>
      </c>
      <c r="F112" s="186">
        <v>21976793</v>
      </c>
    </row>
    <row r="113" spans="1:6" ht="12" customHeight="1" thickBot="1">
      <c r="A113" s="312" t="s">
        <v>388</v>
      </c>
      <c r="B113" s="94" t="s">
        <v>446</v>
      </c>
      <c r="C113" s="190">
        <v>2570000</v>
      </c>
      <c r="D113" s="190">
        <v>2570000</v>
      </c>
      <c r="E113" s="190"/>
      <c r="F113" s="190"/>
    </row>
    <row r="114" spans="1:6" ht="12" customHeight="1" thickBot="1">
      <c r="A114" s="33" t="s">
        <v>14</v>
      </c>
      <c r="B114" s="26" t="s">
        <v>301</v>
      </c>
      <c r="C114" s="182">
        <f>+C115+C117+C119</f>
        <v>704066000</v>
      </c>
      <c r="D114" s="182">
        <f>+D115+D117+D119</f>
        <v>704066000</v>
      </c>
      <c r="E114" s="182">
        <f>+E115+E117+E119</f>
        <v>705746375</v>
      </c>
      <c r="F114" s="182">
        <f>+F115+F117+F119</f>
        <v>714955795</v>
      </c>
    </row>
    <row r="115" spans="1:6" ht="12" customHeight="1">
      <c r="A115" s="302" t="s">
        <v>86</v>
      </c>
      <c r="B115" s="7" t="s">
        <v>166</v>
      </c>
      <c r="C115" s="185">
        <v>666005000</v>
      </c>
      <c r="D115" s="185">
        <v>666005000</v>
      </c>
      <c r="E115" s="185">
        <v>666335000</v>
      </c>
      <c r="F115" s="185">
        <v>670544422</v>
      </c>
    </row>
    <row r="116" spans="1:6" ht="12" customHeight="1">
      <c r="A116" s="302" t="s">
        <v>87</v>
      </c>
      <c r="B116" s="11" t="s">
        <v>305</v>
      </c>
      <c r="C116" s="185">
        <v>13815000</v>
      </c>
      <c r="D116" s="185">
        <v>13815000</v>
      </c>
      <c r="E116" s="185">
        <v>13815000</v>
      </c>
      <c r="F116" s="185">
        <v>13815000</v>
      </c>
    </row>
    <row r="117" spans="1:6" ht="12" customHeight="1">
      <c r="A117" s="302" t="s">
        <v>88</v>
      </c>
      <c r="B117" s="11" t="s">
        <v>134</v>
      </c>
      <c r="C117" s="184">
        <v>28862000</v>
      </c>
      <c r="D117" s="184">
        <v>28862000</v>
      </c>
      <c r="E117" s="184">
        <v>28862000</v>
      </c>
      <c r="F117" s="184">
        <v>28862000</v>
      </c>
    </row>
    <row r="118" spans="1:6" ht="12" customHeight="1">
      <c r="A118" s="302" t="s">
        <v>89</v>
      </c>
      <c r="B118" s="11" t="s">
        <v>306</v>
      </c>
      <c r="C118" s="162">
        <v>28862000</v>
      </c>
      <c r="D118" s="162">
        <v>28862000</v>
      </c>
      <c r="E118" s="162">
        <v>28862000</v>
      </c>
      <c r="F118" s="162">
        <v>28862000</v>
      </c>
    </row>
    <row r="119" spans="1:6" ht="12" customHeight="1">
      <c r="A119" s="302" t="s">
        <v>90</v>
      </c>
      <c r="B119" s="179" t="s">
        <v>168</v>
      </c>
      <c r="C119" s="162">
        <v>9199000</v>
      </c>
      <c r="D119" s="162">
        <v>9199000</v>
      </c>
      <c r="E119" s="162">
        <v>10549375</v>
      </c>
      <c r="F119" s="162">
        <v>15549373</v>
      </c>
    </row>
    <row r="120" spans="1:6" ht="12" customHeight="1">
      <c r="A120" s="302" t="s">
        <v>96</v>
      </c>
      <c r="B120" s="178" t="s">
        <v>368</v>
      </c>
      <c r="C120" s="162"/>
      <c r="D120" s="162"/>
      <c r="E120" s="162"/>
      <c r="F120" s="162"/>
    </row>
    <row r="121" spans="1:6" ht="12" customHeight="1">
      <c r="A121" s="302" t="s">
        <v>98</v>
      </c>
      <c r="B121" s="286" t="s">
        <v>311</v>
      </c>
      <c r="C121" s="162"/>
      <c r="D121" s="162"/>
      <c r="E121" s="162"/>
      <c r="F121" s="162"/>
    </row>
    <row r="122" spans="1:6" ht="12" customHeight="1">
      <c r="A122" s="302" t="s">
        <v>135</v>
      </c>
      <c r="B122" s="92" t="s">
        <v>294</v>
      </c>
      <c r="C122" s="162"/>
      <c r="D122" s="162"/>
      <c r="E122" s="162"/>
      <c r="F122" s="162"/>
    </row>
    <row r="123" spans="1:6" ht="12" customHeight="1">
      <c r="A123" s="302" t="s">
        <v>136</v>
      </c>
      <c r="B123" s="92" t="s">
        <v>310</v>
      </c>
      <c r="C123" s="162"/>
      <c r="D123" s="162"/>
      <c r="E123" s="162">
        <v>412000</v>
      </c>
      <c r="F123" s="162">
        <v>412000</v>
      </c>
    </row>
    <row r="124" spans="1:6" ht="12" customHeight="1">
      <c r="A124" s="302" t="s">
        <v>137</v>
      </c>
      <c r="B124" s="92" t="s">
        <v>309</v>
      </c>
      <c r="C124" s="162"/>
      <c r="D124" s="162"/>
      <c r="E124" s="162"/>
      <c r="F124" s="162"/>
    </row>
    <row r="125" spans="1:6" ht="12" customHeight="1">
      <c r="A125" s="302" t="s">
        <v>302</v>
      </c>
      <c r="B125" s="92" t="s">
        <v>297</v>
      </c>
      <c r="C125" s="162"/>
      <c r="D125" s="162"/>
      <c r="E125" s="162"/>
      <c r="F125" s="162">
        <v>4999998</v>
      </c>
    </row>
    <row r="126" spans="1:6" ht="12" customHeight="1">
      <c r="A126" s="302" t="s">
        <v>303</v>
      </c>
      <c r="B126" s="92" t="s">
        <v>308</v>
      </c>
      <c r="C126" s="162"/>
      <c r="D126" s="162"/>
      <c r="E126" s="162"/>
      <c r="F126" s="162"/>
    </row>
    <row r="127" spans="1:6" ht="12" customHeight="1" thickBot="1">
      <c r="A127" s="311" t="s">
        <v>304</v>
      </c>
      <c r="B127" s="92" t="s">
        <v>307</v>
      </c>
      <c r="C127" s="164">
        <v>9199000</v>
      </c>
      <c r="D127" s="164">
        <v>9199000</v>
      </c>
      <c r="E127" s="164">
        <v>10137375</v>
      </c>
      <c r="F127" s="164">
        <v>10137375</v>
      </c>
    </row>
    <row r="128" spans="1:6" ht="12" customHeight="1" thickBot="1">
      <c r="A128" s="33" t="s">
        <v>15</v>
      </c>
      <c r="B128" s="86" t="s">
        <v>391</v>
      </c>
      <c r="C128" s="182">
        <f>+C93+C114</f>
        <v>1010747537</v>
      </c>
      <c r="D128" s="182">
        <f>+D93+D114</f>
        <v>1010747537</v>
      </c>
      <c r="E128" s="182">
        <f>+E93+E114</f>
        <v>1015787447</v>
      </c>
      <c r="F128" s="182">
        <f>+F93+F114</f>
        <v>1043073631</v>
      </c>
    </row>
    <row r="129" spans="1:6" ht="12" customHeight="1" thickBot="1">
      <c r="A129" s="33" t="s">
        <v>16</v>
      </c>
      <c r="B129" s="86" t="s">
        <v>392</v>
      </c>
      <c r="C129" s="182">
        <f>+C130+C131+C132</f>
        <v>6075000</v>
      </c>
      <c r="D129" s="182">
        <f>+D130+D131+D132</f>
        <v>6075000</v>
      </c>
      <c r="E129" s="182">
        <f>+E130+E131+E132</f>
        <v>6075000</v>
      </c>
      <c r="F129" s="182">
        <f>+F130+F131+F132</f>
        <v>6075000</v>
      </c>
    </row>
    <row r="130" spans="1:6" s="79" customFormat="1" ht="12" customHeight="1">
      <c r="A130" s="302" t="s">
        <v>202</v>
      </c>
      <c r="B130" s="8" t="s">
        <v>450</v>
      </c>
      <c r="C130" s="162">
        <v>6075000</v>
      </c>
      <c r="D130" s="162">
        <v>6075000</v>
      </c>
      <c r="E130" s="162">
        <v>6075000</v>
      </c>
      <c r="F130" s="162">
        <v>6075000</v>
      </c>
    </row>
    <row r="131" spans="1:6" ht="12" customHeight="1">
      <c r="A131" s="302" t="s">
        <v>205</v>
      </c>
      <c r="B131" s="8" t="s">
        <v>400</v>
      </c>
      <c r="C131" s="162"/>
      <c r="D131" s="162"/>
      <c r="E131" s="162"/>
      <c r="F131" s="162"/>
    </row>
    <row r="132" spans="1:6" ht="12" customHeight="1" thickBot="1">
      <c r="A132" s="311" t="s">
        <v>206</v>
      </c>
      <c r="B132" s="6" t="s">
        <v>449</v>
      </c>
      <c r="C132" s="162"/>
      <c r="D132" s="162"/>
      <c r="E132" s="162"/>
      <c r="F132" s="162"/>
    </row>
    <row r="133" spans="1:6" ht="12" customHeight="1" thickBot="1">
      <c r="A133" s="33" t="s">
        <v>17</v>
      </c>
      <c r="B133" s="86" t="s">
        <v>393</v>
      </c>
      <c r="C133" s="182">
        <f>+C134+C135+C136+C137+C138+C139</f>
        <v>0</v>
      </c>
      <c r="D133" s="182">
        <f>+D134+D135+D136+D137+D138+D139</f>
        <v>0</v>
      </c>
      <c r="E133" s="182">
        <f>+E134+E135+E136+E137+E138+E139</f>
        <v>0</v>
      </c>
      <c r="F133" s="182">
        <f>+F134+F135+F136+F137+F138+F139</f>
        <v>0</v>
      </c>
    </row>
    <row r="134" spans="1:6" ht="12" customHeight="1">
      <c r="A134" s="302" t="s">
        <v>73</v>
      </c>
      <c r="B134" s="8" t="s">
        <v>402</v>
      </c>
      <c r="C134" s="162"/>
      <c r="D134" s="162"/>
      <c r="E134" s="162"/>
      <c r="F134" s="162"/>
    </row>
    <row r="135" spans="1:6" ht="12" customHeight="1">
      <c r="A135" s="302" t="s">
        <v>74</v>
      </c>
      <c r="B135" s="8" t="s">
        <v>394</v>
      </c>
      <c r="C135" s="162"/>
      <c r="D135" s="162"/>
      <c r="E135" s="162"/>
      <c r="F135" s="162"/>
    </row>
    <row r="136" spans="1:6" ht="12" customHeight="1">
      <c r="A136" s="302" t="s">
        <v>75</v>
      </c>
      <c r="B136" s="8" t="s">
        <v>395</v>
      </c>
      <c r="C136" s="162"/>
      <c r="D136" s="162"/>
      <c r="E136" s="162"/>
      <c r="F136" s="162"/>
    </row>
    <row r="137" spans="1:6" ht="12" customHeight="1">
      <c r="A137" s="302" t="s">
        <v>122</v>
      </c>
      <c r="B137" s="8" t="s">
        <v>448</v>
      </c>
      <c r="C137" s="162"/>
      <c r="D137" s="162"/>
      <c r="E137" s="162"/>
      <c r="F137" s="162"/>
    </row>
    <row r="138" spans="1:6" ht="12" customHeight="1">
      <c r="A138" s="302" t="s">
        <v>123</v>
      </c>
      <c r="B138" s="8" t="s">
        <v>397</v>
      </c>
      <c r="C138" s="162"/>
      <c r="D138" s="162"/>
      <c r="E138" s="162"/>
      <c r="F138" s="162"/>
    </row>
    <row r="139" spans="1:6" s="79" customFormat="1" ht="12" customHeight="1" thickBot="1">
      <c r="A139" s="311" t="s">
        <v>124</v>
      </c>
      <c r="B139" s="6" t="s">
        <v>398</v>
      </c>
      <c r="C139" s="162"/>
      <c r="D139" s="162"/>
      <c r="E139" s="162"/>
      <c r="F139" s="162"/>
    </row>
    <row r="140" spans="1:9" ht="12" customHeight="1" thickBot="1">
      <c r="A140" s="33" t="s">
        <v>18</v>
      </c>
      <c r="B140" s="86" t="s">
        <v>465</v>
      </c>
      <c r="C140" s="188">
        <f>+C141+C142+C144+C145+C143</f>
        <v>222045463</v>
      </c>
      <c r="D140" s="188">
        <f>+D141+D142+D144+D145+D143</f>
        <v>222045463</v>
      </c>
      <c r="E140" s="188">
        <f>+E141+E142+E144+E145+E143</f>
        <v>231318885</v>
      </c>
      <c r="F140" s="188">
        <f>+F141+F142+F144+F145+F143</f>
        <v>224594105</v>
      </c>
      <c r="I140" s="145"/>
    </row>
    <row r="141" spans="1:6" ht="12.75">
      <c r="A141" s="302" t="s">
        <v>76</v>
      </c>
      <c r="B141" s="8" t="s">
        <v>312</v>
      </c>
      <c r="C141" s="162"/>
      <c r="D141" s="162"/>
      <c r="E141" s="162"/>
      <c r="F141" s="162"/>
    </row>
    <row r="142" spans="1:6" ht="12" customHeight="1">
      <c r="A142" s="302" t="s">
        <v>77</v>
      </c>
      <c r="B142" s="8" t="s">
        <v>313</v>
      </c>
      <c r="C142" s="162">
        <v>7836463</v>
      </c>
      <c r="D142" s="162">
        <v>7836463</v>
      </c>
      <c r="E142" s="162">
        <v>7836463</v>
      </c>
      <c r="F142" s="162">
        <v>7836463</v>
      </c>
    </row>
    <row r="143" spans="1:6" s="79" customFormat="1" ht="12" customHeight="1">
      <c r="A143" s="302" t="s">
        <v>226</v>
      </c>
      <c r="B143" s="8" t="s">
        <v>464</v>
      </c>
      <c r="C143" s="162">
        <v>214209000</v>
      </c>
      <c r="D143" s="162">
        <v>214209000</v>
      </c>
      <c r="E143" s="162">
        <v>223482422</v>
      </c>
      <c r="F143" s="162">
        <v>216757642</v>
      </c>
    </row>
    <row r="144" spans="1:6" s="79" customFormat="1" ht="12" customHeight="1">
      <c r="A144" s="302" t="s">
        <v>227</v>
      </c>
      <c r="B144" s="8" t="s">
        <v>407</v>
      </c>
      <c r="C144" s="162"/>
      <c r="D144" s="162"/>
      <c r="E144" s="162"/>
      <c r="F144" s="162"/>
    </row>
    <row r="145" spans="1:6" s="79" customFormat="1" ht="12" customHeight="1" thickBot="1">
      <c r="A145" s="311" t="s">
        <v>228</v>
      </c>
      <c r="B145" s="6" t="s">
        <v>332</v>
      </c>
      <c r="C145" s="162"/>
      <c r="D145" s="162"/>
      <c r="E145" s="162"/>
      <c r="F145" s="162"/>
    </row>
    <row r="146" spans="1:6" s="79" customFormat="1" ht="12" customHeight="1" thickBot="1">
      <c r="A146" s="33" t="s">
        <v>19</v>
      </c>
      <c r="B146" s="86" t="s">
        <v>408</v>
      </c>
      <c r="C146" s="191">
        <f>+C147+C148+C149+C150+C151</f>
        <v>0</v>
      </c>
      <c r="D146" s="191">
        <f>+D147+D148+D149+D150+D151</f>
        <v>0</v>
      </c>
      <c r="E146" s="191">
        <f>+E147+E148+E149+E150+E151</f>
        <v>0</v>
      </c>
      <c r="F146" s="191">
        <f>+F147+F148+F149+F150+F151</f>
        <v>0</v>
      </c>
    </row>
    <row r="147" spans="1:6" s="79" customFormat="1" ht="12" customHeight="1">
      <c r="A147" s="302" t="s">
        <v>78</v>
      </c>
      <c r="B147" s="8" t="s">
        <v>403</v>
      </c>
      <c r="C147" s="162"/>
      <c r="D147" s="162"/>
      <c r="E147" s="162"/>
      <c r="F147" s="162"/>
    </row>
    <row r="148" spans="1:6" s="79" customFormat="1" ht="12" customHeight="1">
      <c r="A148" s="302" t="s">
        <v>79</v>
      </c>
      <c r="B148" s="8" t="s">
        <v>410</v>
      </c>
      <c r="C148" s="162"/>
      <c r="D148" s="162"/>
      <c r="E148" s="162"/>
      <c r="F148" s="162"/>
    </row>
    <row r="149" spans="1:6" s="79" customFormat="1" ht="12" customHeight="1">
      <c r="A149" s="302" t="s">
        <v>238</v>
      </c>
      <c r="B149" s="8" t="s">
        <v>405</v>
      </c>
      <c r="C149" s="162"/>
      <c r="D149" s="162"/>
      <c r="E149" s="162"/>
      <c r="F149" s="162"/>
    </row>
    <row r="150" spans="1:6" ht="12.75" customHeight="1">
      <c r="A150" s="302" t="s">
        <v>239</v>
      </c>
      <c r="B150" s="8" t="s">
        <v>451</v>
      </c>
      <c r="C150" s="162"/>
      <c r="D150" s="162"/>
      <c r="E150" s="162"/>
      <c r="F150" s="162"/>
    </row>
    <row r="151" spans="1:6" ht="12.75" customHeight="1" thickBot="1">
      <c r="A151" s="311" t="s">
        <v>409</v>
      </c>
      <c r="B151" s="6" t="s">
        <v>412</v>
      </c>
      <c r="C151" s="164"/>
      <c r="D151" s="164"/>
      <c r="E151" s="164"/>
      <c r="F151" s="164"/>
    </row>
    <row r="152" spans="1:6" ht="12.75" customHeight="1" thickBot="1">
      <c r="A152" s="347" t="s">
        <v>20</v>
      </c>
      <c r="B152" s="86" t="s">
        <v>413</v>
      </c>
      <c r="C152" s="191"/>
      <c r="D152" s="191"/>
      <c r="E152" s="191"/>
      <c r="F152" s="191"/>
    </row>
    <row r="153" spans="1:6" ht="12" customHeight="1" thickBot="1">
      <c r="A153" s="347" t="s">
        <v>21</v>
      </c>
      <c r="B153" s="86" t="s">
        <v>414</v>
      </c>
      <c r="C153" s="191"/>
      <c r="D153" s="191"/>
      <c r="E153" s="191"/>
      <c r="F153" s="191"/>
    </row>
    <row r="154" spans="1:6" ht="15" customHeight="1" thickBot="1">
      <c r="A154" s="33" t="s">
        <v>22</v>
      </c>
      <c r="B154" s="86" t="s">
        <v>416</v>
      </c>
      <c r="C154" s="296">
        <f>+C129+C133+C140+C146+C152+C153</f>
        <v>228120463</v>
      </c>
      <c r="D154" s="296">
        <f>+D129+D133+D140+D146+D152+D153</f>
        <v>228120463</v>
      </c>
      <c r="E154" s="296">
        <f>+E129+E133+E140+E146+E152+E153</f>
        <v>237393885</v>
      </c>
      <c r="F154" s="296">
        <f>+F129+F133+F140+F146+F152+F153</f>
        <v>230669105</v>
      </c>
    </row>
    <row r="155" spans="1:6" ht="13.5" thickBot="1">
      <c r="A155" s="313" t="s">
        <v>23</v>
      </c>
      <c r="B155" s="258" t="s">
        <v>415</v>
      </c>
      <c r="C155" s="296">
        <f>+C128+C154</f>
        <v>1238868000</v>
      </c>
      <c r="D155" s="296">
        <f>+D128+D154</f>
        <v>1238868000</v>
      </c>
      <c r="E155" s="296">
        <f>+E128+E154</f>
        <v>1253181332</v>
      </c>
      <c r="F155" s="296">
        <f>+F128+F154</f>
        <v>1273742736</v>
      </c>
    </row>
    <row r="156" spans="1:5" ht="15" customHeight="1" thickBot="1">
      <c r="A156" s="260"/>
      <c r="B156" s="261"/>
      <c r="C156" s="262"/>
      <c r="D156" s="262"/>
      <c r="E156" s="262"/>
    </row>
    <row r="157" spans="1:6" ht="14.25" customHeight="1" thickBot="1">
      <c r="A157" s="143" t="s">
        <v>452</v>
      </c>
      <c r="B157" s="144"/>
      <c r="C157" s="84">
        <v>5</v>
      </c>
      <c r="D157" s="84">
        <v>5</v>
      </c>
      <c r="E157" s="84">
        <v>9</v>
      </c>
      <c r="F157" s="84">
        <v>8</v>
      </c>
    </row>
    <row r="158" spans="1:6" ht="13.5" thickBot="1">
      <c r="A158" s="143" t="s">
        <v>147</v>
      </c>
      <c r="B158" s="144"/>
      <c r="C158" s="84">
        <v>3</v>
      </c>
      <c r="D158" s="84">
        <v>3</v>
      </c>
      <c r="E158" s="84">
        <v>1</v>
      </c>
      <c r="F158" s="84">
        <v>1</v>
      </c>
    </row>
  </sheetData>
  <sheetProtection formatCells="0"/>
  <mergeCells count="4"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zoomScaleSheetLayoutView="85" workbookViewId="0" topLeftCell="A1">
      <selection activeCell="I7" sqref="I7"/>
    </sheetView>
  </sheetViews>
  <sheetFormatPr defaultColWidth="9.37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4" width="14.00390625" style="3" customWidth="1"/>
    <col min="5" max="5" width="12.50390625" style="3" customWidth="1"/>
    <col min="6" max="6" width="13.375" style="3" customWidth="1"/>
    <col min="7" max="16384" width="9.375" style="3" customWidth="1"/>
  </cols>
  <sheetData>
    <row r="1" spans="1:6" s="2" customFormat="1" ht="16.5" customHeight="1" thickBot="1">
      <c r="A1" s="123"/>
      <c r="B1" s="639" t="s">
        <v>646</v>
      </c>
      <c r="C1" s="639"/>
      <c r="D1" s="639"/>
      <c r="E1" s="639"/>
      <c r="F1" s="639"/>
    </row>
    <row r="2" spans="1:6" s="75" customFormat="1" ht="21" customHeight="1">
      <c r="A2" s="280" t="s">
        <v>57</v>
      </c>
      <c r="B2" s="235" t="s">
        <v>471</v>
      </c>
      <c r="C2" s="632" t="s">
        <v>49</v>
      </c>
      <c r="D2" s="633"/>
      <c r="E2" s="633"/>
      <c r="F2" s="634"/>
    </row>
    <row r="3" spans="1:6" s="75" customFormat="1" ht="15.75" thickBot="1">
      <c r="A3" s="125" t="s">
        <v>144</v>
      </c>
      <c r="B3" s="236" t="s">
        <v>370</v>
      </c>
      <c r="C3" s="635" t="s">
        <v>56</v>
      </c>
      <c r="D3" s="636"/>
      <c r="E3" s="636"/>
      <c r="F3" s="637"/>
    </row>
    <row r="4" spans="1:6" s="76" customFormat="1" ht="15.75" customHeight="1" thickBot="1">
      <c r="A4" s="126"/>
      <c r="B4" s="126"/>
      <c r="C4" s="638" t="s">
        <v>499</v>
      </c>
      <c r="D4" s="638"/>
      <c r="E4" s="638"/>
      <c r="F4" s="638"/>
    </row>
    <row r="5" spans="1:6" ht="23.25" thickBot="1">
      <c r="A5" s="281" t="s">
        <v>146</v>
      </c>
      <c r="B5" s="127" t="s">
        <v>50</v>
      </c>
      <c r="C5" s="128" t="s">
        <v>51</v>
      </c>
      <c r="D5" s="237" t="s">
        <v>539</v>
      </c>
      <c r="E5" s="237" t="s">
        <v>539</v>
      </c>
      <c r="F5" s="237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238"/>
      <c r="D7" s="238"/>
      <c r="E7" s="238"/>
      <c r="F7" s="238"/>
    </row>
    <row r="8" spans="1:6" s="63" customFormat="1" ht="12" customHeight="1" thickBot="1">
      <c r="A8" s="33" t="s">
        <v>13</v>
      </c>
      <c r="B8" s="20" t="s">
        <v>186</v>
      </c>
      <c r="C8" s="182">
        <f>+C9+C10+C11+C12+C13+C14</f>
        <v>0</v>
      </c>
      <c r="D8" s="182">
        <f>+D9+D10+D11+D12+D13+D14</f>
        <v>0</v>
      </c>
      <c r="E8" s="182">
        <f>+E9+E10+E11+E12+E13+E14</f>
        <v>0</v>
      </c>
      <c r="F8" s="182">
        <f>+F9+F10+F11+F12+F13+F14</f>
        <v>0</v>
      </c>
    </row>
    <row r="9" spans="1:6" s="77" customFormat="1" ht="12" customHeight="1">
      <c r="A9" s="302" t="s">
        <v>80</v>
      </c>
      <c r="B9" s="287" t="s">
        <v>187</v>
      </c>
      <c r="C9" s="185"/>
      <c r="D9" s="185"/>
      <c r="E9" s="185"/>
      <c r="F9" s="185"/>
    </row>
    <row r="10" spans="1:6" s="78" customFormat="1" ht="12" customHeight="1">
      <c r="A10" s="303" t="s">
        <v>81</v>
      </c>
      <c r="B10" s="288" t="s">
        <v>188</v>
      </c>
      <c r="C10" s="184"/>
      <c r="D10" s="184"/>
      <c r="E10" s="184"/>
      <c r="F10" s="184"/>
    </row>
    <row r="11" spans="1:6" s="78" customFormat="1" ht="12" customHeight="1">
      <c r="A11" s="303" t="s">
        <v>82</v>
      </c>
      <c r="B11" s="288" t="s">
        <v>189</v>
      </c>
      <c r="C11" s="184"/>
      <c r="D11" s="184"/>
      <c r="E11" s="184"/>
      <c r="F11" s="184"/>
    </row>
    <row r="12" spans="1:6" s="78" customFormat="1" ht="12" customHeight="1">
      <c r="A12" s="303" t="s">
        <v>83</v>
      </c>
      <c r="B12" s="288" t="s">
        <v>190</v>
      </c>
      <c r="C12" s="184"/>
      <c r="D12" s="184"/>
      <c r="E12" s="184"/>
      <c r="F12" s="184"/>
    </row>
    <row r="13" spans="1:6" s="78" customFormat="1" ht="12" customHeight="1">
      <c r="A13" s="303" t="s">
        <v>106</v>
      </c>
      <c r="B13" s="288" t="s">
        <v>438</v>
      </c>
      <c r="C13" s="184"/>
      <c r="D13" s="184"/>
      <c r="E13" s="184"/>
      <c r="F13" s="184"/>
    </row>
    <row r="14" spans="1:6" s="77" customFormat="1" ht="12" customHeight="1" thickBot="1">
      <c r="A14" s="304" t="s">
        <v>84</v>
      </c>
      <c r="B14" s="289" t="s">
        <v>373</v>
      </c>
      <c r="C14" s="184"/>
      <c r="D14" s="184"/>
      <c r="E14" s="184"/>
      <c r="F14" s="184"/>
    </row>
    <row r="15" spans="1:6" s="77" customFormat="1" ht="12" customHeight="1" thickBot="1">
      <c r="A15" s="33" t="s">
        <v>14</v>
      </c>
      <c r="B15" s="177" t="s">
        <v>191</v>
      </c>
      <c r="C15" s="182">
        <f>+C16+C17+C18+C19+C20</f>
        <v>0</v>
      </c>
      <c r="D15" s="182">
        <f>+D16+D17+D18+D19+D20</f>
        <v>0</v>
      </c>
      <c r="E15" s="182">
        <f>+E16+E17+E18+E19+E20</f>
        <v>0</v>
      </c>
      <c r="F15" s="182">
        <f>+F16+F17+F18+F19+F20</f>
        <v>0</v>
      </c>
    </row>
    <row r="16" spans="1:6" s="77" customFormat="1" ht="12" customHeight="1">
      <c r="A16" s="302" t="s">
        <v>86</v>
      </c>
      <c r="B16" s="287" t="s">
        <v>192</v>
      </c>
      <c r="C16" s="185"/>
      <c r="D16" s="185"/>
      <c r="E16" s="185"/>
      <c r="F16" s="185"/>
    </row>
    <row r="17" spans="1:6" s="77" customFormat="1" ht="12" customHeight="1">
      <c r="A17" s="303" t="s">
        <v>87</v>
      </c>
      <c r="B17" s="288" t="s">
        <v>193</v>
      </c>
      <c r="C17" s="184"/>
      <c r="D17" s="184"/>
      <c r="E17" s="184"/>
      <c r="F17" s="184"/>
    </row>
    <row r="18" spans="1:6" s="77" customFormat="1" ht="12" customHeight="1">
      <c r="A18" s="303" t="s">
        <v>88</v>
      </c>
      <c r="B18" s="288" t="s">
        <v>362</v>
      </c>
      <c r="C18" s="184"/>
      <c r="D18" s="184"/>
      <c r="E18" s="184"/>
      <c r="F18" s="184"/>
    </row>
    <row r="19" spans="1:6" s="77" customFormat="1" ht="12" customHeight="1">
      <c r="A19" s="303" t="s">
        <v>89</v>
      </c>
      <c r="B19" s="288" t="s">
        <v>363</v>
      </c>
      <c r="C19" s="184"/>
      <c r="D19" s="184"/>
      <c r="E19" s="184"/>
      <c r="F19" s="184"/>
    </row>
    <row r="20" spans="1:6" s="77" customFormat="1" ht="12" customHeight="1">
      <c r="A20" s="303" t="s">
        <v>90</v>
      </c>
      <c r="B20" s="288" t="s">
        <v>194</v>
      </c>
      <c r="C20" s="184"/>
      <c r="D20" s="184"/>
      <c r="E20" s="184"/>
      <c r="F20" s="184"/>
    </row>
    <row r="21" spans="1:6" s="78" customFormat="1" ht="12" customHeight="1" thickBot="1">
      <c r="A21" s="304" t="s">
        <v>96</v>
      </c>
      <c r="B21" s="289" t="s">
        <v>195</v>
      </c>
      <c r="C21" s="186"/>
      <c r="D21" s="186"/>
      <c r="E21" s="186"/>
      <c r="F21" s="186"/>
    </row>
    <row r="22" spans="1:6" s="78" customFormat="1" ht="12" customHeight="1" thickBot="1">
      <c r="A22" s="33" t="s">
        <v>15</v>
      </c>
      <c r="B22" s="20" t="s">
        <v>196</v>
      </c>
      <c r="C22" s="182">
        <f>+C23+C24+C25+C26+C27</f>
        <v>0</v>
      </c>
      <c r="D22" s="182">
        <f>+D23+D24+D25+D26+D27</f>
        <v>0</v>
      </c>
      <c r="E22" s="182">
        <f>+E23+E24+E25+E26+E27</f>
        <v>0</v>
      </c>
      <c r="F22" s="182">
        <f>+F23+F24+F25+F26+F27</f>
        <v>0</v>
      </c>
    </row>
    <row r="23" spans="1:6" s="78" customFormat="1" ht="12" customHeight="1">
      <c r="A23" s="302" t="s">
        <v>69</v>
      </c>
      <c r="B23" s="287" t="s">
        <v>197</v>
      </c>
      <c r="C23" s="185"/>
      <c r="D23" s="185"/>
      <c r="E23" s="185"/>
      <c r="F23" s="185"/>
    </row>
    <row r="24" spans="1:6" s="77" customFormat="1" ht="12" customHeight="1">
      <c r="A24" s="303" t="s">
        <v>70</v>
      </c>
      <c r="B24" s="288" t="s">
        <v>198</v>
      </c>
      <c r="C24" s="184"/>
      <c r="D24" s="184"/>
      <c r="E24" s="184"/>
      <c r="F24" s="184"/>
    </row>
    <row r="25" spans="1:6" s="78" customFormat="1" ht="12" customHeight="1">
      <c r="A25" s="303" t="s">
        <v>71</v>
      </c>
      <c r="B25" s="288" t="s">
        <v>364</v>
      </c>
      <c r="C25" s="184"/>
      <c r="D25" s="184"/>
      <c r="E25" s="184"/>
      <c r="F25" s="184"/>
    </row>
    <row r="26" spans="1:6" s="78" customFormat="1" ht="12" customHeight="1">
      <c r="A26" s="303" t="s">
        <v>72</v>
      </c>
      <c r="B26" s="288" t="s">
        <v>365</v>
      </c>
      <c r="C26" s="184"/>
      <c r="D26" s="184"/>
      <c r="E26" s="184"/>
      <c r="F26" s="184"/>
    </row>
    <row r="27" spans="1:6" s="78" customFormat="1" ht="12" customHeight="1">
      <c r="A27" s="303" t="s">
        <v>118</v>
      </c>
      <c r="B27" s="288" t="s">
        <v>199</v>
      </c>
      <c r="C27" s="184"/>
      <c r="D27" s="184"/>
      <c r="E27" s="184"/>
      <c r="F27" s="184"/>
    </row>
    <row r="28" spans="1:6" s="78" customFormat="1" ht="12" customHeight="1" thickBot="1">
      <c r="A28" s="304" t="s">
        <v>119</v>
      </c>
      <c r="B28" s="289" t="s">
        <v>200</v>
      </c>
      <c r="C28" s="186"/>
      <c r="D28" s="186"/>
      <c r="E28" s="186"/>
      <c r="F28" s="186"/>
    </row>
    <row r="29" spans="1:6" s="78" customFormat="1" ht="12" customHeight="1" thickBot="1">
      <c r="A29" s="33" t="s">
        <v>120</v>
      </c>
      <c r="B29" s="20" t="s">
        <v>201</v>
      </c>
      <c r="C29" s="188">
        <f>+C30+C34+C35+C36</f>
        <v>0</v>
      </c>
      <c r="D29" s="188">
        <f>+D30+D34+D35+D36</f>
        <v>0</v>
      </c>
      <c r="E29" s="188">
        <f>+E30+E34+E35+E36</f>
        <v>0</v>
      </c>
      <c r="F29" s="188">
        <f>+F30+F34+F35+F36</f>
        <v>0</v>
      </c>
    </row>
    <row r="30" spans="1:6" s="78" customFormat="1" ht="12" customHeight="1">
      <c r="A30" s="302" t="s">
        <v>202</v>
      </c>
      <c r="B30" s="287" t="s">
        <v>439</v>
      </c>
      <c r="C30" s="285">
        <f>+C31+C32+C33</f>
        <v>0</v>
      </c>
      <c r="D30" s="285">
        <f>+D31+D32+D33</f>
        <v>0</v>
      </c>
      <c r="E30" s="285">
        <f>+E31+E32+E33</f>
        <v>0</v>
      </c>
      <c r="F30" s="285">
        <f>+F31+F32+F33</f>
        <v>0</v>
      </c>
    </row>
    <row r="31" spans="1:6" s="78" customFormat="1" ht="12" customHeight="1">
      <c r="A31" s="303" t="s">
        <v>203</v>
      </c>
      <c r="B31" s="288" t="s">
        <v>208</v>
      </c>
      <c r="C31" s="184"/>
      <c r="D31" s="184"/>
      <c r="E31" s="184"/>
      <c r="F31" s="184"/>
    </row>
    <row r="32" spans="1:6" s="78" customFormat="1" ht="12" customHeight="1">
      <c r="A32" s="303" t="s">
        <v>204</v>
      </c>
      <c r="B32" s="288" t="s">
        <v>209</v>
      </c>
      <c r="C32" s="184"/>
      <c r="D32" s="184"/>
      <c r="E32" s="184"/>
      <c r="F32" s="184"/>
    </row>
    <row r="33" spans="1:6" s="78" customFormat="1" ht="12" customHeight="1">
      <c r="A33" s="303" t="s">
        <v>377</v>
      </c>
      <c r="B33" s="338" t="s">
        <v>378</v>
      </c>
      <c r="C33" s="184"/>
      <c r="D33" s="184"/>
      <c r="E33" s="184"/>
      <c r="F33" s="184"/>
    </row>
    <row r="34" spans="1:6" s="78" customFormat="1" ht="12" customHeight="1">
      <c r="A34" s="303" t="s">
        <v>205</v>
      </c>
      <c r="B34" s="288" t="s">
        <v>210</v>
      </c>
      <c r="C34" s="184"/>
      <c r="D34" s="184"/>
      <c r="E34" s="184"/>
      <c r="F34" s="184"/>
    </row>
    <row r="35" spans="1:6" s="78" customFormat="1" ht="12" customHeight="1">
      <c r="A35" s="303" t="s">
        <v>206</v>
      </c>
      <c r="B35" s="288" t="s">
        <v>211</v>
      </c>
      <c r="C35" s="184"/>
      <c r="D35" s="184"/>
      <c r="E35" s="184"/>
      <c r="F35" s="184"/>
    </row>
    <row r="36" spans="1:6" s="78" customFormat="1" ht="12" customHeight="1" thickBot="1">
      <c r="A36" s="304" t="s">
        <v>207</v>
      </c>
      <c r="B36" s="289" t="s">
        <v>212</v>
      </c>
      <c r="C36" s="186"/>
      <c r="D36" s="186"/>
      <c r="E36" s="186"/>
      <c r="F36" s="186"/>
    </row>
    <row r="37" spans="1:6" s="78" customFormat="1" ht="12" customHeight="1" thickBot="1">
      <c r="A37" s="33" t="s">
        <v>17</v>
      </c>
      <c r="B37" s="20" t="s">
        <v>374</v>
      </c>
      <c r="C37" s="182">
        <f>SUM(C38:C48)</f>
        <v>0</v>
      </c>
      <c r="D37" s="182">
        <f>SUM(D38:D48)</f>
        <v>0</v>
      </c>
      <c r="E37" s="182">
        <f>SUM(E38:E48)</f>
        <v>0</v>
      </c>
      <c r="F37" s="182">
        <f>SUM(F38:F48)</f>
        <v>0</v>
      </c>
    </row>
    <row r="38" spans="1:6" s="78" customFormat="1" ht="12" customHeight="1">
      <c r="A38" s="302" t="s">
        <v>73</v>
      </c>
      <c r="B38" s="287" t="s">
        <v>215</v>
      </c>
      <c r="C38" s="185"/>
      <c r="D38" s="185"/>
      <c r="E38" s="185"/>
      <c r="F38" s="185"/>
    </row>
    <row r="39" spans="1:6" s="78" customFormat="1" ht="12" customHeight="1">
      <c r="A39" s="303" t="s">
        <v>74</v>
      </c>
      <c r="B39" s="288" t="s">
        <v>216</v>
      </c>
      <c r="C39" s="184"/>
      <c r="D39" s="184"/>
      <c r="E39" s="184"/>
      <c r="F39" s="184"/>
    </row>
    <row r="40" spans="1:6" s="78" customFormat="1" ht="12" customHeight="1">
      <c r="A40" s="303" t="s">
        <v>75</v>
      </c>
      <c r="B40" s="288" t="s">
        <v>217</v>
      </c>
      <c r="C40" s="184"/>
      <c r="D40" s="184"/>
      <c r="E40" s="184"/>
      <c r="F40" s="184"/>
    </row>
    <row r="41" spans="1:6" s="78" customFormat="1" ht="12" customHeight="1">
      <c r="A41" s="303" t="s">
        <v>122</v>
      </c>
      <c r="B41" s="288" t="s">
        <v>218</v>
      </c>
      <c r="C41" s="184"/>
      <c r="D41" s="184"/>
      <c r="E41" s="184"/>
      <c r="F41" s="184"/>
    </row>
    <row r="42" spans="1:6" s="78" customFormat="1" ht="12" customHeight="1">
      <c r="A42" s="303" t="s">
        <v>123</v>
      </c>
      <c r="B42" s="288" t="s">
        <v>219</v>
      </c>
      <c r="C42" s="184"/>
      <c r="D42" s="184"/>
      <c r="E42" s="184"/>
      <c r="F42" s="184"/>
    </row>
    <row r="43" spans="1:6" s="78" customFormat="1" ht="12" customHeight="1">
      <c r="A43" s="303" t="s">
        <v>124</v>
      </c>
      <c r="B43" s="288" t="s">
        <v>220</v>
      </c>
      <c r="C43" s="184"/>
      <c r="D43" s="184"/>
      <c r="E43" s="184"/>
      <c r="F43" s="184"/>
    </row>
    <row r="44" spans="1:6" s="78" customFormat="1" ht="12" customHeight="1">
      <c r="A44" s="303" t="s">
        <v>125</v>
      </c>
      <c r="B44" s="288" t="s">
        <v>221</v>
      </c>
      <c r="C44" s="184"/>
      <c r="D44" s="184"/>
      <c r="E44" s="184"/>
      <c r="F44" s="184"/>
    </row>
    <row r="45" spans="1:6" s="78" customFormat="1" ht="12" customHeight="1">
      <c r="A45" s="303" t="s">
        <v>126</v>
      </c>
      <c r="B45" s="288" t="s">
        <v>222</v>
      </c>
      <c r="C45" s="184"/>
      <c r="D45" s="184"/>
      <c r="E45" s="184"/>
      <c r="F45" s="184"/>
    </row>
    <row r="46" spans="1:6" s="78" customFormat="1" ht="12" customHeight="1">
      <c r="A46" s="303" t="s">
        <v>213</v>
      </c>
      <c r="B46" s="288" t="s">
        <v>223</v>
      </c>
      <c r="C46" s="187"/>
      <c r="D46" s="187"/>
      <c r="E46" s="187"/>
      <c r="F46" s="187"/>
    </row>
    <row r="47" spans="1:6" s="78" customFormat="1" ht="12" customHeight="1">
      <c r="A47" s="304" t="s">
        <v>214</v>
      </c>
      <c r="B47" s="289" t="s">
        <v>376</v>
      </c>
      <c r="C47" s="276"/>
      <c r="D47" s="276"/>
      <c r="E47" s="276"/>
      <c r="F47" s="276"/>
    </row>
    <row r="48" spans="1:6" s="78" customFormat="1" ht="12" customHeight="1" thickBot="1">
      <c r="A48" s="304" t="s">
        <v>375</v>
      </c>
      <c r="B48" s="289" t="s">
        <v>224</v>
      </c>
      <c r="C48" s="276"/>
      <c r="D48" s="276"/>
      <c r="E48" s="276"/>
      <c r="F48" s="276"/>
    </row>
    <row r="49" spans="1:6" s="78" customFormat="1" ht="12" customHeight="1" thickBot="1">
      <c r="A49" s="33" t="s">
        <v>18</v>
      </c>
      <c r="B49" s="20" t="s">
        <v>225</v>
      </c>
      <c r="C49" s="182">
        <f>SUM(C50:C54)</f>
        <v>0</v>
      </c>
      <c r="D49" s="182">
        <f>SUM(D50:D54)</f>
        <v>0</v>
      </c>
      <c r="E49" s="182">
        <f>SUM(E50:E54)</f>
        <v>0</v>
      </c>
      <c r="F49" s="182">
        <f>SUM(F50:F54)</f>
        <v>0</v>
      </c>
    </row>
    <row r="50" spans="1:6" s="78" customFormat="1" ht="12" customHeight="1">
      <c r="A50" s="302" t="s">
        <v>76</v>
      </c>
      <c r="B50" s="287" t="s">
        <v>229</v>
      </c>
      <c r="C50" s="324"/>
      <c r="D50" s="324"/>
      <c r="E50" s="324"/>
      <c r="F50" s="324"/>
    </row>
    <row r="51" spans="1:6" s="78" customFormat="1" ht="12" customHeight="1">
      <c r="A51" s="303" t="s">
        <v>77</v>
      </c>
      <c r="B51" s="288" t="s">
        <v>230</v>
      </c>
      <c r="C51" s="187"/>
      <c r="D51" s="187"/>
      <c r="E51" s="187"/>
      <c r="F51" s="187"/>
    </row>
    <row r="52" spans="1:6" s="78" customFormat="1" ht="12" customHeight="1">
      <c r="A52" s="303" t="s">
        <v>226</v>
      </c>
      <c r="B52" s="288" t="s">
        <v>231</v>
      </c>
      <c r="C52" s="187"/>
      <c r="D52" s="187"/>
      <c r="E52" s="187"/>
      <c r="F52" s="187"/>
    </row>
    <row r="53" spans="1:6" s="78" customFormat="1" ht="12" customHeight="1">
      <c r="A53" s="303" t="s">
        <v>227</v>
      </c>
      <c r="B53" s="288" t="s">
        <v>232</v>
      </c>
      <c r="C53" s="187"/>
      <c r="D53" s="187"/>
      <c r="E53" s="187"/>
      <c r="F53" s="187"/>
    </row>
    <row r="54" spans="1:6" s="78" customFormat="1" ht="12" customHeight="1" thickBot="1">
      <c r="A54" s="304" t="s">
        <v>228</v>
      </c>
      <c r="B54" s="289" t="s">
        <v>233</v>
      </c>
      <c r="C54" s="276"/>
      <c r="D54" s="276"/>
      <c r="E54" s="276"/>
      <c r="F54" s="276"/>
    </row>
    <row r="55" spans="1:6" s="78" customFormat="1" ht="12" customHeight="1" thickBot="1">
      <c r="A55" s="33" t="s">
        <v>127</v>
      </c>
      <c r="B55" s="20" t="s">
        <v>234</v>
      </c>
      <c r="C55" s="182">
        <f>SUM(C56:C58)</f>
        <v>0</v>
      </c>
      <c r="D55" s="182">
        <f>SUM(D56:D58)</f>
        <v>0</v>
      </c>
      <c r="E55" s="182">
        <f>SUM(E56:E58)</f>
        <v>0</v>
      </c>
      <c r="F55" s="182">
        <f>SUM(F56:F58)</f>
        <v>0</v>
      </c>
    </row>
    <row r="56" spans="1:6" s="78" customFormat="1" ht="12" customHeight="1">
      <c r="A56" s="302" t="s">
        <v>78</v>
      </c>
      <c r="B56" s="287" t="s">
        <v>235</v>
      </c>
      <c r="C56" s="185"/>
      <c r="D56" s="185"/>
      <c r="E56" s="185"/>
      <c r="F56" s="185"/>
    </row>
    <row r="57" spans="1:6" s="78" customFormat="1" ht="12" customHeight="1">
      <c r="A57" s="303" t="s">
        <v>79</v>
      </c>
      <c r="B57" s="288" t="s">
        <v>366</v>
      </c>
      <c r="C57" s="184"/>
      <c r="D57" s="184"/>
      <c r="E57" s="184"/>
      <c r="F57" s="184"/>
    </row>
    <row r="58" spans="1:6" s="78" customFormat="1" ht="12" customHeight="1">
      <c r="A58" s="303" t="s">
        <v>238</v>
      </c>
      <c r="B58" s="288" t="s">
        <v>236</v>
      </c>
      <c r="C58" s="184"/>
      <c r="D58" s="184"/>
      <c r="E58" s="184"/>
      <c r="F58" s="184"/>
    </row>
    <row r="59" spans="1:6" s="78" customFormat="1" ht="12" customHeight="1" thickBot="1">
      <c r="A59" s="304" t="s">
        <v>239</v>
      </c>
      <c r="B59" s="289" t="s">
        <v>237</v>
      </c>
      <c r="C59" s="186"/>
      <c r="D59" s="186"/>
      <c r="E59" s="186"/>
      <c r="F59" s="186"/>
    </row>
    <row r="60" spans="1:6" s="78" customFormat="1" ht="12" customHeight="1" thickBot="1">
      <c r="A60" s="33" t="s">
        <v>20</v>
      </c>
      <c r="B60" s="177" t="s">
        <v>240</v>
      </c>
      <c r="C60" s="182">
        <f>SUM(C61:C63)</f>
        <v>0</v>
      </c>
      <c r="D60" s="182">
        <f>SUM(D61:D63)</f>
        <v>0</v>
      </c>
      <c r="E60" s="182">
        <f>SUM(E61:E63)</f>
        <v>0</v>
      </c>
      <c r="F60" s="182">
        <f>SUM(F61:F63)</f>
        <v>0</v>
      </c>
    </row>
    <row r="61" spans="1:6" s="78" customFormat="1" ht="12" customHeight="1">
      <c r="A61" s="302" t="s">
        <v>128</v>
      </c>
      <c r="B61" s="287" t="s">
        <v>242</v>
      </c>
      <c r="C61" s="187"/>
      <c r="D61" s="187"/>
      <c r="E61" s="187"/>
      <c r="F61" s="187"/>
    </row>
    <row r="62" spans="1:6" s="78" customFormat="1" ht="12" customHeight="1">
      <c r="A62" s="303" t="s">
        <v>129</v>
      </c>
      <c r="B62" s="288" t="s">
        <v>367</v>
      </c>
      <c r="C62" s="187"/>
      <c r="D62" s="187"/>
      <c r="E62" s="187"/>
      <c r="F62" s="187"/>
    </row>
    <row r="63" spans="1:6" s="78" customFormat="1" ht="12" customHeight="1">
      <c r="A63" s="303" t="s">
        <v>167</v>
      </c>
      <c r="B63" s="288" t="s">
        <v>243</v>
      </c>
      <c r="C63" s="187"/>
      <c r="D63" s="187"/>
      <c r="E63" s="187"/>
      <c r="F63" s="187"/>
    </row>
    <row r="64" spans="1:6" s="78" customFormat="1" ht="12" customHeight="1" thickBot="1">
      <c r="A64" s="304" t="s">
        <v>241</v>
      </c>
      <c r="B64" s="289" t="s">
        <v>244</v>
      </c>
      <c r="C64" s="187"/>
      <c r="D64" s="187"/>
      <c r="E64" s="187"/>
      <c r="F64" s="187"/>
    </row>
    <row r="65" spans="1:6" s="78" customFormat="1" ht="12" customHeight="1" thickBot="1">
      <c r="A65" s="33" t="s">
        <v>21</v>
      </c>
      <c r="B65" s="20" t="s">
        <v>245</v>
      </c>
      <c r="C65" s="188">
        <f>+C8+C15+C22+C29+C37+C49+C55+C60</f>
        <v>0</v>
      </c>
      <c r="D65" s="188">
        <f>+D8+D15+D22+D29+D37+D49+D55+D60</f>
        <v>0</v>
      </c>
      <c r="E65" s="188">
        <f>+E8+E15+E22+E29+E37+E49+E55+E60</f>
        <v>0</v>
      </c>
      <c r="F65" s="188">
        <f>+F8+F15+F22+F29+F37+F49+F55+F60</f>
        <v>0</v>
      </c>
    </row>
    <row r="66" spans="1:6" s="78" customFormat="1" ht="12" customHeight="1" thickBot="1">
      <c r="A66" s="305" t="s">
        <v>336</v>
      </c>
      <c r="B66" s="177" t="s">
        <v>247</v>
      </c>
      <c r="C66" s="182">
        <f>SUM(C67:C69)</f>
        <v>0</v>
      </c>
      <c r="D66" s="182">
        <f>SUM(D67:D69)</f>
        <v>0</v>
      </c>
      <c r="E66" s="182">
        <f>SUM(E67:E69)</f>
        <v>0</v>
      </c>
      <c r="F66" s="182">
        <f>SUM(F67:F69)</f>
        <v>0</v>
      </c>
    </row>
    <row r="67" spans="1:6" s="78" customFormat="1" ht="12" customHeight="1">
      <c r="A67" s="302" t="s">
        <v>278</v>
      </c>
      <c r="B67" s="287" t="s">
        <v>248</v>
      </c>
      <c r="C67" s="187"/>
      <c r="D67" s="187"/>
      <c r="E67" s="187"/>
      <c r="F67" s="187"/>
    </row>
    <row r="68" spans="1:6" s="78" customFormat="1" ht="12" customHeight="1">
      <c r="A68" s="303" t="s">
        <v>287</v>
      </c>
      <c r="B68" s="288" t="s">
        <v>249</v>
      </c>
      <c r="C68" s="187"/>
      <c r="D68" s="187"/>
      <c r="E68" s="187"/>
      <c r="F68" s="187"/>
    </row>
    <row r="69" spans="1:6" s="78" customFormat="1" ht="12" customHeight="1" thickBot="1">
      <c r="A69" s="304" t="s">
        <v>288</v>
      </c>
      <c r="B69" s="290" t="s">
        <v>250</v>
      </c>
      <c r="C69" s="187"/>
      <c r="D69" s="187"/>
      <c r="E69" s="187"/>
      <c r="F69" s="187"/>
    </row>
    <row r="70" spans="1:6" s="78" customFormat="1" ht="12" customHeight="1" thickBot="1">
      <c r="A70" s="305" t="s">
        <v>251</v>
      </c>
      <c r="B70" s="177" t="s">
        <v>252</v>
      </c>
      <c r="C70" s="182">
        <f>SUM(C71:C74)</f>
        <v>0</v>
      </c>
      <c r="D70" s="182">
        <f>SUM(D71:D74)</f>
        <v>0</v>
      </c>
      <c r="E70" s="182">
        <f>SUM(E71:E74)</f>
        <v>0</v>
      </c>
      <c r="F70" s="182">
        <f>SUM(F71:F74)</f>
        <v>0</v>
      </c>
    </row>
    <row r="71" spans="1:6" s="78" customFormat="1" ht="12" customHeight="1">
      <c r="A71" s="302" t="s">
        <v>107</v>
      </c>
      <c r="B71" s="287" t="s">
        <v>253</v>
      </c>
      <c r="C71" s="187"/>
      <c r="D71" s="187"/>
      <c r="E71" s="187"/>
      <c r="F71" s="187"/>
    </row>
    <row r="72" spans="1:6" s="78" customFormat="1" ht="12" customHeight="1">
      <c r="A72" s="303" t="s">
        <v>108</v>
      </c>
      <c r="B72" s="288" t="s">
        <v>254</v>
      </c>
      <c r="C72" s="187"/>
      <c r="D72" s="187"/>
      <c r="E72" s="187"/>
      <c r="F72" s="187"/>
    </row>
    <row r="73" spans="1:6" s="78" customFormat="1" ht="12" customHeight="1">
      <c r="A73" s="303" t="s">
        <v>279</v>
      </c>
      <c r="B73" s="288" t="s">
        <v>255</v>
      </c>
      <c r="C73" s="187"/>
      <c r="D73" s="187"/>
      <c r="E73" s="187"/>
      <c r="F73" s="187"/>
    </row>
    <row r="74" spans="1:6" s="78" customFormat="1" ht="12" customHeight="1" thickBot="1">
      <c r="A74" s="304" t="s">
        <v>280</v>
      </c>
      <c r="B74" s="289" t="s">
        <v>256</v>
      </c>
      <c r="C74" s="187"/>
      <c r="D74" s="187"/>
      <c r="E74" s="187"/>
      <c r="F74" s="187"/>
    </row>
    <row r="75" spans="1:6" s="78" customFormat="1" ht="12" customHeight="1" thickBot="1">
      <c r="A75" s="305" t="s">
        <v>257</v>
      </c>
      <c r="B75" s="177" t="s">
        <v>258</v>
      </c>
      <c r="C75" s="182">
        <f>SUM(C76:C77)</f>
        <v>2300000</v>
      </c>
      <c r="D75" s="182">
        <f>SUM(D76:D77)</f>
        <v>2300000</v>
      </c>
      <c r="E75" s="182">
        <f>SUM(E76:E77)</f>
        <v>5863529</v>
      </c>
      <c r="F75" s="182">
        <f>SUM(F76:F77)</f>
        <v>5953529</v>
      </c>
    </row>
    <row r="76" spans="1:6" s="78" customFormat="1" ht="12" customHeight="1">
      <c r="A76" s="302" t="s">
        <v>281</v>
      </c>
      <c r="B76" s="287" t="s">
        <v>259</v>
      </c>
      <c r="C76" s="187">
        <v>2300000</v>
      </c>
      <c r="D76" s="187">
        <v>2300000</v>
      </c>
      <c r="E76" s="187">
        <v>5863529</v>
      </c>
      <c r="F76" s="187">
        <v>5953529</v>
      </c>
    </row>
    <row r="77" spans="1:6" s="78" customFormat="1" ht="12" customHeight="1" thickBot="1">
      <c r="A77" s="304" t="s">
        <v>282</v>
      </c>
      <c r="B77" s="289" t="s">
        <v>260</v>
      </c>
      <c r="C77" s="187"/>
      <c r="D77" s="187"/>
      <c r="E77" s="187"/>
      <c r="F77" s="187"/>
    </row>
    <row r="78" spans="1:6" s="77" customFormat="1" ht="12" customHeight="1" thickBot="1">
      <c r="A78" s="305" t="s">
        <v>261</v>
      </c>
      <c r="B78" s="177" t="s">
        <v>262</v>
      </c>
      <c r="C78" s="182">
        <f>SUM(C79:C81)</f>
        <v>0</v>
      </c>
      <c r="D78" s="182">
        <f>SUM(D79:D81)</f>
        <v>0</v>
      </c>
      <c r="E78" s="182">
        <f>SUM(E79:E81)</f>
        <v>0</v>
      </c>
      <c r="F78" s="182">
        <f>SUM(F79:F81)</f>
        <v>0</v>
      </c>
    </row>
    <row r="79" spans="1:6" s="78" customFormat="1" ht="12" customHeight="1">
      <c r="A79" s="302" t="s">
        <v>283</v>
      </c>
      <c r="B79" s="287" t="s">
        <v>263</v>
      </c>
      <c r="C79" s="187"/>
      <c r="D79" s="187"/>
      <c r="E79" s="187"/>
      <c r="F79" s="187"/>
    </row>
    <row r="80" spans="1:6" s="78" customFormat="1" ht="12" customHeight="1">
      <c r="A80" s="303" t="s">
        <v>284</v>
      </c>
      <c r="B80" s="288" t="s">
        <v>264</v>
      </c>
      <c r="C80" s="187"/>
      <c r="D80" s="187"/>
      <c r="E80" s="187"/>
      <c r="F80" s="187"/>
    </row>
    <row r="81" spans="1:6" s="78" customFormat="1" ht="12" customHeight="1" thickBot="1">
      <c r="A81" s="304" t="s">
        <v>285</v>
      </c>
      <c r="B81" s="289" t="s">
        <v>265</v>
      </c>
      <c r="C81" s="187"/>
      <c r="D81" s="187"/>
      <c r="E81" s="187"/>
      <c r="F81" s="187"/>
    </row>
    <row r="82" spans="1:6" s="78" customFormat="1" ht="12" customHeight="1" thickBot="1">
      <c r="A82" s="305" t="s">
        <v>266</v>
      </c>
      <c r="B82" s="177" t="s">
        <v>286</v>
      </c>
      <c r="C82" s="182">
        <f>SUM(C83:C86)</f>
        <v>0</v>
      </c>
      <c r="D82" s="182">
        <f>SUM(D83:D86)</f>
        <v>0</v>
      </c>
      <c r="E82" s="182">
        <f>SUM(E83:E86)</f>
        <v>0</v>
      </c>
      <c r="F82" s="182">
        <f>SUM(F83:F86)</f>
        <v>0</v>
      </c>
    </row>
    <row r="83" spans="1:6" s="78" customFormat="1" ht="12" customHeight="1">
      <c r="A83" s="306" t="s">
        <v>267</v>
      </c>
      <c r="B83" s="287" t="s">
        <v>268</v>
      </c>
      <c r="C83" s="187"/>
      <c r="D83" s="187"/>
      <c r="E83" s="187"/>
      <c r="F83" s="187"/>
    </row>
    <row r="84" spans="1:6" s="78" customFormat="1" ht="12" customHeight="1">
      <c r="A84" s="307" t="s">
        <v>269</v>
      </c>
      <c r="B84" s="288" t="s">
        <v>270</v>
      </c>
      <c r="C84" s="187"/>
      <c r="D84" s="187"/>
      <c r="E84" s="187"/>
      <c r="F84" s="187"/>
    </row>
    <row r="85" spans="1:6" s="78" customFormat="1" ht="12" customHeight="1">
      <c r="A85" s="307" t="s">
        <v>271</v>
      </c>
      <c r="B85" s="288" t="s">
        <v>272</v>
      </c>
      <c r="C85" s="187"/>
      <c r="D85" s="187"/>
      <c r="E85" s="187"/>
      <c r="F85" s="187"/>
    </row>
    <row r="86" spans="1:6" s="77" customFormat="1" ht="12" customHeight="1" thickBot="1">
      <c r="A86" s="308" t="s">
        <v>273</v>
      </c>
      <c r="B86" s="289" t="s">
        <v>274</v>
      </c>
      <c r="C86" s="187"/>
      <c r="D86" s="187"/>
      <c r="E86" s="187"/>
      <c r="F86" s="187"/>
    </row>
    <row r="87" spans="1:6" s="77" customFormat="1" ht="12" customHeight="1" thickBot="1">
      <c r="A87" s="305" t="s">
        <v>275</v>
      </c>
      <c r="B87" s="177" t="s">
        <v>418</v>
      </c>
      <c r="C87" s="325"/>
      <c r="D87" s="325"/>
      <c r="E87" s="325"/>
      <c r="F87" s="325"/>
    </row>
    <row r="88" spans="1:6" s="77" customFormat="1" ht="12" customHeight="1" thickBot="1">
      <c r="A88" s="305" t="s">
        <v>440</v>
      </c>
      <c r="B88" s="177" t="s">
        <v>276</v>
      </c>
      <c r="C88" s="325"/>
      <c r="D88" s="325"/>
      <c r="E88" s="325"/>
      <c r="F88" s="325"/>
    </row>
    <row r="89" spans="1:6" s="77" customFormat="1" ht="12" customHeight="1" thickBot="1">
      <c r="A89" s="305" t="s">
        <v>441</v>
      </c>
      <c r="B89" s="294" t="s">
        <v>421</v>
      </c>
      <c r="C89" s="188">
        <f>+C66+C70+C75+C78+C82+C88+C87</f>
        <v>2300000</v>
      </c>
      <c r="D89" s="188">
        <f>+D66+D70+D75+D78+D82+D88+D87</f>
        <v>2300000</v>
      </c>
      <c r="E89" s="188">
        <f>+E66+E70+E75+E78+E82+E88+E87</f>
        <v>5863529</v>
      </c>
      <c r="F89" s="188">
        <f>+F66+F70+F75+F78+F82+F88+F87</f>
        <v>5953529</v>
      </c>
    </row>
    <row r="90" spans="1:6" s="77" customFormat="1" ht="12" customHeight="1" thickBot="1">
      <c r="A90" s="309" t="s">
        <v>442</v>
      </c>
      <c r="B90" s="295" t="s">
        <v>443</v>
      </c>
      <c r="C90" s="188">
        <f>+C65+C89</f>
        <v>2300000</v>
      </c>
      <c r="D90" s="188">
        <f>+D65+D89</f>
        <v>2300000</v>
      </c>
      <c r="E90" s="188">
        <f>+E65+E89</f>
        <v>5863529</v>
      </c>
      <c r="F90" s="188">
        <f>+F65+F89</f>
        <v>5953529</v>
      </c>
    </row>
    <row r="91" spans="1:5" s="78" customFormat="1" ht="15" customHeight="1" thickBot="1">
      <c r="A91" s="135"/>
      <c r="B91" s="136"/>
      <c r="C91" s="243"/>
      <c r="D91" s="243"/>
      <c r="E91" s="243"/>
    </row>
    <row r="92" spans="1:6" s="63" customFormat="1" ht="16.5" customHeight="1" thickBot="1">
      <c r="A92" s="139"/>
      <c r="B92" s="140" t="s">
        <v>53</v>
      </c>
      <c r="C92" s="245"/>
      <c r="D92" s="245"/>
      <c r="E92" s="245"/>
      <c r="F92" s="245"/>
    </row>
    <row r="93" spans="1:6" s="79" customFormat="1" ht="12" customHeight="1" thickBot="1">
      <c r="A93" s="282" t="s">
        <v>13</v>
      </c>
      <c r="B93" s="27" t="s">
        <v>447</v>
      </c>
      <c r="C93" s="181">
        <f>+C94+C95+C96+C97+C98+C111</f>
        <v>2300000</v>
      </c>
      <c r="D93" s="181">
        <f>+D94+D95+D96+D97+D98+D111</f>
        <v>2300000</v>
      </c>
      <c r="E93" s="181">
        <f>+E94+E95+E96+E97+E98+E111</f>
        <v>5863529</v>
      </c>
      <c r="F93" s="181">
        <f>+F94+F95+F96+F97+F98+F111</f>
        <v>5953529</v>
      </c>
    </row>
    <row r="94" spans="1:6" ht="12" customHeight="1">
      <c r="A94" s="310" t="s">
        <v>80</v>
      </c>
      <c r="B94" s="9" t="s">
        <v>44</v>
      </c>
      <c r="C94" s="183"/>
      <c r="D94" s="183"/>
      <c r="E94" s="183"/>
      <c r="F94" s="183"/>
    </row>
    <row r="95" spans="1:6" ht="12" customHeight="1">
      <c r="A95" s="303" t="s">
        <v>81</v>
      </c>
      <c r="B95" s="7" t="s">
        <v>130</v>
      </c>
      <c r="C95" s="184"/>
      <c r="D95" s="184"/>
      <c r="E95" s="184"/>
      <c r="F95" s="184"/>
    </row>
    <row r="96" spans="1:6" ht="12" customHeight="1">
      <c r="A96" s="303" t="s">
        <v>82</v>
      </c>
      <c r="B96" s="7" t="s">
        <v>105</v>
      </c>
      <c r="C96" s="186"/>
      <c r="D96" s="186"/>
      <c r="E96" s="186"/>
      <c r="F96" s="186"/>
    </row>
    <row r="97" spans="1:6" ht="12" customHeight="1">
      <c r="A97" s="303" t="s">
        <v>83</v>
      </c>
      <c r="B97" s="10" t="s">
        <v>131</v>
      </c>
      <c r="C97" s="186"/>
      <c r="D97" s="186"/>
      <c r="E97" s="186"/>
      <c r="F97" s="186"/>
    </row>
    <row r="98" spans="1:6" ht="12" customHeight="1">
      <c r="A98" s="303" t="s">
        <v>91</v>
      </c>
      <c r="B98" s="18" t="s">
        <v>132</v>
      </c>
      <c r="C98" s="186">
        <v>2300000</v>
      </c>
      <c r="D98" s="186">
        <v>2300000</v>
      </c>
      <c r="E98" s="186">
        <v>5863529</v>
      </c>
      <c r="F98" s="186">
        <v>5953529</v>
      </c>
    </row>
    <row r="99" spans="1:6" ht="12" customHeight="1">
      <c r="A99" s="303" t="s">
        <v>84</v>
      </c>
      <c r="B99" s="7" t="s">
        <v>444</v>
      </c>
      <c r="C99" s="186"/>
      <c r="D99" s="186"/>
      <c r="E99" s="186"/>
      <c r="F99" s="186"/>
    </row>
    <row r="100" spans="1:6" ht="12" customHeight="1">
      <c r="A100" s="303" t="s">
        <v>85</v>
      </c>
      <c r="B100" s="91" t="s">
        <v>384</v>
      </c>
      <c r="C100" s="186"/>
      <c r="D100" s="186"/>
      <c r="E100" s="186"/>
      <c r="F100" s="186"/>
    </row>
    <row r="101" spans="1:6" ht="12" customHeight="1">
      <c r="A101" s="303" t="s">
        <v>92</v>
      </c>
      <c r="B101" s="91" t="s">
        <v>383</v>
      </c>
      <c r="C101" s="186"/>
      <c r="D101" s="186"/>
      <c r="E101" s="186"/>
      <c r="F101" s="186"/>
    </row>
    <row r="102" spans="1:6" ht="12" customHeight="1">
      <c r="A102" s="303" t="s">
        <v>93</v>
      </c>
      <c r="B102" s="91" t="s">
        <v>292</v>
      </c>
      <c r="C102" s="186"/>
      <c r="D102" s="186"/>
      <c r="E102" s="186"/>
      <c r="F102" s="186"/>
    </row>
    <row r="103" spans="1:6" ht="12" customHeight="1">
      <c r="A103" s="303" t="s">
        <v>94</v>
      </c>
      <c r="B103" s="92" t="s">
        <v>293</v>
      </c>
      <c r="C103" s="186"/>
      <c r="D103" s="186"/>
      <c r="E103" s="186"/>
      <c r="F103" s="186"/>
    </row>
    <row r="104" spans="1:6" ht="12" customHeight="1">
      <c r="A104" s="303" t="s">
        <v>95</v>
      </c>
      <c r="B104" s="92" t="s">
        <v>294</v>
      </c>
      <c r="C104" s="186"/>
      <c r="D104" s="186"/>
      <c r="E104" s="186"/>
      <c r="F104" s="186"/>
    </row>
    <row r="105" spans="1:6" ht="12" customHeight="1">
      <c r="A105" s="303" t="s">
        <v>97</v>
      </c>
      <c r="B105" s="91" t="s">
        <v>295</v>
      </c>
      <c r="C105" s="186"/>
      <c r="D105" s="186"/>
      <c r="E105" s="186"/>
      <c r="F105" s="186"/>
    </row>
    <row r="106" spans="1:6" ht="12" customHeight="1">
      <c r="A106" s="303" t="s">
        <v>133</v>
      </c>
      <c r="B106" s="91" t="s">
        <v>296</v>
      </c>
      <c r="C106" s="186"/>
      <c r="D106" s="186"/>
      <c r="E106" s="186"/>
      <c r="F106" s="186"/>
    </row>
    <row r="107" spans="1:6" ht="12" customHeight="1">
      <c r="A107" s="303" t="s">
        <v>290</v>
      </c>
      <c r="B107" s="92" t="s">
        <v>297</v>
      </c>
      <c r="C107" s="186"/>
      <c r="D107" s="186"/>
      <c r="E107" s="186"/>
      <c r="F107" s="186"/>
    </row>
    <row r="108" spans="1:6" ht="12" customHeight="1">
      <c r="A108" s="311" t="s">
        <v>291</v>
      </c>
      <c r="B108" s="93" t="s">
        <v>298</v>
      </c>
      <c r="C108" s="186"/>
      <c r="D108" s="186"/>
      <c r="E108" s="186"/>
      <c r="F108" s="186"/>
    </row>
    <row r="109" spans="1:6" ht="12" customHeight="1">
      <c r="A109" s="303" t="s">
        <v>381</v>
      </c>
      <c r="B109" s="93" t="s">
        <v>299</v>
      </c>
      <c r="C109" s="186"/>
      <c r="D109" s="186"/>
      <c r="E109" s="186"/>
      <c r="F109" s="186"/>
    </row>
    <row r="110" spans="1:6" ht="12" customHeight="1">
      <c r="A110" s="303" t="s">
        <v>382</v>
      </c>
      <c r="B110" s="92" t="s">
        <v>300</v>
      </c>
      <c r="C110" s="184">
        <v>2300000</v>
      </c>
      <c r="D110" s="184">
        <v>2300000</v>
      </c>
      <c r="E110" s="184">
        <v>5863529</v>
      </c>
      <c r="F110" s="184">
        <v>5953529</v>
      </c>
    </row>
    <row r="111" spans="1:6" ht="12" customHeight="1">
      <c r="A111" s="303" t="s">
        <v>386</v>
      </c>
      <c r="B111" s="10" t="s">
        <v>45</v>
      </c>
      <c r="C111" s="184"/>
      <c r="D111" s="184"/>
      <c r="E111" s="184"/>
      <c r="F111" s="184"/>
    </row>
    <row r="112" spans="1:6" ht="12" customHeight="1">
      <c r="A112" s="304" t="s">
        <v>387</v>
      </c>
      <c r="B112" s="7" t="s">
        <v>445</v>
      </c>
      <c r="C112" s="186"/>
      <c r="D112" s="186"/>
      <c r="E112" s="186"/>
      <c r="F112" s="186"/>
    </row>
    <row r="113" spans="1:6" ht="12" customHeight="1" thickBot="1">
      <c r="A113" s="312" t="s">
        <v>388</v>
      </c>
      <c r="B113" s="94" t="s">
        <v>446</v>
      </c>
      <c r="C113" s="190"/>
      <c r="D113" s="190"/>
      <c r="E113" s="190"/>
      <c r="F113" s="190"/>
    </row>
    <row r="114" spans="1:6" ht="12" customHeight="1" thickBot="1">
      <c r="A114" s="33" t="s">
        <v>14</v>
      </c>
      <c r="B114" s="26" t="s">
        <v>301</v>
      </c>
      <c r="C114" s="182">
        <f>+C115+C117+C119</f>
        <v>0</v>
      </c>
      <c r="D114" s="182">
        <f>+D115+D117+D119</f>
        <v>0</v>
      </c>
      <c r="E114" s="182">
        <f>+E115+E117+E119</f>
        <v>0</v>
      </c>
      <c r="F114" s="182">
        <f>+F115+F117+F119</f>
        <v>0</v>
      </c>
    </row>
    <row r="115" spans="1:6" ht="12" customHeight="1">
      <c r="A115" s="302" t="s">
        <v>86</v>
      </c>
      <c r="B115" s="7" t="s">
        <v>166</v>
      </c>
      <c r="C115" s="185"/>
      <c r="D115" s="185"/>
      <c r="E115" s="185"/>
      <c r="F115" s="185"/>
    </row>
    <row r="116" spans="1:6" ht="12" customHeight="1">
      <c r="A116" s="302" t="s">
        <v>87</v>
      </c>
      <c r="B116" s="11" t="s">
        <v>305</v>
      </c>
      <c r="C116" s="185"/>
      <c r="D116" s="185"/>
      <c r="E116" s="185"/>
      <c r="F116" s="185"/>
    </row>
    <row r="117" spans="1:6" ht="12" customHeight="1">
      <c r="A117" s="302" t="s">
        <v>88</v>
      </c>
      <c r="B117" s="11" t="s">
        <v>134</v>
      </c>
      <c r="C117" s="184"/>
      <c r="D117" s="184"/>
      <c r="E117" s="184"/>
      <c r="F117" s="184"/>
    </row>
    <row r="118" spans="1:6" ht="12" customHeight="1">
      <c r="A118" s="302" t="s">
        <v>89</v>
      </c>
      <c r="B118" s="11" t="s">
        <v>306</v>
      </c>
      <c r="C118" s="162"/>
      <c r="D118" s="162"/>
      <c r="E118" s="162"/>
      <c r="F118" s="162"/>
    </row>
    <row r="119" spans="1:6" ht="12" customHeight="1">
      <c r="A119" s="302" t="s">
        <v>90</v>
      </c>
      <c r="B119" s="179" t="s">
        <v>168</v>
      </c>
      <c r="C119" s="162"/>
      <c r="D119" s="162"/>
      <c r="E119" s="162"/>
      <c r="F119" s="162"/>
    </row>
    <row r="120" spans="1:6" ht="12" customHeight="1">
      <c r="A120" s="302" t="s">
        <v>96</v>
      </c>
      <c r="B120" s="178" t="s">
        <v>368</v>
      </c>
      <c r="C120" s="162"/>
      <c r="D120" s="162"/>
      <c r="E120" s="162"/>
      <c r="F120" s="162"/>
    </row>
    <row r="121" spans="1:6" ht="12" customHeight="1">
      <c r="A121" s="302" t="s">
        <v>98</v>
      </c>
      <c r="B121" s="286" t="s">
        <v>311</v>
      </c>
      <c r="C121" s="162"/>
      <c r="D121" s="162"/>
      <c r="E121" s="162"/>
      <c r="F121" s="162"/>
    </row>
    <row r="122" spans="1:6" ht="12" customHeight="1">
      <c r="A122" s="302" t="s">
        <v>135</v>
      </c>
      <c r="B122" s="92" t="s">
        <v>294</v>
      </c>
      <c r="C122" s="162"/>
      <c r="D122" s="162"/>
      <c r="E122" s="162"/>
      <c r="F122" s="162"/>
    </row>
    <row r="123" spans="1:6" ht="12" customHeight="1">
      <c r="A123" s="302" t="s">
        <v>136</v>
      </c>
      <c r="B123" s="92" t="s">
        <v>310</v>
      </c>
      <c r="C123" s="162"/>
      <c r="D123" s="162"/>
      <c r="E123" s="162"/>
      <c r="F123" s="162"/>
    </row>
    <row r="124" spans="1:6" ht="12" customHeight="1">
      <c r="A124" s="302" t="s">
        <v>137</v>
      </c>
      <c r="B124" s="92" t="s">
        <v>309</v>
      </c>
      <c r="C124" s="162"/>
      <c r="D124" s="162"/>
      <c r="E124" s="162"/>
      <c r="F124" s="162"/>
    </row>
    <row r="125" spans="1:6" ht="12" customHeight="1">
      <c r="A125" s="302" t="s">
        <v>302</v>
      </c>
      <c r="B125" s="92" t="s">
        <v>297</v>
      </c>
      <c r="C125" s="162"/>
      <c r="D125" s="162"/>
      <c r="E125" s="162"/>
      <c r="F125" s="162"/>
    </row>
    <row r="126" spans="1:6" ht="12" customHeight="1">
      <c r="A126" s="302" t="s">
        <v>303</v>
      </c>
      <c r="B126" s="92" t="s">
        <v>308</v>
      </c>
      <c r="C126" s="162"/>
      <c r="D126" s="162"/>
      <c r="E126" s="162"/>
      <c r="F126" s="162"/>
    </row>
    <row r="127" spans="1:6" ht="12" customHeight="1" thickBot="1">
      <c r="A127" s="311" t="s">
        <v>304</v>
      </c>
      <c r="B127" s="92" t="s">
        <v>307</v>
      </c>
      <c r="C127" s="164"/>
      <c r="D127" s="164"/>
      <c r="E127" s="164"/>
      <c r="F127" s="164"/>
    </row>
    <row r="128" spans="1:6" ht="12" customHeight="1" thickBot="1">
      <c r="A128" s="33" t="s">
        <v>15</v>
      </c>
      <c r="B128" s="86" t="s">
        <v>391</v>
      </c>
      <c r="C128" s="182">
        <f>+C93+C114</f>
        <v>2300000</v>
      </c>
      <c r="D128" s="182">
        <f>+D93+D114</f>
        <v>2300000</v>
      </c>
      <c r="E128" s="182">
        <f>+E93+E114</f>
        <v>5863529</v>
      </c>
      <c r="F128" s="182">
        <f>+F93+F114</f>
        <v>5953529</v>
      </c>
    </row>
    <row r="129" spans="1:6" ht="12" customHeight="1" thickBot="1">
      <c r="A129" s="33" t="s">
        <v>16</v>
      </c>
      <c r="B129" s="86" t="s">
        <v>392</v>
      </c>
      <c r="C129" s="182">
        <f>+C130+C131+C132</f>
        <v>0</v>
      </c>
      <c r="D129" s="182">
        <f>+D130+D131+D132</f>
        <v>0</v>
      </c>
      <c r="E129" s="182">
        <f>+E130+E131+E132</f>
        <v>0</v>
      </c>
      <c r="F129" s="182">
        <f>+F130+F131+F132</f>
        <v>0</v>
      </c>
    </row>
    <row r="130" spans="1:6" s="79" customFormat="1" ht="12" customHeight="1">
      <c r="A130" s="302" t="s">
        <v>202</v>
      </c>
      <c r="B130" s="8" t="s">
        <v>450</v>
      </c>
      <c r="C130" s="162"/>
      <c r="D130" s="162"/>
      <c r="E130" s="162"/>
      <c r="F130" s="162"/>
    </row>
    <row r="131" spans="1:6" ht="12" customHeight="1">
      <c r="A131" s="302" t="s">
        <v>205</v>
      </c>
      <c r="B131" s="8" t="s">
        <v>400</v>
      </c>
      <c r="C131" s="162"/>
      <c r="D131" s="162"/>
      <c r="E131" s="162"/>
      <c r="F131" s="162"/>
    </row>
    <row r="132" spans="1:6" ht="12" customHeight="1" thickBot="1">
      <c r="A132" s="311" t="s">
        <v>206</v>
      </c>
      <c r="B132" s="6" t="s">
        <v>449</v>
      </c>
      <c r="C132" s="162"/>
      <c r="D132" s="162"/>
      <c r="E132" s="162"/>
      <c r="F132" s="162"/>
    </row>
    <row r="133" spans="1:6" ht="12" customHeight="1" thickBot="1">
      <c r="A133" s="33" t="s">
        <v>17</v>
      </c>
      <c r="B133" s="86" t="s">
        <v>393</v>
      </c>
      <c r="C133" s="182">
        <f>+C134+C135+C136+C137+C138+C139</f>
        <v>0</v>
      </c>
      <c r="D133" s="182">
        <f>+D134+D135+D136+D137+D138+D139</f>
        <v>0</v>
      </c>
      <c r="E133" s="182">
        <f>+E134+E135+E136+E137+E138+E139</f>
        <v>0</v>
      </c>
      <c r="F133" s="182">
        <f>+F134+F135+F136+F137+F138+F139</f>
        <v>0</v>
      </c>
    </row>
    <row r="134" spans="1:6" ht="12" customHeight="1">
      <c r="A134" s="302" t="s">
        <v>73</v>
      </c>
      <c r="B134" s="8" t="s">
        <v>402</v>
      </c>
      <c r="C134" s="162"/>
      <c r="D134" s="162"/>
      <c r="E134" s="162"/>
      <c r="F134" s="162"/>
    </row>
    <row r="135" spans="1:6" ht="12" customHeight="1">
      <c r="A135" s="302" t="s">
        <v>74</v>
      </c>
      <c r="B135" s="8" t="s">
        <v>394</v>
      </c>
      <c r="C135" s="162"/>
      <c r="D135" s="162"/>
      <c r="E135" s="162"/>
      <c r="F135" s="162"/>
    </row>
    <row r="136" spans="1:6" ht="12" customHeight="1">
      <c r="A136" s="302" t="s">
        <v>75</v>
      </c>
      <c r="B136" s="8" t="s">
        <v>395</v>
      </c>
      <c r="C136" s="162"/>
      <c r="D136" s="162"/>
      <c r="E136" s="162"/>
      <c r="F136" s="162"/>
    </row>
    <row r="137" spans="1:6" ht="12" customHeight="1">
      <c r="A137" s="302" t="s">
        <v>122</v>
      </c>
      <c r="B137" s="8" t="s">
        <v>448</v>
      </c>
      <c r="C137" s="162"/>
      <c r="D137" s="162"/>
      <c r="E137" s="162"/>
      <c r="F137" s="162"/>
    </row>
    <row r="138" spans="1:6" ht="12" customHeight="1">
      <c r="A138" s="302" t="s">
        <v>123</v>
      </c>
      <c r="B138" s="8" t="s">
        <v>397</v>
      </c>
      <c r="C138" s="162"/>
      <c r="D138" s="162"/>
      <c r="E138" s="162"/>
      <c r="F138" s="162"/>
    </row>
    <row r="139" spans="1:6" s="79" customFormat="1" ht="12" customHeight="1" thickBot="1">
      <c r="A139" s="311" t="s">
        <v>124</v>
      </c>
      <c r="B139" s="6" t="s">
        <v>398</v>
      </c>
      <c r="C139" s="162"/>
      <c r="D139" s="162"/>
      <c r="E139" s="162"/>
      <c r="F139" s="162"/>
    </row>
    <row r="140" spans="1:9" ht="12" customHeight="1" thickBot="1">
      <c r="A140" s="33" t="s">
        <v>18</v>
      </c>
      <c r="B140" s="86" t="s">
        <v>465</v>
      </c>
      <c r="C140" s="188">
        <f>+C141+C142+C144+C145+C143</f>
        <v>0</v>
      </c>
      <c r="D140" s="188">
        <f>+D141+D142+D144+D145+D143</f>
        <v>0</v>
      </c>
      <c r="E140" s="188">
        <f>+E141+E142+E144+E145+E143</f>
        <v>0</v>
      </c>
      <c r="F140" s="188">
        <f>+F141+F142+F144+F145+F143</f>
        <v>0</v>
      </c>
      <c r="I140" s="145"/>
    </row>
    <row r="141" spans="1:6" ht="12.75">
      <c r="A141" s="302" t="s">
        <v>76</v>
      </c>
      <c r="B141" s="8" t="s">
        <v>312</v>
      </c>
      <c r="C141" s="162"/>
      <c r="D141" s="162"/>
      <c r="E141" s="162"/>
      <c r="F141" s="162"/>
    </row>
    <row r="142" spans="1:6" ht="12" customHeight="1">
      <c r="A142" s="302" t="s">
        <v>77</v>
      </c>
      <c r="B142" s="8" t="s">
        <v>313</v>
      </c>
      <c r="C142" s="162"/>
      <c r="D142" s="162"/>
      <c r="E142" s="162"/>
      <c r="F142" s="162"/>
    </row>
    <row r="143" spans="1:6" s="79" customFormat="1" ht="12" customHeight="1">
      <c r="A143" s="302" t="s">
        <v>226</v>
      </c>
      <c r="B143" s="8" t="s">
        <v>464</v>
      </c>
      <c r="C143" s="162"/>
      <c r="D143" s="162"/>
      <c r="E143" s="162"/>
      <c r="F143" s="162"/>
    </row>
    <row r="144" spans="1:6" s="79" customFormat="1" ht="12" customHeight="1">
      <c r="A144" s="302" t="s">
        <v>227</v>
      </c>
      <c r="B144" s="8" t="s">
        <v>407</v>
      </c>
      <c r="C144" s="162"/>
      <c r="D144" s="162"/>
      <c r="E144" s="162"/>
      <c r="F144" s="162"/>
    </row>
    <row r="145" spans="1:6" s="79" customFormat="1" ht="12" customHeight="1" thickBot="1">
      <c r="A145" s="311" t="s">
        <v>228</v>
      </c>
      <c r="B145" s="6" t="s">
        <v>332</v>
      </c>
      <c r="C145" s="162"/>
      <c r="D145" s="162"/>
      <c r="E145" s="162"/>
      <c r="F145" s="162"/>
    </row>
    <row r="146" spans="1:6" s="79" customFormat="1" ht="12" customHeight="1" thickBot="1">
      <c r="A146" s="33" t="s">
        <v>19</v>
      </c>
      <c r="B146" s="86" t="s">
        <v>408</v>
      </c>
      <c r="C146" s="191">
        <f>+C147+C148+C149+C150+C151</f>
        <v>0</v>
      </c>
      <c r="D146" s="191">
        <f>+D147+D148+D149+D150+D151</f>
        <v>0</v>
      </c>
      <c r="E146" s="191">
        <f>+E147+E148+E149+E150+E151</f>
        <v>0</v>
      </c>
      <c r="F146" s="191">
        <f>+F147+F148+F149+F150+F151</f>
        <v>0</v>
      </c>
    </row>
    <row r="147" spans="1:6" s="79" customFormat="1" ht="12" customHeight="1">
      <c r="A147" s="302" t="s">
        <v>78</v>
      </c>
      <c r="B147" s="8" t="s">
        <v>403</v>
      </c>
      <c r="C147" s="162"/>
      <c r="D147" s="162"/>
      <c r="E147" s="162"/>
      <c r="F147" s="162"/>
    </row>
    <row r="148" spans="1:6" s="79" customFormat="1" ht="12" customHeight="1">
      <c r="A148" s="302" t="s">
        <v>79</v>
      </c>
      <c r="B148" s="8" t="s">
        <v>410</v>
      </c>
      <c r="C148" s="162"/>
      <c r="D148" s="162"/>
      <c r="E148" s="162"/>
      <c r="F148" s="162"/>
    </row>
    <row r="149" spans="1:6" s="79" customFormat="1" ht="12" customHeight="1">
      <c r="A149" s="302" t="s">
        <v>238</v>
      </c>
      <c r="B149" s="8" t="s">
        <v>405</v>
      </c>
      <c r="C149" s="162"/>
      <c r="D149" s="162"/>
      <c r="E149" s="162"/>
      <c r="F149" s="162"/>
    </row>
    <row r="150" spans="1:6" ht="12.75" customHeight="1">
      <c r="A150" s="302" t="s">
        <v>239</v>
      </c>
      <c r="B150" s="8" t="s">
        <v>451</v>
      </c>
      <c r="C150" s="162"/>
      <c r="D150" s="162"/>
      <c r="E150" s="162"/>
      <c r="F150" s="162"/>
    </row>
    <row r="151" spans="1:6" ht="12.75" customHeight="1" thickBot="1">
      <c r="A151" s="311" t="s">
        <v>409</v>
      </c>
      <c r="B151" s="6" t="s">
        <v>412</v>
      </c>
      <c r="C151" s="164"/>
      <c r="D151" s="164"/>
      <c r="E151" s="164"/>
      <c r="F151" s="164"/>
    </row>
    <row r="152" spans="1:6" ht="12.75" customHeight="1" thickBot="1">
      <c r="A152" s="347" t="s">
        <v>20</v>
      </c>
      <c r="B152" s="86" t="s">
        <v>413</v>
      </c>
      <c r="C152" s="191"/>
      <c r="D152" s="191"/>
      <c r="E152" s="191"/>
      <c r="F152" s="191"/>
    </row>
    <row r="153" spans="1:6" ht="12" customHeight="1" thickBot="1">
      <c r="A153" s="347" t="s">
        <v>21</v>
      </c>
      <c r="B153" s="86" t="s">
        <v>414</v>
      </c>
      <c r="C153" s="191"/>
      <c r="D153" s="191"/>
      <c r="E153" s="191"/>
      <c r="F153" s="191"/>
    </row>
    <row r="154" spans="1:6" ht="15" customHeight="1" thickBot="1">
      <c r="A154" s="33" t="s">
        <v>22</v>
      </c>
      <c r="B154" s="86" t="s">
        <v>416</v>
      </c>
      <c r="C154" s="296">
        <f>+C129+C133+C140+C146+C152+C153</f>
        <v>0</v>
      </c>
      <c r="D154" s="296">
        <f>+D129+D133+D140+D146+D152+D153</f>
        <v>0</v>
      </c>
      <c r="E154" s="296">
        <f>+E129+E133+E140+E146+E152+E153</f>
        <v>0</v>
      </c>
      <c r="F154" s="296">
        <f>+F129+F133+F140+F146+F152+F153</f>
        <v>0</v>
      </c>
    </row>
    <row r="155" spans="1:6" ht="13.5" thickBot="1">
      <c r="A155" s="313" t="s">
        <v>23</v>
      </c>
      <c r="B155" s="258" t="s">
        <v>415</v>
      </c>
      <c r="C155" s="296">
        <f>+C128+C154</f>
        <v>2300000</v>
      </c>
      <c r="D155" s="296">
        <f>+D128+D154</f>
        <v>2300000</v>
      </c>
      <c r="E155" s="296">
        <f>+E128+E154</f>
        <v>5863529</v>
      </c>
      <c r="F155" s="296">
        <f>+F128+F154</f>
        <v>5953529</v>
      </c>
    </row>
    <row r="156" spans="1:5" ht="15" customHeight="1" thickBot="1">
      <c r="A156" s="260"/>
      <c r="B156" s="261"/>
      <c r="C156" s="262"/>
      <c r="D156" s="262"/>
      <c r="E156" s="262"/>
    </row>
    <row r="157" spans="1:6" ht="14.25" customHeight="1" thickBot="1">
      <c r="A157" s="143" t="s">
        <v>452</v>
      </c>
      <c r="B157" s="144"/>
      <c r="C157" s="84">
        <v>0</v>
      </c>
      <c r="D157" s="84">
        <v>0</v>
      </c>
      <c r="E157" s="84">
        <v>0</v>
      </c>
      <c r="F157" s="84">
        <v>0</v>
      </c>
    </row>
    <row r="158" spans="1:6" ht="13.5" thickBot="1">
      <c r="A158" s="143" t="s">
        <v>147</v>
      </c>
      <c r="B158" s="144"/>
      <c r="C158" s="84">
        <v>0</v>
      </c>
      <c r="D158" s="84">
        <v>0</v>
      </c>
      <c r="E158" s="84">
        <v>0</v>
      </c>
      <c r="F158" s="84">
        <v>0</v>
      </c>
    </row>
  </sheetData>
  <sheetProtection formatCells="0"/>
  <mergeCells count="4"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2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zoomScale="120" zoomScaleNormal="120" zoomScaleSheetLayoutView="85" workbookViewId="0" topLeftCell="A1">
      <selection activeCell="G6" sqref="G6"/>
    </sheetView>
  </sheetViews>
  <sheetFormatPr defaultColWidth="9.375" defaultRowHeight="12.75"/>
  <cols>
    <col min="1" max="1" width="19.50390625" style="263" customWidth="1"/>
    <col min="2" max="2" width="72.00390625" style="264" customWidth="1"/>
    <col min="3" max="3" width="25.00390625" style="265" customWidth="1"/>
    <col min="4" max="4" width="16.125" style="3" customWidth="1"/>
    <col min="5" max="5" width="13.75390625" style="3" customWidth="1"/>
    <col min="6" max="6" width="12.50390625" style="3" customWidth="1"/>
    <col min="7" max="16384" width="9.375" style="3" customWidth="1"/>
  </cols>
  <sheetData>
    <row r="1" spans="1:6" s="2" customFormat="1" ht="16.5" customHeight="1" thickBot="1">
      <c r="A1" s="123"/>
      <c r="B1" s="631" t="s">
        <v>647</v>
      </c>
      <c r="C1" s="631"/>
      <c r="D1" s="631"/>
      <c r="E1" s="631"/>
      <c r="F1" s="631"/>
    </row>
    <row r="2" spans="1:6" s="75" customFormat="1" ht="21" customHeight="1">
      <c r="A2" s="280" t="s">
        <v>57</v>
      </c>
      <c r="B2" s="235" t="s">
        <v>472</v>
      </c>
      <c r="C2" s="632" t="s">
        <v>49</v>
      </c>
      <c r="D2" s="633"/>
      <c r="E2" s="633"/>
      <c r="F2" s="634"/>
    </row>
    <row r="3" spans="1:6" s="75" customFormat="1" ht="15.75" thickBot="1">
      <c r="A3" s="125" t="s">
        <v>144</v>
      </c>
      <c r="B3" s="236" t="s">
        <v>461</v>
      </c>
      <c r="C3" s="635" t="s">
        <v>371</v>
      </c>
      <c r="D3" s="636"/>
      <c r="E3" s="636"/>
      <c r="F3" s="637"/>
    </row>
    <row r="4" spans="1:6" s="76" customFormat="1" ht="15.75" customHeight="1" thickBot="1">
      <c r="A4" s="126"/>
      <c r="B4" s="126"/>
      <c r="C4" s="638" t="s">
        <v>497</v>
      </c>
      <c r="D4" s="638"/>
      <c r="E4" s="638"/>
      <c r="F4" s="638"/>
    </row>
    <row r="5" spans="1:6" ht="23.25" thickBot="1">
      <c r="A5" s="281" t="s">
        <v>146</v>
      </c>
      <c r="B5" s="127" t="s">
        <v>50</v>
      </c>
      <c r="C5" s="237" t="s">
        <v>51</v>
      </c>
      <c r="D5" s="237" t="s">
        <v>539</v>
      </c>
      <c r="E5" s="237" t="s">
        <v>539</v>
      </c>
      <c r="F5" s="237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238"/>
      <c r="D7" s="238"/>
      <c r="E7" s="238"/>
      <c r="F7" s="238"/>
    </row>
    <row r="8" spans="1:6" s="63" customFormat="1" ht="12" customHeight="1" thickBot="1">
      <c r="A8" s="33" t="s">
        <v>13</v>
      </c>
      <c r="B8" s="20" t="s">
        <v>186</v>
      </c>
      <c r="C8" s="182">
        <f>+C9+C10+C11+C12+C13+C14</f>
        <v>0</v>
      </c>
      <c r="D8" s="182">
        <f>+D9+D10+D11+D12+D13+D14</f>
        <v>0</v>
      </c>
      <c r="E8" s="182">
        <f>+E9+E10+E11+E12+E13+E14</f>
        <v>0</v>
      </c>
      <c r="F8" s="182">
        <f>+F9+F10+F11+F12+F13+F14</f>
        <v>0</v>
      </c>
    </row>
    <row r="9" spans="1:6" s="77" customFormat="1" ht="12" customHeight="1">
      <c r="A9" s="302" t="s">
        <v>80</v>
      </c>
      <c r="B9" s="287" t="s">
        <v>187</v>
      </c>
      <c r="C9" s="185"/>
      <c r="D9" s="185"/>
      <c r="E9" s="185"/>
      <c r="F9" s="185"/>
    </row>
    <row r="10" spans="1:6" s="78" customFormat="1" ht="12" customHeight="1">
      <c r="A10" s="303" t="s">
        <v>81</v>
      </c>
      <c r="B10" s="288" t="s">
        <v>188</v>
      </c>
      <c r="C10" s="184"/>
      <c r="D10" s="184"/>
      <c r="E10" s="184"/>
      <c r="F10" s="184"/>
    </row>
    <row r="11" spans="1:6" s="78" customFormat="1" ht="12" customHeight="1">
      <c r="A11" s="303" t="s">
        <v>82</v>
      </c>
      <c r="B11" s="288" t="s">
        <v>189</v>
      </c>
      <c r="C11" s="184"/>
      <c r="D11" s="184"/>
      <c r="E11" s="184"/>
      <c r="F11" s="184"/>
    </row>
    <row r="12" spans="1:6" s="78" customFormat="1" ht="12" customHeight="1">
      <c r="A12" s="303" t="s">
        <v>83</v>
      </c>
      <c r="B12" s="288" t="s">
        <v>190</v>
      </c>
      <c r="C12" s="184"/>
      <c r="D12" s="184"/>
      <c r="E12" s="184"/>
      <c r="F12" s="184"/>
    </row>
    <row r="13" spans="1:6" s="78" customFormat="1" ht="12" customHeight="1">
      <c r="A13" s="303" t="s">
        <v>106</v>
      </c>
      <c r="B13" s="288" t="s">
        <v>438</v>
      </c>
      <c r="C13" s="184"/>
      <c r="D13" s="184"/>
      <c r="E13" s="184"/>
      <c r="F13" s="184"/>
    </row>
    <row r="14" spans="1:6" s="77" customFormat="1" ht="12" customHeight="1" thickBot="1">
      <c r="A14" s="304" t="s">
        <v>84</v>
      </c>
      <c r="B14" s="289" t="s">
        <v>373</v>
      </c>
      <c r="C14" s="184"/>
      <c r="D14" s="184"/>
      <c r="E14" s="184"/>
      <c r="F14" s="184"/>
    </row>
    <row r="15" spans="1:6" s="77" customFormat="1" ht="12" customHeight="1" thickBot="1">
      <c r="A15" s="33" t="s">
        <v>14</v>
      </c>
      <c r="B15" s="177" t="s">
        <v>191</v>
      </c>
      <c r="C15" s="182">
        <f>+C16+C17+C18+C19+C20</f>
        <v>0</v>
      </c>
      <c r="D15" s="182">
        <f>+D16+D17+D18+D19+D20</f>
        <v>0</v>
      </c>
      <c r="E15" s="182">
        <f>+E16+E17+E18+E19+E20</f>
        <v>0</v>
      </c>
      <c r="F15" s="182">
        <f>+F16+F17+F18+F19+F20</f>
        <v>0</v>
      </c>
    </row>
    <row r="16" spans="1:6" s="77" customFormat="1" ht="12" customHeight="1">
      <c r="A16" s="302" t="s">
        <v>86</v>
      </c>
      <c r="B16" s="287" t="s">
        <v>192</v>
      </c>
      <c r="C16" s="185"/>
      <c r="D16" s="185"/>
      <c r="E16" s="185"/>
      <c r="F16" s="185"/>
    </row>
    <row r="17" spans="1:6" s="77" customFormat="1" ht="12" customHeight="1">
      <c r="A17" s="303" t="s">
        <v>87</v>
      </c>
      <c r="B17" s="288" t="s">
        <v>193</v>
      </c>
      <c r="C17" s="184"/>
      <c r="D17" s="184"/>
      <c r="E17" s="184"/>
      <c r="F17" s="184"/>
    </row>
    <row r="18" spans="1:6" s="77" customFormat="1" ht="12" customHeight="1">
      <c r="A18" s="303" t="s">
        <v>88</v>
      </c>
      <c r="B18" s="288" t="s">
        <v>362</v>
      </c>
      <c r="C18" s="184"/>
      <c r="D18" s="184"/>
      <c r="E18" s="184"/>
      <c r="F18" s="184"/>
    </row>
    <row r="19" spans="1:6" s="77" customFormat="1" ht="12" customHeight="1">
      <c r="A19" s="303" t="s">
        <v>89</v>
      </c>
      <c r="B19" s="288" t="s">
        <v>363</v>
      </c>
      <c r="C19" s="184"/>
      <c r="D19" s="184"/>
      <c r="E19" s="184"/>
      <c r="F19" s="184"/>
    </row>
    <row r="20" spans="1:6" s="77" customFormat="1" ht="12" customHeight="1">
      <c r="A20" s="303" t="s">
        <v>90</v>
      </c>
      <c r="B20" s="288" t="s">
        <v>194</v>
      </c>
      <c r="C20" s="184"/>
      <c r="D20" s="184"/>
      <c r="E20" s="184"/>
      <c r="F20" s="184"/>
    </row>
    <row r="21" spans="1:6" s="78" customFormat="1" ht="12" customHeight="1" thickBot="1">
      <c r="A21" s="304" t="s">
        <v>96</v>
      </c>
      <c r="B21" s="289" t="s">
        <v>195</v>
      </c>
      <c r="C21" s="186"/>
      <c r="D21" s="186"/>
      <c r="E21" s="186"/>
      <c r="F21" s="186"/>
    </row>
    <row r="22" spans="1:6" s="78" customFormat="1" ht="12" customHeight="1" thickBot="1">
      <c r="A22" s="33" t="s">
        <v>15</v>
      </c>
      <c r="B22" s="20" t="s">
        <v>196</v>
      </c>
      <c r="C22" s="182">
        <f>+C23+C24+C25+C26+C27</f>
        <v>0</v>
      </c>
      <c r="D22" s="182">
        <f>+D23+D24+D25+D26+D27</f>
        <v>0</v>
      </c>
      <c r="E22" s="182">
        <f>+E23+E24+E25+E26+E27</f>
        <v>0</v>
      </c>
      <c r="F22" s="182">
        <f>+F23+F24+F25+F26+F27</f>
        <v>0</v>
      </c>
    </row>
    <row r="23" spans="1:6" s="78" customFormat="1" ht="12" customHeight="1">
      <c r="A23" s="302" t="s">
        <v>69</v>
      </c>
      <c r="B23" s="287" t="s">
        <v>197</v>
      </c>
      <c r="C23" s="185"/>
      <c r="D23" s="185"/>
      <c r="E23" s="185"/>
      <c r="F23" s="185"/>
    </row>
    <row r="24" spans="1:6" s="77" customFormat="1" ht="12" customHeight="1">
      <c r="A24" s="303" t="s">
        <v>70</v>
      </c>
      <c r="B24" s="288" t="s">
        <v>198</v>
      </c>
      <c r="C24" s="184"/>
      <c r="D24" s="184"/>
      <c r="E24" s="184"/>
      <c r="F24" s="184"/>
    </row>
    <row r="25" spans="1:6" s="78" customFormat="1" ht="12" customHeight="1">
      <c r="A25" s="303" t="s">
        <v>71</v>
      </c>
      <c r="B25" s="288" t="s">
        <v>364</v>
      </c>
      <c r="C25" s="184"/>
      <c r="D25" s="184"/>
      <c r="E25" s="184"/>
      <c r="F25" s="184"/>
    </row>
    <row r="26" spans="1:6" s="78" customFormat="1" ht="12" customHeight="1">
      <c r="A26" s="303" t="s">
        <v>72</v>
      </c>
      <c r="B26" s="288" t="s">
        <v>365</v>
      </c>
      <c r="C26" s="184"/>
      <c r="D26" s="184"/>
      <c r="E26" s="184"/>
      <c r="F26" s="184"/>
    </row>
    <row r="27" spans="1:6" s="78" customFormat="1" ht="12" customHeight="1">
      <c r="A27" s="303" t="s">
        <v>118</v>
      </c>
      <c r="B27" s="288" t="s">
        <v>199</v>
      </c>
      <c r="C27" s="184"/>
      <c r="D27" s="184"/>
      <c r="E27" s="184"/>
      <c r="F27" s="184"/>
    </row>
    <row r="28" spans="1:6" s="78" customFormat="1" ht="12" customHeight="1" thickBot="1">
      <c r="A28" s="304" t="s">
        <v>119</v>
      </c>
      <c r="B28" s="289" t="s">
        <v>200</v>
      </c>
      <c r="C28" s="186"/>
      <c r="D28" s="186"/>
      <c r="E28" s="186"/>
      <c r="F28" s="186"/>
    </row>
    <row r="29" spans="1:6" s="78" customFormat="1" ht="12" customHeight="1" thickBot="1">
      <c r="A29" s="33" t="s">
        <v>120</v>
      </c>
      <c r="B29" s="20" t="s">
        <v>201</v>
      </c>
      <c r="C29" s="188">
        <f>+C30+C34+C35+C36</f>
        <v>0</v>
      </c>
      <c r="D29" s="188">
        <f>+D30+D34+D35+D36</f>
        <v>0</v>
      </c>
      <c r="E29" s="188">
        <f>+E30+E34+E35+E36</f>
        <v>0</v>
      </c>
      <c r="F29" s="188">
        <f>+F30+F34+F35+F36</f>
        <v>0</v>
      </c>
    </row>
    <row r="30" spans="1:6" s="78" customFormat="1" ht="12" customHeight="1">
      <c r="A30" s="302" t="s">
        <v>202</v>
      </c>
      <c r="B30" s="287" t="s">
        <v>439</v>
      </c>
      <c r="C30" s="285">
        <f>+C31+C32+C33</f>
        <v>0</v>
      </c>
      <c r="D30" s="285">
        <f>+D31+D32+D33</f>
        <v>0</v>
      </c>
      <c r="E30" s="285">
        <f>+E31+E32+E33</f>
        <v>0</v>
      </c>
      <c r="F30" s="285">
        <f>+F31+F32+F33</f>
        <v>0</v>
      </c>
    </row>
    <row r="31" spans="1:6" s="78" customFormat="1" ht="12" customHeight="1">
      <c r="A31" s="303" t="s">
        <v>203</v>
      </c>
      <c r="B31" s="288" t="s">
        <v>208</v>
      </c>
      <c r="C31" s="184"/>
      <c r="D31" s="184"/>
      <c r="E31" s="184"/>
      <c r="F31" s="184"/>
    </row>
    <row r="32" spans="1:6" s="78" customFormat="1" ht="12" customHeight="1">
      <c r="A32" s="303" t="s">
        <v>204</v>
      </c>
      <c r="B32" s="288" t="s">
        <v>209</v>
      </c>
      <c r="C32" s="184"/>
      <c r="D32" s="184"/>
      <c r="E32" s="184"/>
      <c r="F32" s="184"/>
    </row>
    <row r="33" spans="1:6" s="78" customFormat="1" ht="12" customHeight="1">
      <c r="A33" s="303" t="s">
        <v>377</v>
      </c>
      <c r="B33" s="338" t="s">
        <v>378</v>
      </c>
      <c r="C33" s="184"/>
      <c r="D33" s="184"/>
      <c r="E33" s="184"/>
      <c r="F33" s="184"/>
    </row>
    <row r="34" spans="1:6" s="78" customFormat="1" ht="12" customHeight="1">
      <c r="A34" s="303" t="s">
        <v>205</v>
      </c>
      <c r="B34" s="288" t="s">
        <v>210</v>
      </c>
      <c r="C34" s="184"/>
      <c r="D34" s="184"/>
      <c r="E34" s="184"/>
      <c r="F34" s="184"/>
    </row>
    <row r="35" spans="1:6" s="78" customFormat="1" ht="12" customHeight="1">
      <c r="A35" s="303" t="s">
        <v>206</v>
      </c>
      <c r="B35" s="288" t="s">
        <v>211</v>
      </c>
      <c r="C35" s="184"/>
      <c r="D35" s="184"/>
      <c r="E35" s="184"/>
      <c r="F35" s="184"/>
    </row>
    <row r="36" spans="1:6" s="78" customFormat="1" ht="12" customHeight="1" thickBot="1">
      <c r="A36" s="304" t="s">
        <v>207</v>
      </c>
      <c r="B36" s="289" t="s">
        <v>212</v>
      </c>
      <c r="C36" s="186"/>
      <c r="D36" s="186"/>
      <c r="E36" s="186"/>
      <c r="F36" s="186"/>
    </row>
    <row r="37" spans="1:6" s="78" customFormat="1" ht="12" customHeight="1" thickBot="1">
      <c r="A37" s="33" t="s">
        <v>17</v>
      </c>
      <c r="B37" s="20" t="s">
        <v>374</v>
      </c>
      <c r="C37" s="182">
        <f>SUM(C38:C48)</f>
        <v>0</v>
      </c>
      <c r="D37" s="182">
        <f>SUM(D38:D48)</f>
        <v>0</v>
      </c>
      <c r="E37" s="182">
        <f>SUM(E38:E48)</f>
        <v>0</v>
      </c>
      <c r="F37" s="182">
        <f>SUM(F38:F48)</f>
        <v>0</v>
      </c>
    </row>
    <row r="38" spans="1:6" s="78" customFormat="1" ht="12" customHeight="1">
      <c r="A38" s="302" t="s">
        <v>73</v>
      </c>
      <c r="B38" s="287" t="s">
        <v>215</v>
      </c>
      <c r="C38" s="185"/>
      <c r="D38" s="185"/>
      <c r="E38" s="185"/>
      <c r="F38" s="185"/>
    </row>
    <row r="39" spans="1:6" s="78" customFormat="1" ht="12" customHeight="1">
      <c r="A39" s="303" t="s">
        <v>74</v>
      </c>
      <c r="B39" s="288" t="s">
        <v>216</v>
      </c>
      <c r="C39" s="184"/>
      <c r="D39" s="184"/>
      <c r="E39" s="184"/>
      <c r="F39" s="184"/>
    </row>
    <row r="40" spans="1:6" s="78" customFormat="1" ht="12" customHeight="1">
      <c r="A40" s="303" t="s">
        <v>75</v>
      </c>
      <c r="B40" s="288" t="s">
        <v>217</v>
      </c>
      <c r="C40" s="184"/>
      <c r="D40" s="184"/>
      <c r="E40" s="184"/>
      <c r="F40" s="184"/>
    </row>
    <row r="41" spans="1:6" s="78" customFormat="1" ht="12" customHeight="1">
      <c r="A41" s="303" t="s">
        <v>122</v>
      </c>
      <c r="B41" s="288" t="s">
        <v>218</v>
      </c>
      <c r="C41" s="184"/>
      <c r="D41" s="184"/>
      <c r="E41" s="184"/>
      <c r="F41" s="184"/>
    </row>
    <row r="42" spans="1:6" s="78" customFormat="1" ht="12" customHeight="1">
      <c r="A42" s="303" t="s">
        <v>123</v>
      </c>
      <c r="B42" s="288" t="s">
        <v>219</v>
      </c>
      <c r="C42" s="184"/>
      <c r="D42" s="184"/>
      <c r="E42" s="184"/>
      <c r="F42" s="184"/>
    </row>
    <row r="43" spans="1:6" s="78" customFormat="1" ht="12" customHeight="1">
      <c r="A43" s="303" t="s">
        <v>124</v>
      </c>
      <c r="B43" s="288" t="s">
        <v>220</v>
      </c>
      <c r="C43" s="184"/>
      <c r="D43" s="184"/>
      <c r="E43" s="184"/>
      <c r="F43" s="184"/>
    </row>
    <row r="44" spans="1:6" s="78" customFormat="1" ht="12" customHeight="1">
      <c r="A44" s="303" t="s">
        <v>125</v>
      </c>
      <c r="B44" s="288" t="s">
        <v>221</v>
      </c>
      <c r="C44" s="184"/>
      <c r="D44" s="184"/>
      <c r="E44" s="184"/>
      <c r="F44" s="184"/>
    </row>
    <row r="45" spans="1:6" s="78" customFormat="1" ht="12" customHeight="1">
      <c r="A45" s="303" t="s">
        <v>126</v>
      </c>
      <c r="B45" s="288" t="s">
        <v>222</v>
      </c>
      <c r="C45" s="184"/>
      <c r="D45" s="184"/>
      <c r="E45" s="184"/>
      <c r="F45" s="184"/>
    </row>
    <row r="46" spans="1:6" s="78" customFormat="1" ht="12" customHeight="1">
      <c r="A46" s="303" t="s">
        <v>213</v>
      </c>
      <c r="B46" s="288" t="s">
        <v>223</v>
      </c>
      <c r="C46" s="187"/>
      <c r="D46" s="187"/>
      <c r="E46" s="187"/>
      <c r="F46" s="187"/>
    </row>
    <row r="47" spans="1:6" s="78" customFormat="1" ht="12" customHeight="1">
      <c r="A47" s="304" t="s">
        <v>214</v>
      </c>
      <c r="B47" s="289" t="s">
        <v>376</v>
      </c>
      <c r="C47" s="276"/>
      <c r="D47" s="276"/>
      <c r="E47" s="276"/>
      <c r="F47" s="276"/>
    </row>
    <row r="48" spans="1:6" s="78" customFormat="1" ht="12" customHeight="1" thickBot="1">
      <c r="A48" s="304" t="s">
        <v>375</v>
      </c>
      <c r="B48" s="289" t="s">
        <v>224</v>
      </c>
      <c r="C48" s="276"/>
      <c r="D48" s="276"/>
      <c r="E48" s="276"/>
      <c r="F48" s="276"/>
    </row>
    <row r="49" spans="1:6" s="78" customFormat="1" ht="12" customHeight="1" thickBot="1">
      <c r="A49" s="33" t="s">
        <v>18</v>
      </c>
      <c r="B49" s="20" t="s">
        <v>225</v>
      </c>
      <c r="C49" s="182">
        <f>SUM(C50:C54)</f>
        <v>0</v>
      </c>
      <c r="D49" s="182">
        <f>SUM(D50:D54)</f>
        <v>0</v>
      </c>
      <c r="E49" s="182">
        <f>SUM(E50:E54)</f>
        <v>0</v>
      </c>
      <c r="F49" s="182">
        <f>SUM(F50:F54)</f>
        <v>0</v>
      </c>
    </row>
    <row r="50" spans="1:6" s="78" customFormat="1" ht="12" customHeight="1">
      <c r="A50" s="302" t="s">
        <v>76</v>
      </c>
      <c r="B50" s="287" t="s">
        <v>229</v>
      </c>
      <c r="C50" s="324"/>
      <c r="D50" s="324"/>
      <c r="E50" s="324"/>
      <c r="F50" s="324"/>
    </row>
    <row r="51" spans="1:6" s="78" customFormat="1" ht="12" customHeight="1">
      <c r="A51" s="303" t="s">
        <v>77</v>
      </c>
      <c r="B51" s="288" t="s">
        <v>230</v>
      </c>
      <c r="C51" s="187"/>
      <c r="D51" s="187"/>
      <c r="E51" s="187"/>
      <c r="F51" s="187"/>
    </row>
    <row r="52" spans="1:6" s="78" customFormat="1" ht="12" customHeight="1">
      <c r="A52" s="303" t="s">
        <v>226</v>
      </c>
      <c r="B52" s="288" t="s">
        <v>231</v>
      </c>
      <c r="C52" s="187"/>
      <c r="D52" s="187"/>
      <c r="E52" s="187"/>
      <c r="F52" s="187"/>
    </row>
    <row r="53" spans="1:6" s="78" customFormat="1" ht="12" customHeight="1">
      <c r="A53" s="303" t="s">
        <v>227</v>
      </c>
      <c r="B53" s="288" t="s">
        <v>232</v>
      </c>
      <c r="C53" s="187"/>
      <c r="D53" s="187"/>
      <c r="E53" s="187"/>
      <c r="F53" s="187"/>
    </row>
    <row r="54" spans="1:6" s="78" customFormat="1" ht="12" customHeight="1" thickBot="1">
      <c r="A54" s="304" t="s">
        <v>228</v>
      </c>
      <c r="B54" s="289" t="s">
        <v>233</v>
      </c>
      <c r="C54" s="276"/>
      <c r="D54" s="276"/>
      <c r="E54" s="276"/>
      <c r="F54" s="276"/>
    </row>
    <row r="55" spans="1:6" s="78" customFormat="1" ht="12" customHeight="1" thickBot="1">
      <c r="A55" s="33" t="s">
        <v>127</v>
      </c>
      <c r="B55" s="20" t="s">
        <v>234</v>
      </c>
      <c r="C55" s="182">
        <f>SUM(C56:C58)</f>
        <v>0</v>
      </c>
      <c r="D55" s="182">
        <f>SUM(D56:D58)</f>
        <v>0</v>
      </c>
      <c r="E55" s="182">
        <f>SUM(E56:E58)</f>
        <v>0</v>
      </c>
      <c r="F55" s="182">
        <f>SUM(F56:F58)</f>
        <v>0</v>
      </c>
    </row>
    <row r="56" spans="1:6" s="78" customFormat="1" ht="12" customHeight="1">
      <c r="A56" s="302" t="s">
        <v>78</v>
      </c>
      <c r="B56" s="287" t="s">
        <v>235</v>
      </c>
      <c r="C56" s="185"/>
      <c r="D56" s="185"/>
      <c r="E56" s="185"/>
      <c r="F56" s="185"/>
    </row>
    <row r="57" spans="1:6" s="78" customFormat="1" ht="12" customHeight="1">
      <c r="A57" s="303" t="s">
        <v>79</v>
      </c>
      <c r="B57" s="288" t="s">
        <v>366</v>
      </c>
      <c r="C57" s="184"/>
      <c r="D57" s="184"/>
      <c r="E57" s="184"/>
      <c r="F57" s="184"/>
    </row>
    <row r="58" spans="1:6" s="78" customFormat="1" ht="12" customHeight="1">
      <c r="A58" s="303" t="s">
        <v>238</v>
      </c>
      <c r="B58" s="288" t="s">
        <v>236</v>
      </c>
      <c r="C58" s="184"/>
      <c r="D58" s="184"/>
      <c r="E58" s="184"/>
      <c r="F58" s="184"/>
    </row>
    <row r="59" spans="1:6" s="78" customFormat="1" ht="12" customHeight="1" thickBot="1">
      <c r="A59" s="304" t="s">
        <v>239</v>
      </c>
      <c r="B59" s="289" t="s">
        <v>237</v>
      </c>
      <c r="C59" s="186"/>
      <c r="D59" s="186"/>
      <c r="E59" s="186"/>
      <c r="F59" s="186"/>
    </row>
    <row r="60" spans="1:6" s="78" customFormat="1" ht="12" customHeight="1" thickBot="1">
      <c r="A60" s="33" t="s">
        <v>20</v>
      </c>
      <c r="B60" s="177" t="s">
        <v>240</v>
      </c>
      <c r="C60" s="182">
        <f>SUM(C61:C63)</f>
        <v>0</v>
      </c>
      <c r="D60" s="182">
        <f>SUM(D61:D63)</f>
        <v>0</v>
      </c>
      <c r="E60" s="182">
        <f>SUM(E61:E63)</f>
        <v>0</v>
      </c>
      <c r="F60" s="182">
        <f>SUM(F61:F63)</f>
        <v>0</v>
      </c>
    </row>
    <row r="61" spans="1:6" s="78" customFormat="1" ht="12" customHeight="1">
      <c r="A61" s="302" t="s">
        <v>128</v>
      </c>
      <c r="B61" s="287" t="s">
        <v>242</v>
      </c>
      <c r="C61" s="187"/>
      <c r="D61" s="187"/>
      <c r="E61" s="187"/>
      <c r="F61" s="187"/>
    </row>
    <row r="62" spans="1:6" s="78" customFormat="1" ht="12" customHeight="1">
      <c r="A62" s="303" t="s">
        <v>129</v>
      </c>
      <c r="B62" s="288" t="s">
        <v>367</v>
      </c>
      <c r="C62" s="187"/>
      <c r="D62" s="187"/>
      <c r="E62" s="187"/>
      <c r="F62" s="187"/>
    </row>
    <row r="63" spans="1:6" s="78" customFormat="1" ht="12" customHeight="1">
      <c r="A63" s="303" t="s">
        <v>167</v>
      </c>
      <c r="B63" s="288" t="s">
        <v>243</v>
      </c>
      <c r="C63" s="187"/>
      <c r="D63" s="187"/>
      <c r="E63" s="187"/>
      <c r="F63" s="187"/>
    </row>
    <row r="64" spans="1:6" s="78" customFormat="1" ht="12" customHeight="1" thickBot="1">
      <c r="A64" s="304" t="s">
        <v>241</v>
      </c>
      <c r="B64" s="289" t="s">
        <v>244</v>
      </c>
      <c r="C64" s="187"/>
      <c r="D64" s="187"/>
      <c r="E64" s="187"/>
      <c r="F64" s="187"/>
    </row>
    <row r="65" spans="1:6" s="78" customFormat="1" ht="12" customHeight="1" thickBot="1">
      <c r="A65" s="33" t="s">
        <v>21</v>
      </c>
      <c r="B65" s="20" t="s">
        <v>245</v>
      </c>
      <c r="C65" s="188">
        <f>+C8+C15+C22+C29+C37+C49+C55+C60</f>
        <v>0</v>
      </c>
      <c r="D65" s="188">
        <f>+D8+D15+D22+D29+D37+D49+D55+D60</f>
        <v>0</v>
      </c>
      <c r="E65" s="188">
        <f>+E8+E15+E22+E29+E37+E49+E55+E60</f>
        <v>0</v>
      </c>
      <c r="F65" s="188">
        <f>+F8+F15+F22+F29+F37+F49+F55+F60</f>
        <v>0</v>
      </c>
    </row>
    <row r="66" spans="1:6" s="78" customFormat="1" ht="12" customHeight="1" thickBot="1">
      <c r="A66" s="305" t="s">
        <v>336</v>
      </c>
      <c r="B66" s="177" t="s">
        <v>247</v>
      </c>
      <c r="C66" s="182">
        <f>SUM(C67:C69)</f>
        <v>0</v>
      </c>
      <c r="D66" s="182">
        <f>SUM(D67:D69)</f>
        <v>0</v>
      </c>
      <c r="E66" s="182">
        <f>SUM(E67:E69)</f>
        <v>0</v>
      </c>
      <c r="F66" s="182">
        <f>SUM(F67:F69)</f>
        <v>0</v>
      </c>
    </row>
    <row r="67" spans="1:6" s="78" customFormat="1" ht="12" customHeight="1">
      <c r="A67" s="302" t="s">
        <v>278</v>
      </c>
      <c r="B67" s="287" t="s">
        <v>248</v>
      </c>
      <c r="C67" s="187"/>
      <c r="D67" s="187"/>
      <c r="E67" s="187"/>
      <c r="F67" s="187"/>
    </row>
    <row r="68" spans="1:6" s="78" customFormat="1" ht="12" customHeight="1">
      <c r="A68" s="303" t="s">
        <v>287</v>
      </c>
      <c r="B68" s="288" t="s">
        <v>249</v>
      </c>
      <c r="C68" s="187"/>
      <c r="D68" s="187"/>
      <c r="E68" s="187"/>
      <c r="F68" s="187"/>
    </row>
    <row r="69" spans="1:6" s="78" customFormat="1" ht="12" customHeight="1" thickBot="1">
      <c r="A69" s="304" t="s">
        <v>288</v>
      </c>
      <c r="B69" s="290" t="s">
        <v>250</v>
      </c>
      <c r="C69" s="187"/>
      <c r="D69" s="187"/>
      <c r="E69" s="187"/>
      <c r="F69" s="187"/>
    </row>
    <row r="70" spans="1:6" s="78" customFormat="1" ht="12" customHeight="1" thickBot="1">
      <c r="A70" s="305" t="s">
        <v>251</v>
      </c>
      <c r="B70" s="177" t="s">
        <v>252</v>
      </c>
      <c r="C70" s="182">
        <f>SUM(C71:C74)</f>
        <v>0</v>
      </c>
      <c r="D70" s="182">
        <f>SUM(D71:D74)</f>
        <v>0</v>
      </c>
      <c r="E70" s="182">
        <f>SUM(E71:E74)</f>
        <v>0</v>
      </c>
      <c r="F70" s="182">
        <f>SUM(F71:F74)</f>
        <v>0</v>
      </c>
    </row>
    <row r="71" spans="1:6" s="78" customFormat="1" ht="12" customHeight="1">
      <c r="A71" s="302" t="s">
        <v>107</v>
      </c>
      <c r="B71" s="287" t="s">
        <v>253</v>
      </c>
      <c r="C71" s="187"/>
      <c r="D71" s="187"/>
      <c r="E71" s="187"/>
      <c r="F71" s="187"/>
    </row>
    <row r="72" spans="1:6" s="78" customFormat="1" ht="12" customHeight="1">
      <c r="A72" s="303" t="s">
        <v>108</v>
      </c>
      <c r="B72" s="288" t="s">
        <v>254</v>
      </c>
      <c r="C72" s="187"/>
      <c r="D72" s="187"/>
      <c r="E72" s="187"/>
      <c r="F72" s="187"/>
    </row>
    <row r="73" spans="1:6" s="78" customFormat="1" ht="12" customHeight="1">
      <c r="A73" s="303" t="s">
        <v>279</v>
      </c>
      <c r="B73" s="288" t="s">
        <v>255</v>
      </c>
      <c r="C73" s="187"/>
      <c r="D73" s="187"/>
      <c r="E73" s="187"/>
      <c r="F73" s="187"/>
    </row>
    <row r="74" spans="1:6" s="78" customFormat="1" ht="12" customHeight="1" thickBot="1">
      <c r="A74" s="304" t="s">
        <v>280</v>
      </c>
      <c r="B74" s="289" t="s">
        <v>256</v>
      </c>
      <c r="C74" s="187"/>
      <c r="D74" s="187"/>
      <c r="E74" s="187"/>
      <c r="F74" s="187"/>
    </row>
    <row r="75" spans="1:6" s="78" customFormat="1" ht="12" customHeight="1" thickBot="1">
      <c r="A75" s="305" t="s">
        <v>257</v>
      </c>
      <c r="B75" s="177" t="s">
        <v>258</v>
      </c>
      <c r="C75" s="182">
        <f>SUM(C76:C77)</f>
        <v>0</v>
      </c>
      <c r="D75" s="182">
        <f>SUM(D76:D77)</f>
        <v>0</v>
      </c>
      <c r="E75" s="182">
        <f>SUM(E76:E77)</f>
        <v>0</v>
      </c>
      <c r="F75" s="182">
        <f>SUM(F76:F77)</f>
        <v>0</v>
      </c>
    </row>
    <row r="76" spans="1:6" s="78" customFormat="1" ht="12" customHeight="1">
      <c r="A76" s="302" t="s">
        <v>281</v>
      </c>
      <c r="B76" s="287" t="s">
        <v>259</v>
      </c>
      <c r="C76" s="187"/>
      <c r="D76" s="187"/>
      <c r="E76" s="187"/>
      <c r="F76" s="187"/>
    </row>
    <row r="77" spans="1:6" s="78" customFormat="1" ht="12" customHeight="1" thickBot="1">
      <c r="A77" s="304" t="s">
        <v>282</v>
      </c>
      <c r="B77" s="289" t="s">
        <v>260</v>
      </c>
      <c r="C77" s="187"/>
      <c r="D77" s="187"/>
      <c r="E77" s="187"/>
      <c r="F77" s="187"/>
    </row>
    <row r="78" spans="1:6" s="77" customFormat="1" ht="12" customHeight="1" thickBot="1">
      <c r="A78" s="305" t="s">
        <v>261</v>
      </c>
      <c r="B78" s="177" t="s">
        <v>262</v>
      </c>
      <c r="C78" s="182">
        <f>SUM(C79:C81)</f>
        <v>0</v>
      </c>
      <c r="D78" s="182">
        <f>SUM(D79:D81)</f>
        <v>0</v>
      </c>
      <c r="E78" s="182">
        <f>SUM(E79:E81)</f>
        <v>0</v>
      </c>
      <c r="F78" s="182">
        <f>SUM(F79:F81)</f>
        <v>0</v>
      </c>
    </row>
    <row r="79" spans="1:6" s="78" customFormat="1" ht="12" customHeight="1">
      <c r="A79" s="302" t="s">
        <v>283</v>
      </c>
      <c r="B79" s="287" t="s">
        <v>263</v>
      </c>
      <c r="C79" s="187"/>
      <c r="D79" s="187"/>
      <c r="E79" s="187"/>
      <c r="F79" s="187"/>
    </row>
    <row r="80" spans="1:6" s="78" customFormat="1" ht="12" customHeight="1">
      <c r="A80" s="303" t="s">
        <v>284</v>
      </c>
      <c r="B80" s="288" t="s">
        <v>264</v>
      </c>
      <c r="C80" s="187"/>
      <c r="D80" s="187"/>
      <c r="E80" s="187"/>
      <c r="F80" s="187"/>
    </row>
    <row r="81" spans="1:6" s="78" customFormat="1" ht="12" customHeight="1" thickBot="1">
      <c r="A81" s="304" t="s">
        <v>285</v>
      </c>
      <c r="B81" s="289" t="s">
        <v>265</v>
      </c>
      <c r="C81" s="187"/>
      <c r="D81" s="187"/>
      <c r="E81" s="187"/>
      <c r="F81" s="187"/>
    </row>
    <row r="82" spans="1:6" s="78" customFormat="1" ht="12" customHeight="1" thickBot="1">
      <c r="A82" s="305" t="s">
        <v>266</v>
      </c>
      <c r="B82" s="177" t="s">
        <v>286</v>
      </c>
      <c r="C82" s="182">
        <f>SUM(C83:C86)</f>
        <v>0</v>
      </c>
      <c r="D82" s="182">
        <f>SUM(D83:D86)</f>
        <v>0</v>
      </c>
      <c r="E82" s="182">
        <f>SUM(E83:E86)</f>
        <v>0</v>
      </c>
      <c r="F82" s="182">
        <f>SUM(F83:F86)</f>
        <v>0</v>
      </c>
    </row>
    <row r="83" spans="1:6" s="78" customFormat="1" ht="12" customHeight="1">
      <c r="A83" s="306" t="s">
        <v>267</v>
      </c>
      <c r="B83" s="287" t="s">
        <v>268</v>
      </c>
      <c r="C83" s="187"/>
      <c r="D83" s="187"/>
      <c r="E83" s="187"/>
      <c r="F83" s="187"/>
    </row>
    <row r="84" spans="1:6" s="78" customFormat="1" ht="12" customHeight="1">
      <c r="A84" s="307" t="s">
        <v>269</v>
      </c>
      <c r="B84" s="288" t="s">
        <v>270</v>
      </c>
      <c r="C84" s="187"/>
      <c r="D84" s="187"/>
      <c r="E84" s="187"/>
      <c r="F84" s="187"/>
    </row>
    <row r="85" spans="1:6" s="78" customFormat="1" ht="12" customHeight="1">
      <c r="A85" s="307" t="s">
        <v>271</v>
      </c>
      <c r="B85" s="288" t="s">
        <v>272</v>
      </c>
      <c r="C85" s="187"/>
      <c r="D85" s="187"/>
      <c r="E85" s="187"/>
      <c r="F85" s="187"/>
    </row>
    <row r="86" spans="1:6" s="77" customFormat="1" ht="12" customHeight="1" thickBot="1">
      <c r="A86" s="308" t="s">
        <v>273</v>
      </c>
      <c r="B86" s="289" t="s">
        <v>274</v>
      </c>
      <c r="C86" s="187"/>
      <c r="D86" s="187"/>
      <c r="E86" s="187"/>
      <c r="F86" s="187"/>
    </row>
    <row r="87" spans="1:6" s="77" customFormat="1" ht="12" customHeight="1" thickBot="1">
      <c r="A87" s="305" t="s">
        <v>275</v>
      </c>
      <c r="B87" s="177" t="s">
        <v>418</v>
      </c>
      <c r="C87" s="325"/>
      <c r="D87" s="325"/>
      <c r="E87" s="325"/>
      <c r="F87" s="325"/>
    </row>
    <row r="88" spans="1:6" s="77" customFormat="1" ht="12" customHeight="1" thickBot="1">
      <c r="A88" s="305" t="s">
        <v>440</v>
      </c>
      <c r="B88" s="177" t="s">
        <v>276</v>
      </c>
      <c r="C88" s="325"/>
      <c r="D88" s="325"/>
      <c r="E88" s="325"/>
      <c r="F88" s="325"/>
    </row>
    <row r="89" spans="1:6" s="77" customFormat="1" ht="12" customHeight="1" thickBot="1">
      <c r="A89" s="305" t="s">
        <v>441</v>
      </c>
      <c r="B89" s="294" t="s">
        <v>421</v>
      </c>
      <c r="C89" s="188">
        <f>+C66+C70+C75+C78+C82+C88+C87</f>
        <v>0</v>
      </c>
      <c r="D89" s="188">
        <f>+D66+D70+D75+D78+D82+D88+D87</f>
        <v>0</v>
      </c>
      <c r="E89" s="188">
        <f>+E66+E70+E75+E78+E82+E88+E87</f>
        <v>0</v>
      </c>
      <c r="F89" s="188">
        <f>+F66+F70+F75+F78+F82+F88+F87</f>
        <v>0</v>
      </c>
    </row>
    <row r="90" spans="1:6" s="77" customFormat="1" ht="12" customHeight="1" thickBot="1">
      <c r="A90" s="309" t="s">
        <v>442</v>
      </c>
      <c r="B90" s="295" t="s">
        <v>443</v>
      </c>
      <c r="C90" s="188">
        <f>+C65+C89</f>
        <v>0</v>
      </c>
      <c r="D90" s="188">
        <f>+D65+D89</f>
        <v>0</v>
      </c>
      <c r="E90" s="188">
        <f>+E65+E89</f>
        <v>0</v>
      </c>
      <c r="F90" s="188">
        <f>+F65+F89</f>
        <v>0</v>
      </c>
    </row>
    <row r="91" spans="1:3" s="78" customFormat="1" ht="15" customHeight="1" thickBot="1">
      <c r="A91" s="135"/>
      <c r="B91" s="136"/>
      <c r="C91" s="243"/>
    </row>
    <row r="92" spans="1:6" s="63" customFormat="1" ht="16.5" customHeight="1" thickBot="1">
      <c r="A92" s="139"/>
      <c r="B92" s="140" t="s">
        <v>53</v>
      </c>
      <c r="C92" s="245"/>
      <c r="D92" s="245"/>
      <c r="E92" s="245"/>
      <c r="F92" s="245"/>
    </row>
    <row r="93" spans="1:6" s="79" customFormat="1" ht="12" customHeight="1" thickBot="1">
      <c r="A93" s="282" t="s">
        <v>13</v>
      </c>
      <c r="B93" s="27" t="s">
        <v>447</v>
      </c>
      <c r="C93" s="181">
        <f>+C94+C95+C96+C97+C98+C111</f>
        <v>0</v>
      </c>
      <c r="D93" s="181">
        <f>+D94+D95+D96+D97+D98+D111</f>
        <v>0</v>
      </c>
      <c r="E93" s="181">
        <f>+E94+E95+E96+E97+E98+E111</f>
        <v>0</v>
      </c>
      <c r="F93" s="181">
        <f>+F94+F95+F96+F97+F98+F111</f>
        <v>0</v>
      </c>
    </row>
    <row r="94" spans="1:6" ht="12" customHeight="1">
      <c r="A94" s="310" t="s">
        <v>80</v>
      </c>
      <c r="B94" s="9" t="s">
        <v>44</v>
      </c>
      <c r="C94" s="183"/>
      <c r="D94" s="183"/>
      <c r="E94" s="183"/>
      <c r="F94" s="183"/>
    </row>
    <row r="95" spans="1:6" ht="12" customHeight="1">
      <c r="A95" s="303" t="s">
        <v>81</v>
      </c>
      <c r="B95" s="7" t="s">
        <v>130</v>
      </c>
      <c r="C95" s="184"/>
      <c r="D95" s="184"/>
      <c r="E95" s="184"/>
      <c r="F95" s="184"/>
    </row>
    <row r="96" spans="1:6" ht="12" customHeight="1">
      <c r="A96" s="303" t="s">
        <v>82</v>
      </c>
      <c r="B96" s="7" t="s">
        <v>105</v>
      </c>
      <c r="C96" s="186"/>
      <c r="D96" s="186"/>
      <c r="E96" s="186"/>
      <c r="F96" s="186"/>
    </row>
    <row r="97" spans="1:6" ht="12" customHeight="1">
      <c r="A97" s="303" t="s">
        <v>83</v>
      </c>
      <c r="B97" s="10" t="s">
        <v>131</v>
      </c>
      <c r="C97" s="186"/>
      <c r="D97" s="186"/>
      <c r="E97" s="186"/>
      <c r="F97" s="186"/>
    </row>
    <row r="98" spans="1:6" ht="12" customHeight="1">
      <c r="A98" s="303" t="s">
        <v>91</v>
      </c>
      <c r="B98" s="18" t="s">
        <v>132</v>
      </c>
      <c r="C98" s="186"/>
      <c r="D98" s="186"/>
      <c r="E98" s="186"/>
      <c r="F98" s="186"/>
    </row>
    <row r="99" spans="1:6" ht="12" customHeight="1">
      <c r="A99" s="303" t="s">
        <v>84</v>
      </c>
      <c r="B99" s="7" t="s">
        <v>444</v>
      </c>
      <c r="C99" s="186"/>
      <c r="D99" s="186"/>
      <c r="E99" s="186"/>
      <c r="F99" s="186"/>
    </row>
    <row r="100" spans="1:6" ht="12" customHeight="1">
      <c r="A100" s="303" t="s">
        <v>85</v>
      </c>
      <c r="B100" s="91" t="s">
        <v>384</v>
      </c>
      <c r="C100" s="186"/>
      <c r="D100" s="186"/>
      <c r="E100" s="186"/>
      <c r="F100" s="186"/>
    </row>
    <row r="101" spans="1:6" ht="12" customHeight="1">
      <c r="A101" s="303" t="s">
        <v>92</v>
      </c>
      <c r="B101" s="91" t="s">
        <v>383</v>
      </c>
      <c r="C101" s="186"/>
      <c r="D101" s="186"/>
      <c r="E101" s="186"/>
      <c r="F101" s="186"/>
    </row>
    <row r="102" spans="1:6" ht="12" customHeight="1">
      <c r="A102" s="303" t="s">
        <v>93</v>
      </c>
      <c r="B102" s="91" t="s">
        <v>292</v>
      </c>
      <c r="C102" s="186"/>
      <c r="D102" s="186"/>
      <c r="E102" s="186"/>
      <c r="F102" s="186"/>
    </row>
    <row r="103" spans="1:6" ht="12" customHeight="1">
      <c r="A103" s="303" t="s">
        <v>94</v>
      </c>
      <c r="B103" s="92" t="s">
        <v>293</v>
      </c>
      <c r="C103" s="186"/>
      <c r="D103" s="186"/>
      <c r="E103" s="186"/>
      <c r="F103" s="186"/>
    </row>
    <row r="104" spans="1:6" ht="12" customHeight="1">
      <c r="A104" s="303" t="s">
        <v>95</v>
      </c>
      <c r="B104" s="92" t="s">
        <v>294</v>
      </c>
      <c r="C104" s="186"/>
      <c r="D104" s="186"/>
      <c r="E104" s="186"/>
      <c r="F104" s="186"/>
    </row>
    <row r="105" spans="1:6" ht="12" customHeight="1">
      <c r="A105" s="303" t="s">
        <v>97</v>
      </c>
      <c r="B105" s="91" t="s">
        <v>295</v>
      </c>
      <c r="C105" s="186"/>
      <c r="D105" s="186"/>
      <c r="E105" s="186"/>
      <c r="F105" s="186"/>
    </row>
    <row r="106" spans="1:6" ht="12" customHeight="1">
      <c r="A106" s="303" t="s">
        <v>133</v>
      </c>
      <c r="B106" s="91" t="s">
        <v>296</v>
      </c>
      <c r="C106" s="186"/>
      <c r="D106" s="186"/>
      <c r="E106" s="186"/>
      <c r="F106" s="186"/>
    </row>
    <row r="107" spans="1:6" ht="12" customHeight="1">
      <c r="A107" s="303" t="s">
        <v>290</v>
      </c>
      <c r="B107" s="92" t="s">
        <v>297</v>
      </c>
      <c r="C107" s="186"/>
      <c r="D107" s="186"/>
      <c r="E107" s="186"/>
      <c r="F107" s="186"/>
    </row>
    <row r="108" spans="1:6" ht="12" customHeight="1">
      <c r="A108" s="311" t="s">
        <v>291</v>
      </c>
      <c r="B108" s="93" t="s">
        <v>298</v>
      </c>
      <c r="C108" s="186"/>
      <c r="D108" s="186"/>
      <c r="E108" s="186"/>
      <c r="F108" s="186"/>
    </row>
    <row r="109" spans="1:6" ht="12" customHeight="1">
      <c r="A109" s="303" t="s">
        <v>381</v>
      </c>
      <c r="B109" s="93" t="s">
        <v>299</v>
      </c>
      <c r="C109" s="186"/>
      <c r="D109" s="186"/>
      <c r="E109" s="186"/>
      <c r="F109" s="186"/>
    </row>
    <row r="110" spans="1:6" ht="12" customHeight="1">
      <c r="A110" s="303" t="s">
        <v>382</v>
      </c>
      <c r="B110" s="92" t="s">
        <v>300</v>
      </c>
      <c r="C110" s="184"/>
      <c r="D110" s="184"/>
      <c r="E110" s="184"/>
      <c r="F110" s="184"/>
    </row>
    <row r="111" spans="1:6" ht="12" customHeight="1">
      <c r="A111" s="303" t="s">
        <v>386</v>
      </c>
      <c r="B111" s="10" t="s">
        <v>45</v>
      </c>
      <c r="C111" s="184"/>
      <c r="D111" s="184"/>
      <c r="E111" s="184"/>
      <c r="F111" s="184"/>
    </row>
    <row r="112" spans="1:6" ht="12" customHeight="1">
      <c r="A112" s="304" t="s">
        <v>387</v>
      </c>
      <c r="B112" s="7" t="s">
        <v>445</v>
      </c>
      <c r="C112" s="186"/>
      <c r="D112" s="186"/>
      <c r="E112" s="186"/>
      <c r="F112" s="186"/>
    </row>
    <row r="113" spans="1:6" ht="12" customHeight="1" thickBot="1">
      <c r="A113" s="312" t="s">
        <v>388</v>
      </c>
      <c r="B113" s="94" t="s">
        <v>446</v>
      </c>
      <c r="C113" s="190"/>
      <c r="D113" s="190"/>
      <c r="E113" s="190"/>
      <c r="F113" s="190"/>
    </row>
    <row r="114" spans="1:6" ht="12" customHeight="1" thickBot="1">
      <c r="A114" s="33" t="s">
        <v>14</v>
      </c>
      <c r="B114" s="26" t="s">
        <v>301</v>
      </c>
      <c r="C114" s="182">
        <f>+C115+C117+C119</f>
        <v>0</v>
      </c>
      <c r="D114" s="182">
        <f>+D115+D117+D119</f>
        <v>0</v>
      </c>
      <c r="E114" s="182">
        <f>+E115+E117+E119</f>
        <v>0</v>
      </c>
      <c r="F114" s="182">
        <f>+F115+F117+F119</f>
        <v>0</v>
      </c>
    </row>
    <row r="115" spans="1:6" ht="12" customHeight="1">
      <c r="A115" s="302" t="s">
        <v>86</v>
      </c>
      <c r="B115" s="7" t="s">
        <v>166</v>
      </c>
      <c r="C115" s="185"/>
      <c r="D115" s="185"/>
      <c r="E115" s="185"/>
      <c r="F115" s="185"/>
    </row>
    <row r="116" spans="1:6" ht="12" customHeight="1">
      <c r="A116" s="302" t="s">
        <v>87</v>
      </c>
      <c r="B116" s="11" t="s">
        <v>305</v>
      </c>
      <c r="C116" s="185"/>
      <c r="D116" s="185"/>
      <c r="E116" s="185"/>
      <c r="F116" s="185"/>
    </row>
    <row r="117" spans="1:6" ht="12" customHeight="1">
      <c r="A117" s="302" t="s">
        <v>88</v>
      </c>
      <c r="B117" s="11" t="s">
        <v>134</v>
      </c>
      <c r="C117" s="184"/>
      <c r="D117" s="184"/>
      <c r="E117" s="184"/>
      <c r="F117" s="184"/>
    </row>
    <row r="118" spans="1:6" ht="12" customHeight="1">
      <c r="A118" s="302" t="s">
        <v>89</v>
      </c>
      <c r="B118" s="11" t="s">
        <v>306</v>
      </c>
      <c r="C118" s="162"/>
      <c r="D118" s="162"/>
      <c r="E118" s="162"/>
      <c r="F118" s="162"/>
    </row>
    <row r="119" spans="1:6" ht="12" customHeight="1">
      <c r="A119" s="302" t="s">
        <v>90</v>
      </c>
      <c r="B119" s="179" t="s">
        <v>168</v>
      </c>
      <c r="C119" s="162"/>
      <c r="D119" s="162"/>
      <c r="E119" s="162"/>
      <c r="F119" s="162"/>
    </row>
    <row r="120" spans="1:6" ht="12" customHeight="1">
      <c r="A120" s="302" t="s">
        <v>96</v>
      </c>
      <c r="B120" s="178" t="s">
        <v>368</v>
      </c>
      <c r="C120" s="162"/>
      <c r="D120" s="162"/>
      <c r="E120" s="162"/>
      <c r="F120" s="162"/>
    </row>
    <row r="121" spans="1:6" ht="12" customHeight="1">
      <c r="A121" s="302" t="s">
        <v>98</v>
      </c>
      <c r="B121" s="286" t="s">
        <v>311</v>
      </c>
      <c r="C121" s="162"/>
      <c r="D121" s="162"/>
      <c r="E121" s="162"/>
      <c r="F121" s="162"/>
    </row>
    <row r="122" spans="1:6" ht="12" customHeight="1">
      <c r="A122" s="302" t="s">
        <v>135</v>
      </c>
      <c r="B122" s="92" t="s">
        <v>294</v>
      </c>
      <c r="C122" s="162"/>
      <c r="D122" s="162"/>
      <c r="E122" s="162"/>
      <c r="F122" s="162"/>
    </row>
    <row r="123" spans="1:6" ht="12" customHeight="1">
      <c r="A123" s="302" t="s">
        <v>136</v>
      </c>
      <c r="B123" s="92" t="s">
        <v>310</v>
      </c>
      <c r="C123" s="162"/>
      <c r="D123" s="162"/>
      <c r="E123" s="162"/>
      <c r="F123" s="162"/>
    </row>
    <row r="124" spans="1:6" ht="12" customHeight="1">
      <c r="A124" s="302" t="s">
        <v>137</v>
      </c>
      <c r="B124" s="92" t="s">
        <v>309</v>
      </c>
      <c r="C124" s="162"/>
      <c r="D124" s="162"/>
      <c r="E124" s="162"/>
      <c r="F124" s="162"/>
    </row>
    <row r="125" spans="1:6" ht="12" customHeight="1">
      <c r="A125" s="302" t="s">
        <v>302</v>
      </c>
      <c r="B125" s="92" t="s">
        <v>297</v>
      </c>
      <c r="C125" s="162"/>
      <c r="D125" s="162"/>
      <c r="E125" s="162"/>
      <c r="F125" s="162"/>
    </row>
    <row r="126" spans="1:6" ht="12" customHeight="1">
      <c r="A126" s="302" t="s">
        <v>303</v>
      </c>
      <c r="B126" s="92" t="s">
        <v>308</v>
      </c>
      <c r="C126" s="162"/>
      <c r="D126" s="162"/>
      <c r="E126" s="162"/>
      <c r="F126" s="162"/>
    </row>
    <row r="127" spans="1:6" ht="12" customHeight="1" thickBot="1">
      <c r="A127" s="311" t="s">
        <v>304</v>
      </c>
      <c r="B127" s="92" t="s">
        <v>307</v>
      </c>
      <c r="C127" s="164"/>
      <c r="D127" s="164"/>
      <c r="E127" s="164"/>
      <c r="F127" s="164"/>
    </row>
    <row r="128" spans="1:6" ht="12" customHeight="1" thickBot="1">
      <c r="A128" s="33" t="s">
        <v>15</v>
      </c>
      <c r="B128" s="86" t="s">
        <v>391</v>
      </c>
      <c r="C128" s="182">
        <f>+C93+C114</f>
        <v>0</v>
      </c>
      <c r="D128" s="182">
        <f>+D93+D114</f>
        <v>0</v>
      </c>
      <c r="E128" s="182">
        <f>+E93+E114</f>
        <v>0</v>
      </c>
      <c r="F128" s="182">
        <f>+F93+F114</f>
        <v>0</v>
      </c>
    </row>
    <row r="129" spans="1:6" ht="12" customHeight="1" thickBot="1">
      <c r="A129" s="33" t="s">
        <v>16</v>
      </c>
      <c r="B129" s="86" t="s">
        <v>392</v>
      </c>
      <c r="C129" s="182">
        <f>+C130+C131+C132</f>
        <v>0</v>
      </c>
      <c r="D129" s="182">
        <f>+D130+D131+D132</f>
        <v>0</v>
      </c>
      <c r="E129" s="182">
        <f>+E130+E131+E132</f>
        <v>0</v>
      </c>
      <c r="F129" s="182">
        <f>+F130+F131+F132</f>
        <v>0</v>
      </c>
    </row>
    <row r="130" spans="1:6" s="79" customFormat="1" ht="12" customHeight="1">
      <c r="A130" s="302" t="s">
        <v>202</v>
      </c>
      <c r="B130" s="8" t="s">
        <v>450</v>
      </c>
      <c r="C130" s="162"/>
      <c r="D130" s="162"/>
      <c r="E130" s="162"/>
      <c r="F130" s="162"/>
    </row>
    <row r="131" spans="1:6" ht="12" customHeight="1">
      <c r="A131" s="302" t="s">
        <v>205</v>
      </c>
      <c r="B131" s="8" t="s">
        <v>400</v>
      </c>
      <c r="C131" s="162"/>
      <c r="D131" s="162"/>
      <c r="E131" s="162"/>
      <c r="F131" s="162"/>
    </row>
    <row r="132" spans="1:6" ht="12" customHeight="1" thickBot="1">
      <c r="A132" s="311" t="s">
        <v>206</v>
      </c>
      <c r="B132" s="6" t="s">
        <v>449</v>
      </c>
      <c r="C132" s="162"/>
      <c r="D132" s="162"/>
      <c r="E132" s="162"/>
      <c r="F132" s="162"/>
    </row>
    <row r="133" spans="1:6" ht="12" customHeight="1" thickBot="1">
      <c r="A133" s="33" t="s">
        <v>17</v>
      </c>
      <c r="B133" s="86" t="s">
        <v>393</v>
      </c>
      <c r="C133" s="182">
        <f>+C134+C135+C136+C137+C138+C139</f>
        <v>0</v>
      </c>
      <c r="D133" s="182">
        <f>+D134+D135+D136+D137+D138+D139</f>
        <v>0</v>
      </c>
      <c r="E133" s="182">
        <f>+E134+E135+E136+E137+E138+E139</f>
        <v>0</v>
      </c>
      <c r="F133" s="182">
        <f>+F134+F135+F136+F137+F138+F139</f>
        <v>0</v>
      </c>
    </row>
    <row r="134" spans="1:6" ht="12" customHeight="1">
      <c r="A134" s="302" t="s">
        <v>73</v>
      </c>
      <c r="B134" s="8" t="s">
        <v>402</v>
      </c>
      <c r="C134" s="162"/>
      <c r="D134" s="162"/>
      <c r="E134" s="162"/>
      <c r="F134" s="162"/>
    </row>
    <row r="135" spans="1:6" ht="12" customHeight="1">
      <c r="A135" s="302" t="s">
        <v>74</v>
      </c>
      <c r="B135" s="8" t="s">
        <v>394</v>
      </c>
      <c r="C135" s="162"/>
      <c r="D135" s="162"/>
      <c r="E135" s="162"/>
      <c r="F135" s="162"/>
    </row>
    <row r="136" spans="1:6" ht="12" customHeight="1">
      <c r="A136" s="302" t="s">
        <v>75</v>
      </c>
      <c r="B136" s="8" t="s">
        <v>395</v>
      </c>
      <c r="C136" s="162"/>
      <c r="D136" s="162"/>
      <c r="E136" s="162"/>
      <c r="F136" s="162"/>
    </row>
    <row r="137" spans="1:6" ht="12" customHeight="1">
      <c r="A137" s="302" t="s">
        <v>122</v>
      </c>
      <c r="B137" s="8" t="s">
        <v>448</v>
      </c>
      <c r="C137" s="162"/>
      <c r="D137" s="162"/>
      <c r="E137" s="162"/>
      <c r="F137" s="162"/>
    </row>
    <row r="138" spans="1:6" ht="12" customHeight="1">
      <c r="A138" s="302" t="s">
        <v>123</v>
      </c>
      <c r="B138" s="8" t="s">
        <v>397</v>
      </c>
      <c r="C138" s="162"/>
      <c r="D138" s="162"/>
      <c r="E138" s="162"/>
      <c r="F138" s="162"/>
    </row>
    <row r="139" spans="1:6" s="79" customFormat="1" ht="12" customHeight="1" thickBot="1">
      <c r="A139" s="311" t="s">
        <v>124</v>
      </c>
      <c r="B139" s="6" t="s">
        <v>398</v>
      </c>
      <c r="C139" s="162"/>
      <c r="D139" s="162"/>
      <c r="E139" s="162"/>
      <c r="F139" s="162"/>
    </row>
    <row r="140" spans="1:9" ht="12" customHeight="1" thickBot="1">
      <c r="A140" s="33" t="s">
        <v>18</v>
      </c>
      <c r="B140" s="86" t="s">
        <v>465</v>
      </c>
      <c r="C140" s="188">
        <f>+C141+C142+C144+C145+C143</f>
        <v>0</v>
      </c>
      <c r="D140" s="188">
        <f>+D141+D142+D144+D145+D143</f>
        <v>0</v>
      </c>
      <c r="E140" s="188">
        <f>+E141+E142+E144+E145+E143</f>
        <v>0</v>
      </c>
      <c r="F140" s="188">
        <f>+F141+F142+F144+F145+F143</f>
        <v>0</v>
      </c>
      <c r="I140" s="145"/>
    </row>
    <row r="141" spans="1:6" ht="12.75">
      <c r="A141" s="302" t="s">
        <v>76</v>
      </c>
      <c r="B141" s="8" t="s">
        <v>312</v>
      </c>
      <c r="C141" s="162"/>
      <c r="D141" s="162"/>
      <c r="E141" s="162"/>
      <c r="F141" s="162"/>
    </row>
    <row r="142" spans="1:6" ht="12" customHeight="1">
      <c r="A142" s="302" t="s">
        <v>77</v>
      </c>
      <c r="B142" s="8" t="s">
        <v>313</v>
      </c>
      <c r="C142" s="162"/>
      <c r="D142" s="162"/>
      <c r="E142" s="162"/>
      <c r="F142" s="162"/>
    </row>
    <row r="143" spans="1:6" s="79" customFormat="1" ht="12" customHeight="1">
      <c r="A143" s="302" t="s">
        <v>226</v>
      </c>
      <c r="B143" s="8" t="s">
        <v>464</v>
      </c>
      <c r="C143" s="162"/>
      <c r="D143" s="162"/>
      <c r="E143" s="162"/>
      <c r="F143" s="162"/>
    </row>
    <row r="144" spans="1:6" s="79" customFormat="1" ht="12" customHeight="1">
      <c r="A144" s="302" t="s">
        <v>227</v>
      </c>
      <c r="B144" s="8" t="s">
        <v>407</v>
      </c>
      <c r="C144" s="162"/>
      <c r="D144" s="162"/>
      <c r="E144" s="162"/>
      <c r="F144" s="162"/>
    </row>
    <row r="145" spans="1:6" s="79" customFormat="1" ht="12" customHeight="1" thickBot="1">
      <c r="A145" s="311" t="s">
        <v>228</v>
      </c>
      <c r="B145" s="6" t="s">
        <v>332</v>
      </c>
      <c r="C145" s="162"/>
      <c r="D145" s="162"/>
      <c r="E145" s="162"/>
      <c r="F145" s="162"/>
    </row>
    <row r="146" spans="1:6" s="79" customFormat="1" ht="12" customHeight="1" thickBot="1">
      <c r="A146" s="33" t="s">
        <v>19</v>
      </c>
      <c r="B146" s="86" t="s">
        <v>408</v>
      </c>
      <c r="C146" s="191">
        <f>+C147+C148+C149+C150+C151</f>
        <v>0</v>
      </c>
      <c r="D146" s="191">
        <f>+D147+D148+D149+D150+D151</f>
        <v>0</v>
      </c>
      <c r="E146" s="191">
        <f>+E147+E148+E149+E150+E151</f>
        <v>0</v>
      </c>
      <c r="F146" s="191">
        <f>+F147+F148+F149+F150+F151</f>
        <v>0</v>
      </c>
    </row>
    <row r="147" spans="1:6" s="79" customFormat="1" ht="12" customHeight="1">
      <c r="A147" s="302" t="s">
        <v>78</v>
      </c>
      <c r="B147" s="8" t="s">
        <v>403</v>
      </c>
      <c r="C147" s="162"/>
      <c r="D147" s="162"/>
      <c r="E147" s="162"/>
      <c r="F147" s="162"/>
    </row>
    <row r="148" spans="1:6" s="79" customFormat="1" ht="12" customHeight="1">
      <c r="A148" s="302" t="s">
        <v>79</v>
      </c>
      <c r="B148" s="8" t="s">
        <v>410</v>
      </c>
      <c r="C148" s="162"/>
      <c r="D148" s="162"/>
      <c r="E148" s="162"/>
      <c r="F148" s="162"/>
    </row>
    <row r="149" spans="1:6" s="79" customFormat="1" ht="12" customHeight="1">
      <c r="A149" s="302" t="s">
        <v>238</v>
      </c>
      <c r="B149" s="8" t="s">
        <v>405</v>
      </c>
      <c r="C149" s="162"/>
      <c r="D149" s="162"/>
      <c r="E149" s="162"/>
      <c r="F149" s="162"/>
    </row>
    <row r="150" spans="1:6" ht="12.75" customHeight="1">
      <c r="A150" s="302" t="s">
        <v>239</v>
      </c>
      <c r="B150" s="8" t="s">
        <v>451</v>
      </c>
      <c r="C150" s="162"/>
      <c r="D150" s="162"/>
      <c r="E150" s="162"/>
      <c r="F150" s="162"/>
    </row>
    <row r="151" spans="1:6" ht="12.75" customHeight="1" thickBot="1">
      <c r="A151" s="311" t="s">
        <v>409</v>
      </c>
      <c r="B151" s="6" t="s">
        <v>412</v>
      </c>
      <c r="C151" s="164"/>
      <c r="D151" s="164"/>
      <c r="E151" s="164"/>
      <c r="F151" s="164"/>
    </row>
    <row r="152" spans="1:6" ht="12.75" customHeight="1" thickBot="1">
      <c r="A152" s="347" t="s">
        <v>20</v>
      </c>
      <c r="B152" s="86" t="s">
        <v>413</v>
      </c>
      <c r="C152" s="191"/>
      <c r="D152" s="191"/>
      <c r="E152" s="191"/>
      <c r="F152" s="191"/>
    </row>
    <row r="153" spans="1:6" ht="12" customHeight="1" thickBot="1">
      <c r="A153" s="347" t="s">
        <v>21</v>
      </c>
      <c r="B153" s="86" t="s">
        <v>414</v>
      </c>
      <c r="C153" s="191"/>
      <c r="D153" s="191"/>
      <c r="E153" s="191"/>
      <c r="F153" s="191"/>
    </row>
    <row r="154" spans="1:6" ht="15" customHeight="1" thickBot="1">
      <c r="A154" s="33" t="s">
        <v>22</v>
      </c>
      <c r="B154" s="86" t="s">
        <v>416</v>
      </c>
      <c r="C154" s="296">
        <f>+C129+C133+C140+C146+C152+C153</f>
        <v>0</v>
      </c>
      <c r="D154" s="296">
        <f>+D129+D133+D140+D146+D152+D153</f>
        <v>0</v>
      </c>
      <c r="E154" s="296">
        <f>+E129+E133+E140+E146+E152+E153</f>
        <v>0</v>
      </c>
      <c r="F154" s="296">
        <f>+F129+F133+F140+F146+F152+F153</f>
        <v>0</v>
      </c>
    </row>
    <row r="155" spans="1:6" ht="13.5" thickBot="1">
      <c r="A155" s="313" t="s">
        <v>23</v>
      </c>
      <c r="B155" s="258" t="s">
        <v>415</v>
      </c>
      <c r="C155" s="296">
        <f>+C128+C154</f>
        <v>0</v>
      </c>
      <c r="D155" s="296">
        <f>+D128+D154</f>
        <v>0</v>
      </c>
      <c r="E155" s="296">
        <f>+E128+E154</f>
        <v>0</v>
      </c>
      <c r="F155" s="296">
        <f>+F128+F154</f>
        <v>0</v>
      </c>
    </row>
    <row r="156" spans="1:5" ht="15" customHeight="1" thickBot="1">
      <c r="A156" s="260"/>
      <c r="B156" s="261"/>
      <c r="C156" s="262"/>
      <c r="D156" s="262"/>
      <c r="E156" s="262"/>
    </row>
    <row r="157" spans="1:6" ht="14.25" customHeight="1" thickBot="1">
      <c r="A157" s="143" t="s">
        <v>452</v>
      </c>
      <c r="B157" s="144"/>
      <c r="C157" s="84">
        <v>0</v>
      </c>
      <c r="D157" s="84">
        <v>0</v>
      </c>
      <c r="E157" s="84">
        <v>0</v>
      </c>
      <c r="F157" s="84">
        <v>0</v>
      </c>
    </row>
    <row r="158" spans="1:6" ht="13.5" thickBot="1">
      <c r="A158" s="143" t="s">
        <v>147</v>
      </c>
      <c r="B158" s="144"/>
      <c r="C158" s="84">
        <v>0</v>
      </c>
      <c r="D158" s="84">
        <v>0</v>
      </c>
      <c r="E158" s="84">
        <v>0</v>
      </c>
      <c r="F158" s="84">
        <v>0</v>
      </c>
    </row>
  </sheetData>
  <sheetProtection formatCells="0"/>
  <mergeCells count="4"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1"/>
  <sheetViews>
    <sheetView zoomScale="110" zoomScaleNormal="110" workbookViewId="0" topLeftCell="B1">
      <selection activeCell="H6" sqref="H6"/>
    </sheetView>
  </sheetViews>
  <sheetFormatPr defaultColWidth="9.375" defaultRowHeight="12.75"/>
  <cols>
    <col min="1" max="1" width="13.75390625" style="142" customWidth="1"/>
    <col min="2" max="2" width="79.125" style="3" customWidth="1"/>
    <col min="3" max="3" width="26.00390625" style="3" customWidth="1"/>
    <col min="4" max="5" width="11.625" style="3" bestFit="1" customWidth="1"/>
    <col min="6" max="6" width="11.125" style="3" customWidth="1"/>
    <col min="7" max="16384" width="9.375" style="3" customWidth="1"/>
  </cols>
  <sheetData>
    <row r="1" spans="1:6" s="2" customFormat="1" ht="21" customHeight="1" thickBot="1">
      <c r="A1" s="123"/>
      <c r="B1" s="124"/>
      <c r="C1" s="640" t="s">
        <v>648</v>
      </c>
      <c r="D1" s="640"/>
      <c r="E1" s="640"/>
      <c r="F1" s="640"/>
    </row>
    <row r="2" spans="1:6" s="75" customFormat="1" ht="25.5" customHeight="1">
      <c r="A2" s="363" t="s">
        <v>145</v>
      </c>
      <c r="B2" s="537" t="s">
        <v>474</v>
      </c>
      <c r="C2" s="642" t="s">
        <v>55</v>
      </c>
      <c r="D2" s="643"/>
      <c r="E2" s="643"/>
      <c r="F2" s="644"/>
    </row>
    <row r="3" spans="1:6" s="75" customFormat="1" ht="23.25" thickBot="1">
      <c r="A3" s="318" t="s">
        <v>144</v>
      </c>
      <c r="B3" s="538" t="s">
        <v>340</v>
      </c>
      <c r="C3" s="645" t="s">
        <v>49</v>
      </c>
      <c r="D3" s="646"/>
      <c r="E3" s="646"/>
      <c r="F3" s="647"/>
    </row>
    <row r="4" spans="1:6" s="76" customFormat="1" ht="15.75" customHeight="1" thickBot="1">
      <c r="A4" s="126"/>
      <c r="B4" s="126"/>
      <c r="C4" s="641" t="s">
        <v>497</v>
      </c>
      <c r="D4" s="641"/>
      <c r="E4" s="641"/>
      <c r="F4" s="641"/>
    </row>
    <row r="5" spans="1:6" ht="23.25" thickBot="1">
      <c r="A5" s="281" t="s">
        <v>146</v>
      </c>
      <c r="B5" s="127" t="s">
        <v>50</v>
      </c>
      <c r="C5" s="128" t="s">
        <v>51</v>
      </c>
      <c r="D5" s="128" t="s">
        <v>539</v>
      </c>
      <c r="E5" s="128" t="s">
        <v>539</v>
      </c>
      <c r="F5" s="128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131"/>
      <c r="D7" s="131"/>
      <c r="E7" s="131"/>
      <c r="F7" s="131"/>
    </row>
    <row r="8" spans="1:6" s="77" customFormat="1" ht="12" customHeight="1" thickBot="1">
      <c r="A8" s="37" t="s">
        <v>13</v>
      </c>
      <c r="B8" s="132" t="s">
        <v>453</v>
      </c>
      <c r="C8" s="201">
        <f>SUM(C9:C19)</f>
        <v>88000</v>
      </c>
      <c r="D8" s="201">
        <f>SUM(D9:D19)</f>
        <v>88000</v>
      </c>
      <c r="E8" s="201">
        <f>SUM(E9:E19)</f>
        <v>88000</v>
      </c>
      <c r="F8" s="201">
        <f>SUM(F9:F19)</f>
        <v>97224</v>
      </c>
    </row>
    <row r="9" spans="1:6" s="77" customFormat="1" ht="12" customHeight="1">
      <c r="A9" s="319" t="s">
        <v>80</v>
      </c>
      <c r="B9" s="9" t="s">
        <v>215</v>
      </c>
      <c r="C9" s="239"/>
      <c r="D9" s="239"/>
      <c r="E9" s="239"/>
      <c r="F9" s="239"/>
    </row>
    <row r="10" spans="1:6" s="77" customFormat="1" ht="12" customHeight="1">
      <c r="A10" s="320" t="s">
        <v>81</v>
      </c>
      <c r="B10" s="7" t="s">
        <v>216</v>
      </c>
      <c r="C10" s="199"/>
      <c r="D10" s="199"/>
      <c r="E10" s="199"/>
      <c r="F10" s="199">
        <v>5325</v>
      </c>
    </row>
    <row r="11" spans="1:6" s="77" customFormat="1" ht="12" customHeight="1">
      <c r="A11" s="320" t="s">
        <v>82</v>
      </c>
      <c r="B11" s="7" t="s">
        <v>217</v>
      </c>
      <c r="C11" s="199">
        <v>62000</v>
      </c>
      <c r="D11" s="199">
        <v>62000</v>
      </c>
      <c r="E11" s="199">
        <v>62000</v>
      </c>
      <c r="F11" s="199">
        <v>62000</v>
      </c>
    </row>
    <row r="12" spans="1:6" s="77" customFormat="1" ht="12" customHeight="1">
      <c r="A12" s="320" t="s">
        <v>83</v>
      </c>
      <c r="B12" s="7" t="s">
        <v>218</v>
      </c>
      <c r="C12" s="199"/>
      <c r="D12" s="199"/>
      <c r="E12" s="199"/>
      <c r="F12" s="199"/>
    </row>
    <row r="13" spans="1:6" s="77" customFormat="1" ht="12" customHeight="1">
      <c r="A13" s="320" t="s">
        <v>106</v>
      </c>
      <c r="B13" s="7" t="s">
        <v>219</v>
      </c>
      <c r="C13" s="199"/>
      <c r="D13" s="199"/>
      <c r="E13" s="199"/>
      <c r="F13" s="199"/>
    </row>
    <row r="14" spans="1:6" s="77" customFormat="1" ht="12" customHeight="1">
      <c r="A14" s="320" t="s">
        <v>84</v>
      </c>
      <c r="B14" s="7" t="s">
        <v>341</v>
      </c>
      <c r="C14" s="199">
        <v>25000</v>
      </c>
      <c r="D14" s="199">
        <v>25000</v>
      </c>
      <c r="E14" s="199">
        <v>25000</v>
      </c>
      <c r="F14" s="199">
        <v>28899</v>
      </c>
    </row>
    <row r="15" spans="1:6" s="77" customFormat="1" ht="12" customHeight="1">
      <c r="A15" s="320" t="s">
        <v>85</v>
      </c>
      <c r="B15" s="6" t="s">
        <v>342</v>
      </c>
      <c r="C15" s="199"/>
      <c r="D15" s="199"/>
      <c r="E15" s="199"/>
      <c r="F15" s="199"/>
    </row>
    <row r="16" spans="1:6" s="77" customFormat="1" ht="12" customHeight="1">
      <c r="A16" s="320" t="s">
        <v>92</v>
      </c>
      <c r="B16" s="7" t="s">
        <v>222</v>
      </c>
      <c r="C16" s="240"/>
      <c r="D16" s="240"/>
      <c r="E16" s="240"/>
      <c r="F16" s="240"/>
    </row>
    <row r="17" spans="1:6" s="78" customFormat="1" ht="12" customHeight="1">
      <c r="A17" s="320" t="s">
        <v>93</v>
      </c>
      <c r="B17" s="7" t="s">
        <v>223</v>
      </c>
      <c r="C17" s="199"/>
      <c r="D17" s="199"/>
      <c r="E17" s="199"/>
      <c r="F17" s="199"/>
    </row>
    <row r="18" spans="1:6" s="78" customFormat="1" ht="12" customHeight="1">
      <c r="A18" s="320" t="s">
        <v>94</v>
      </c>
      <c r="B18" s="7" t="s">
        <v>376</v>
      </c>
      <c r="C18" s="200"/>
      <c r="D18" s="200"/>
      <c r="E18" s="200"/>
      <c r="F18" s="200"/>
    </row>
    <row r="19" spans="1:6" s="78" customFormat="1" ht="12" customHeight="1" thickBot="1">
      <c r="A19" s="320" t="s">
        <v>95</v>
      </c>
      <c r="B19" s="6" t="s">
        <v>224</v>
      </c>
      <c r="C19" s="200">
        <v>1000</v>
      </c>
      <c r="D19" s="200">
        <v>1000</v>
      </c>
      <c r="E19" s="200">
        <v>1000</v>
      </c>
      <c r="F19" s="200">
        <v>1000</v>
      </c>
    </row>
    <row r="20" spans="1:6" s="77" customFormat="1" ht="12" customHeight="1" thickBot="1">
      <c r="A20" s="37" t="s">
        <v>14</v>
      </c>
      <c r="B20" s="132" t="s">
        <v>343</v>
      </c>
      <c r="C20" s="201">
        <f>SUM(C21:C23)</f>
        <v>0</v>
      </c>
      <c r="D20" s="201">
        <f>SUM(D21:D23)</f>
        <v>0</v>
      </c>
      <c r="E20" s="201">
        <f>SUM(E21:E23)</f>
        <v>756334</v>
      </c>
      <c r="F20" s="201">
        <f>SUM(F21:F23)</f>
        <v>1711302</v>
      </c>
    </row>
    <row r="21" spans="1:6" s="78" customFormat="1" ht="12" customHeight="1">
      <c r="A21" s="320" t="s">
        <v>86</v>
      </c>
      <c r="B21" s="8" t="s">
        <v>192</v>
      </c>
      <c r="C21" s="199"/>
      <c r="D21" s="199"/>
      <c r="E21" s="199"/>
      <c r="F21" s="199"/>
    </row>
    <row r="22" spans="1:6" s="78" customFormat="1" ht="12" customHeight="1">
      <c r="A22" s="320" t="s">
        <v>87</v>
      </c>
      <c r="B22" s="7" t="s">
        <v>344</v>
      </c>
      <c r="C22" s="199"/>
      <c r="D22" s="199"/>
      <c r="E22" s="199"/>
      <c r="F22" s="199"/>
    </row>
    <row r="23" spans="1:6" s="78" customFormat="1" ht="12" customHeight="1">
      <c r="A23" s="320" t="s">
        <v>88</v>
      </c>
      <c r="B23" s="7" t="s">
        <v>345</v>
      </c>
      <c r="C23" s="199"/>
      <c r="D23" s="199"/>
      <c r="E23" s="199">
        <v>756334</v>
      </c>
      <c r="F23" s="199">
        <v>1711302</v>
      </c>
    </row>
    <row r="24" spans="1:6" s="78" customFormat="1" ht="12" customHeight="1" thickBot="1">
      <c r="A24" s="320" t="s">
        <v>89</v>
      </c>
      <c r="B24" s="7" t="s">
        <v>454</v>
      </c>
      <c r="C24" s="199"/>
      <c r="D24" s="199"/>
      <c r="E24" s="199"/>
      <c r="F24" s="199"/>
    </row>
    <row r="25" spans="1:6" s="78" customFormat="1" ht="12" customHeight="1" thickBot="1">
      <c r="A25" s="38" t="s">
        <v>15</v>
      </c>
      <c r="B25" s="86" t="s">
        <v>121</v>
      </c>
      <c r="C25" s="225">
        <v>30000</v>
      </c>
      <c r="D25" s="225">
        <v>30000</v>
      </c>
      <c r="E25" s="225">
        <v>30000</v>
      </c>
      <c r="F25" s="225">
        <v>45000</v>
      </c>
    </row>
    <row r="26" spans="1:6" s="78" customFormat="1" ht="12" customHeight="1" thickBot="1">
      <c r="A26" s="38" t="s">
        <v>16</v>
      </c>
      <c r="B26" s="86" t="s">
        <v>455</v>
      </c>
      <c r="C26" s="201">
        <f>+C27+C28+C29</f>
        <v>0</v>
      </c>
      <c r="D26" s="201">
        <f>+D27+D28+D29</f>
        <v>0</v>
      </c>
      <c r="E26" s="201">
        <f>+E27+E28+E29</f>
        <v>0</v>
      </c>
      <c r="F26" s="201">
        <f>+F27+F28+F29</f>
        <v>0</v>
      </c>
    </row>
    <row r="27" spans="1:6" s="78" customFormat="1" ht="12" customHeight="1">
      <c r="A27" s="321" t="s">
        <v>202</v>
      </c>
      <c r="B27" s="322" t="s">
        <v>197</v>
      </c>
      <c r="C27" s="70"/>
      <c r="D27" s="70"/>
      <c r="E27" s="70"/>
      <c r="F27" s="70"/>
    </row>
    <row r="28" spans="1:6" s="78" customFormat="1" ht="12" customHeight="1">
      <c r="A28" s="321" t="s">
        <v>205</v>
      </c>
      <c r="B28" s="322" t="s">
        <v>344</v>
      </c>
      <c r="C28" s="199"/>
      <c r="D28" s="199"/>
      <c r="E28" s="199"/>
      <c r="F28" s="199"/>
    </row>
    <row r="29" spans="1:6" s="78" customFormat="1" ht="12" customHeight="1">
      <c r="A29" s="321" t="s">
        <v>206</v>
      </c>
      <c r="B29" s="323" t="s">
        <v>347</v>
      </c>
      <c r="C29" s="199"/>
      <c r="D29" s="199"/>
      <c r="E29" s="199"/>
      <c r="F29" s="199"/>
    </row>
    <row r="30" spans="1:6" s="78" customFormat="1" ht="12" customHeight="1" thickBot="1">
      <c r="A30" s="320" t="s">
        <v>207</v>
      </c>
      <c r="B30" s="90" t="s">
        <v>456</v>
      </c>
      <c r="C30" s="73"/>
      <c r="D30" s="73"/>
      <c r="E30" s="73"/>
      <c r="F30" s="73"/>
    </row>
    <row r="31" spans="1:6" s="78" customFormat="1" ht="12" customHeight="1" thickBot="1">
      <c r="A31" s="38" t="s">
        <v>17</v>
      </c>
      <c r="B31" s="86" t="s">
        <v>348</v>
      </c>
      <c r="C31" s="201">
        <f>+C32+C33+C34</f>
        <v>0</v>
      </c>
      <c r="D31" s="201">
        <f>+D32+D33+D34</f>
        <v>0</v>
      </c>
      <c r="E31" s="201">
        <f>+E32+E33+E34</f>
        <v>0</v>
      </c>
      <c r="F31" s="201">
        <f>+F32+F33+F34</f>
        <v>0</v>
      </c>
    </row>
    <row r="32" spans="1:6" s="78" customFormat="1" ht="12" customHeight="1">
      <c r="A32" s="321" t="s">
        <v>73</v>
      </c>
      <c r="B32" s="322" t="s">
        <v>229</v>
      </c>
      <c r="C32" s="70"/>
      <c r="D32" s="70"/>
      <c r="E32" s="70"/>
      <c r="F32" s="70"/>
    </row>
    <row r="33" spans="1:6" s="78" customFormat="1" ht="12" customHeight="1">
      <c r="A33" s="321" t="s">
        <v>74</v>
      </c>
      <c r="B33" s="323" t="s">
        <v>230</v>
      </c>
      <c r="C33" s="202"/>
      <c r="D33" s="202"/>
      <c r="E33" s="202"/>
      <c r="F33" s="202"/>
    </row>
    <row r="34" spans="1:6" s="78" customFormat="1" ht="12" customHeight="1" thickBot="1">
      <c r="A34" s="320" t="s">
        <v>75</v>
      </c>
      <c r="B34" s="90" t="s">
        <v>231</v>
      </c>
      <c r="C34" s="73"/>
      <c r="D34" s="73"/>
      <c r="E34" s="73"/>
      <c r="F34" s="73"/>
    </row>
    <row r="35" spans="1:6" s="77" customFormat="1" ht="12" customHeight="1" thickBot="1">
      <c r="A35" s="38" t="s">
        <v>18</v>
      </c>
      <c r="B35" s="86" t="s">
        <v>317</v>
      </c>
      <c r="C35" s="225"/>
      <c r="D35" s="225"/>
      <c r="E35" s="225"/>
      <c r="F35" s="225"/>
    </row>
    <row r="36" spans="1:6" s="77" customFormat="1" ht="12" customHeight="1" thickBot="1">
      <c r="A36" s="38" t="s">
        <v>19</v>
      </c>
      <c r="B36" s="86" t="s">
        <v>349</v>
      </c>
      <c r="C36" s="241"/>
      <c r="D36" s="241"/>
      <c r="E36" s="241"/>
      <c r="F36" s="241"/>
    </row>
    <row r="37" spans="1:6" s="77" customFormat="1" ht="12" customHeight="1" thickBot="1">
      <c r="A37" s="37" t="s">
        <v>20</v>
      </c>
      <c r="B37" s="86" t="s">
        <v>350</v>
      </c>
      <c r="C37" s="242">
        <f>+C8+C20+C25+C26+C31+C35+C36</f>
        <v>118000</v>
      </c>
      <c r="D37" s="242">
        <f>+D8+D20+D25+D26+D31+D35+D36</f>
        <v>118000</v>
      </c>
      <c r="E37" s="242">
        <f>+E8+E20+E25+E26+E31+E35+E36</f>
        <v>874334</v>
      </c>
      <c r="F37" s="242">
        <f>+F8+F20+F25+F26+F31+F35+F36</f>
        <v>1853526</v>
      </c>
    </row>
    <row r="38" spans="1:6" s="77" customFormat="1" ht="12" customHeight="1" thickBot="1">
      <c r="A38" s="133" t="s">
        <v>21</v>
      </c>
      <c r="B38" s="86" t="s">
        <v>351</v>
      </c>
      <c r="C38" s="242">
        <f>+C39+C40+C41</f>
        <v>44848000</v>
      </c>
      <c r="D38" s="242">
        <f>+D39+D40+D41</f>
        <v>44848000</v>
      </c>
      <c r="E38" s="242">
        <f>+E39+E40+E41</f>
        <v>48402000</v>
      </c>
      <c r="F38" s="242">
        <f>+F39+F40+F41</f>
        <v>48377776</v>
      </c>
    </row>
    <row r="39" spans="1:6" s="77" customFormat="1" ht="12" customHeight="1">
      <c r="A39" s="321" t="s">
        <v>352</v>
      </c>
      <c r="B39" s="322" t="s">
        <v>174</v>
      </c>
      <c r="C39" s="70"/>
      <c r="D39" s="70"/>
      <c r="E39" s="70"/>
      <c r="F39" s="70"/>
    </row>
    <row r="40" spans="1:6" s="77" customFormat="1" ht="12" customHeight="1">
      <c r="A40" s="321" t="s">
        <v>353</v>
      </c>
      <c r="B40" s="323" t="s">
        <v>2</v>
      </c>
      <c r="C40" s="202"/>
      <c r="D40" s="202"/>
      <c r="E40" s="202"/>
      <c r="F40" s="202"/>
    </row>
    <row r="41" spans="1:6" s="78" customFormat="1" ht="12" customHeight="1" thickBot="1">
      <c r="A41" s="320" t="s">
        <v>354</v>
      </c>
      <c r="B41" s="90" t="s">
        <v>355</v>
      </c>
      <c r="C41" s="73">
        <v>44848000</v>
      </c>
      <c r="D41" s="73">
        <v>44848000</v>
      </c>
      <c r="E41" s="73">
        <v>48402000</v>
      </c>
      <c r="F41" s="73">
        <v>48377776</v>
      </c>
    </row>
    <row r="42" spans="1:6" s="78" customFormat="1" ht="15" customHeight="1" thickBot="1">
      <c r="A42" s="133" t="s">
        <v>22</v>
      </c>
      <c r="B42" s="134" t="s">
        <v>356</v>
      </c>
      <c r="C42" s="245">
        <f>+C37+C38</f>
        <v>44966000</v>
      </c>
      <c r="D42" s="245">
        <f>+D37+D38</f>
        <v>44966000</v>
      </c>
      <c r="E42" s="245">
        <f>+E37+E38</f>
        <v>49276334</v>
      </c>
      <c r="F42" s="245">
        <f>+F37+F38</f>
        <v>50231302</v>
      </c>
    </row>
    <row r="43" spans="1:5" s="78" customFormat="1" ht="15" customHeight="1">
      <c r="A43" s="135"/>
      <c r="B43" s="136"/>
      <c r="C43" s="243"/>
      <c r="D43" s="243"/>
      <c r="E43" s="243"/>
    </row>
    <row r="44" spans="1:5" ht="13.5" thickBot="1">
      <c r="A44" s="137"/>
      <c r="B44" s="138"/>
      <c r="C44" s="244"/>
      <c r="D44" s="244"/>
      <c r="E44" s="244"/>
    </row>
    <row r="45" spans="1:6" s="63" customFormat="1" ht="16.5" customHeight="1" thickBot="1">
      <c r="A45" s="139"/>
      <c r="B45" s="140" t="s">
        <v>53</v>
      </c>
      <c r="C45" s="245"/>
      <c r="D45" s="245"/>
      <c r="E45" s="245"/>
      <c r="F45" s="245"/>
    </row>
    <row r="46" spans="1:6" s="79" customFormat="1" ht="12" customHeight="1" thickBot="1">
      <c r="A46" s="38" t="s">
        <v>13</v>
      </c>
      <c r="B46" s="86" t="s">
        <v>357</v>
      </c>
      <c r="C46" s="201">
        <f>SUM(C47:C51)</f>
        <v>44966000</v>
      </c>
      <c r="D46" s="201">
        <f>SUM(D47:D51)</f>
        <v>44966000</v>
      </c>
      <c r="E46" s="201">
        <f>SUM(E47:E51)</f>
        <v>49203934</v>
      </c>
      <c r="F46" s="201">
        <f>SUM(F47:F51)</f>
        <v>50158902</v>
      </c>
    </row>
    <row r="47" spans="1:6" ht="12" customHeight="1">
      <c r="A47" s="320" t="s">
        <v>80</v>
      </c>
      <c r="B47" s="8" t="s">
        <v>44</v>
      </c>
      <c r="C47" s="70">
        <v>31119000</v>
      </c>
      <c r="D47" s="70">
        <v>31119000</v>
      </c>
      <c r="E47" s="70">
        <v>34595743</v>
      </c>
      <c r="F47" s="70">
        <v>35299543</v>
      </c>
    </row>
    <row r="48" spans="1:6" ht="12" customHeight="1">
      <c r="A48" s="320" t="s">
        <v>81</v>
      </c>
      <c r="B48" s="7" t="s">
        <v>130</v>
      </c>
      <c r="C48" s="72">
        <v>6133000</v>
      </c>
      <c r="D48" s="72">
        <v>6133000</v>
      </c>
      <c r="E48" s="72">
        <v>6858044</v>
      </c>
      <c r="F48" s="72">
        <v>6986828</v>
      </c>
    </row>
    <row r="49" spans="1:6" ht="12" customHeight="1">
      <c r="A49" s="320" t="s">
        <v>82</v>
      </c>
      <c r="B49" s="7" t="s">
        <v>105</v>
      </c>
      <c r="C49" s="72">
        <v>7714000</v>
      </c>
      <c r="D49" s="72">
        <v>7714000</v>
      </c>
      <c r="E49" s="72">
        <v>7750147</v>
      </c>
      <c r="F49" s="72">
        <v>7872531</v>
      </c>
    </row>
    <row r="50" spans="1:6" ht="12" customHeight="1">
      <c r="A50" s="320" t="s">
        <v>83</v>
      </c>
      <c r="B50" s="7" t="s">
        <v>131</v>
      </c>
      <c r="C50" s="72"/>
      <c r="D50" s="72"/>
      <c r="E50" s="72"/>
      <c r="F50" s="72"/>
    </row>
    <row r="51" spans="1:6" ht="12" customHeight="1" thickBot="1">
      <c r="A51" s="320" t="s">
        <v>106</v>
      </c>
      <c r="B51" s="7" t="s">
        <v>132</v>
      </c>
      <c r="C51" s="72"/>
      <c r="D51" s="72"/>
      <c r="E51" s="72"/>
      <c r="F51" s="72"/>
    </row>
    <row r="52" spans="1:6" ht="12" customHeight="1" thickBot="1">
      <c r="A52" s="38" t="s">
        <v>14</v>
      </c>
      <c r="B52" s="86" t="s">
        <v>358</v>
      </c>
      <c r="C52" s="201">
        <f>SUM(C53:C55)</f>
        <v>0</v>
      </c>
      <c r="D52" s="201">
        <f>SUM(D53:D55)</f>
        <v>0</v>
      </c>
      <c r="E52" s="201">
        <f>SUM(E53:E55)</f>
        <v>72400</v>
      </c>
      <c r="F52" s="201">
        <f>SUM(F53:F55)</f>
        <v>72400</v>
      </c>
    </row>
    <row r="53" spans="1:6" s="79" customFormat="1" ht="12" customHeight="1">
      <c r="A53" s="320" t="s">
        <v>86</v>
      </c>
      <c r="B53" s="8" t="s">
        <v>166</v>
      </c>
      <c r="C53" s="70"/>
      <c r="D53" s="70"/>
      <c r="E53" s="70">
        <v>72400</v>
      </c>
      <c r="F53" s="70">
        <v>72400</v>
      </c>
    </row>
    <row r="54" spans="1:6" ht="12" customHeight="1">
      <c r="A54" s="320" t="s">
        <v>87</v>
      </c>
      <c r="B54" s="7" t="s">
        <v>134</v>
      </c>
      <c r="C54" s="72"/>
      <c r="D54" s="72"/>
      <c r="E54" s="72"/>
      <c r="F54" s="72"/>
    </row>
    <row r="55" spans="1:6" ht="12" customHeight="1">
      <c r="A55" s="320" t="s">
        <v>88</v>
      </c>
      <c r="B55" s="7" t="s">
        <v>54</v>
      </c>
      <c r="C55" s="72"/>
      <c r="D55" s="72"/>
      <c r="E55" s="72"/>
      <c r="F55" s="72"/>
    </row>
    <row r="56" spans="1:6" ht="12" customHeight="1" thickBot="1">
      <c r="A56" s="320" t="s">
        <v>89</v>
      </c>
      <c r="B56" s="7" t="s">
        <v>457</v>
      </c>
      <c r="C56" s="72"/>
      <c r="D56" s="72"/>
      <c r="E56" s="72"/>
      <c r="F56" s="72"/>
    </row>
    <row r="57" spans="1:6" ht="12" customHeight="1" thickBot="1">
      <c r="A57" s="38" t="s">
        <v>15</v>
      </c>
      <c r="B57" s="86" t="s">
        <v>8</v>
      </c>
      <c r="C57" s="225"/>
      <c r="D57" s="225"/>
      <c r="E57" s="225"/>
      <c r="F57" s="225"/>
    </row>
    <row r="58" spans="1:6" ht="15" customHeight="1" thickBot="1">
      <c r="A58" s="38" t="s">
        <v>16</v>
      </c>
      <c r="B58" s="141" t="s">
        <v>462</v>
      </c>
      <c r="C58" s="246">
        <f>+C46+C52+C57</f>
        <v>44966000</v>
      </c>
      <c r="D58" s="246">
        <f>+D46+D52+D57</f>
        <v>44966000</v>
      </c>
      <c r="E58" s="246">
        <f>+E46+E52+E57</f>
        <v>49276334</v>
      </c>
      <c r="F58" s="246">
        <f>+F46+F52+F57</f>
        <v>50231302</v>
      </c>
    </row>
    <row r="59" spans="3:5" ht="13.5" thickBot="1">
      <c r="C59" s="247"/>
      <c r="D59" s="247"/>
      <c r="E59" s="247"/>
    </row>
    <row r="60" spans="1:6" ht="15" customHeight="1" thickBot="1">
      <c r="A60" s="143" t="s">
        <v>452</v>
      </c>
      <c r="B60" s="144"/>
      <c r="C60" s="84">
        <v>7</v>
      </c>
      <c r="D60" s="84">
        <v>7</v>
      </c>
      <c r="E60" s="84">
        <v>7</v>
      </c>
      <c r="F60" s="84">
        <v>7</v>
      </c>
    </row>
    <row r="61" spans="1:6" ht="14.25" customHeight="1" thickBot="1">
      <c r="A61" s="143" t="s">
        <v>147</v>
      </c>
      <c r="B61" s="144"/>
      <c r="C61" s="84">
        <v>0</v>
      </c>
      <c r="D61" s="84">
        <v>0</v>
      </c>
      <c r="E61" s="84">
        <v>0</v>
      </c>
      <c r="F61" s="84">
        <v>0</v>
      </c>
    </row>
  </sheetData>
  <sheetProtection formatCells="0"/>
  <mergeCells count="4">
    <mergeCell ref="C1:F1"/>
    <mergeCell ref="C4:F4"/>
    <mergeCell ref="C2:F2"/>
    <mergeCell ref="C3:F3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1"/>
  <sheetViews>
    <sheetView zoomScale="110" zoomScaleNormal="110" workbookViewId="0" topLeftCell="A1">
      <selection activeCell="G5" sqref="G5"/>
    </sheetView>
  </sheetViews>
  <sheetFormatPr defaultColWidth="9.375" defaultRowHeight="12.75"/>
  <cols>
    <col min="1" max="1" width="13.75390625" style="142" customWidth="1"/>
    <col min="2" max="2" width="79.125" style="3" customWidth="1"/>
    <col min="3" max="3" width="25.00390625" style="3" customWidth="1"/>
    <col min="4" max="4" width="11.50390625" style="3" customWidth="1"/>
    <col min="5" max="5" width="10.625" style="3" customWidth="1"/>
    <col min="6" max="16384" width="9.375" style="3" customWidth="1"/>
  </cols>
  <sheetData>
    <row r="1" spans="1:6" s="2" customFormat="1" ht="21" customHeight="1" thickBot="1">
      <c r="A1" s="123"/>
      <c r="B1" s="640" t="s">
        <v>649</v>
      </c>
      <c r="C1" s="640"/>
      <c r="D1" s="640"/>
      <c r="E1" s="640"/>
      <c r="F1" s="640"/>
    </row>
    <row r="2" spans="1:6" s="75" customFormat="1" ht="25.5" customHeight="1">
      <c r="A2" s="280" t="s">
        <v>145</v>
      </c>
      <c r="B2" s="235" t="s">
        <v>474</v>
      </c>
      <c r="C2" s="642" t="s">
        <v>55</v>
      </c>
      <c r="D2" s="643"/>
      <c r="E2" s="643"/>
      <c r="F2" s="644"/>
    </row>
    <row r="3" spans="1:6" s="75" customFormat="1" ht="23.25" thickBot="1">
      <c r="A3" s="318" t="s">
        <v>144</v>
      </c>
      <c r="B3" s="236" t="s">
        <v>359</v>
      </c>
      <c r="C3" s="635" t="s">
        <v>55</v>
      </c>
      <c r="D3" s="636"/>
      <c r="E3" s="636"/>
      <c r="F3" s="637"/>
    </row>
    <row r="4" spans="1:6" s="76" customFormat="1" ht="15.75" customHeight="1" thickBot="1">
      <c r="A4" s="126"/>
      <c r="B4" s="126"/>
      <c r="C4" s="641" t="s">
        <v>497</v>
      </c>
      <c r="D4" s="641"/>
      <c r="E4" s="641"/>
      <c r="F4" s="641"/>
    </row>
    <row r="5" spans="1:6" ht="23.25" thickBot="1">
      <c r="A5" s="281" t="s">
        <v>146</v>
      </c>
      <c r="B5" s="127" t="s">
        <v>50</v>
      </c>
      <c r="C5" s="128" t="s">
        <v>51</v>
      </c>
      <c r="D5" s="128" t="s">
        <v>539</v>
      </c>
      <c r="E5" s="128" t="s">
        <v>539</v>
      </c>
      <c r="F5" s="128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131"/>
      <c r="D7" s="131"/>
      <c r="E7" s="131"/>
      <c r="F7" s="131"/>
    </row>
    <row r="8" spans="1:6" s="77" customFormat="1" ht="12" customHeight="1" thickBot="1">
      <c r="A8" s="37" t="s">
        <v>13</v>
      </c>
      <c r="B8" s="132" t="s">
        <v>453</v>
      </c>
      <c r="C8" s="201">
        <f>SUM(C9:C19)</f>
        <v>0</v>
      </c>
      <c r="D8" s="201">
        <f>SUM(D9:D19)</f>
        <v>0</v>
      </c>
      <c r="E8" s="201">
        <f>SUM(E9:E19)</f>
        <v>0</v>
      </c>
      <c r="F8" s="201">
        <f>SUM(F9:F19)</f>
        <v>0</v>
      </c>
    </row>
    <row r="9" spans="1:6" s="77" customFormat="1" ht="12" customHeight="1">
      <c r="A9" s="319" t="s">
        <v>80</v>
      </c>
      <c r="B9" s="9" t="s">
        <v>215</v>
      </c>
      <c r="C9" s="239"/>
      <c r="D9" s="239"/>
      <c r="E9" s="239"/>
      <c r="F9" s="239"/>
    </row>
    <row r="10" spans="1:6" s="77" customFormat="1" ht="12" customHeight="1">
      <c r="A10" s="320" t="s">
        <v>81</v>
      </c>
      <c r="B10" s="7" t="s">
        <v>216</v>
      </c>
      <c r="C10" s="199"/>
      <c r="D10" s="199"/>
      <c r="E10" s="199"/>
      <c r="F10" s="199"/>
    </row>
    <row r="11" spans="1:6" s="77" customFormat="1" ht="12" customHeight="1">
      <c r="A11" s="320" t="s">
        <v>82</v>
      </c>
      <c r="B11" s="7" t="s">
        <v>217</v>
      </c>
      <c r="C11" s="199"/>
      <c r="D11" s="199"/>
      <c r="E11" s="199"/>
      <c r="F11" s="199"/>
    </row>
    <row r="12" spans="1:6" s="77" customFormat="1" ht="12" customHeight="1">
      <c r="A12" s="320" t="s">
        <v>83</v>
      </c>
      <c r="B12" s="7" t="s">
        <v>218</v>
      </c>
      <c r="C12" s="199"/>
      <c r="D12" s="199"/>
      <c r="E12" s="199"/>
      <c r="F12" s="199"/>
    </row>
    <row r="13" spans="1:6" s="77" customFormat="1" ht="12" customHeight="1">
      <c r="A13" s="320" t="s">
        <v>106</v>
      </c>
      <c r="B13" s="7" t="s">
        <v>219</v>
      </c>
      <c r="C13" s="199"/>
      <c r="D13" s="199"/>
      <c r="E13" s="199"/>
      <c r="F13" s="199"/>
    </row>
    <row r="14" spans="1:6" s="77" customFormat="1" ht="12" customHeight="1">
      <c r="A14" s="320" t="s">
        <v>84</v>
      </c>
      <c r="B14" s="7" t="s">
        <v>341</v>
      </c>
      <c r="C14" s="199"/>
      <c r="D14" s="199"/>
      <c r="E14" s="199"/>
      <c r="F14" s="199"/>
    </row>
    <row r="15" spans="1:6" s="77" customFormat="1" ht="12" customHeight="1">
      <c r="A15" s="320" t="s">
        <v>85</v>
      </c>
      <c r="B15" s="6" t="s">
        <v>342</v>
      </c>
      <c r="C15" s="199"/>
      <c r="D15" s="199"/>
      <c r="E15" s="199"/>
      <c r="F15" s="199"/>
    </row>
    <row r="16" spans="1:6" s="77" customFormat="1" ht="12" customHeight="1">
      <c r="A16" s="320" t="s">
        <v>92</v>
      </c>
      <c r="B16" s="7" t="s">
        <v>222</v>
      </c>
      <c r="C16" s="240"/>
      <c r="D16" s="240"/>
      <c r="E16" s="240"/>
      <c r="F16" s="240"/>
    </row>
    <row r="17" spans="1:6" s="78" customFormat="1" ht="12" customHeight="1">
      <c r="A17" s="320" t="s">
        <v>93</v>
      </c>
      <c r="B17" s="7" t="s">
        <v>223</v>
      </c>
      <c r="C17" s="199"/>
      <c r="D17" s="199"/>
      <c r="E17" s="199"/>
      <c r="F17" s="199"/>
    </row>
    <row r="18" spans="1:6" s="78" customFormat="1" ht="12" customHeight="1">
      <c r="A18" s="320" t="s">
        <v>94</v>
      </c>
      <c r="B18" s="7" t="s">
        <v>376</v>
      </c>
      <c r="C18" s="200"/>
      <c r="D18" s="200"/>
      <c r="E18" s="200"/>
      <c r="F18" s="200"/>
    </row>
    <row r="19" spans="1:6" s="78" customFormat="1" ht="12" customHeight="1" thickBot="1">
      <c r="A19" s="320" t="s">
        <v>95</v>
      </c>
      <c r="B19" s="6" t="s">
        <v>224</v>
      </c>
      <c r="C19" s="200"/>
      <c r="D19" s="200"/>
      <c r="E19" s="200"/>
      <c r="F19" s="200"/>
    </row>
    <row r="20" spans="1:6" s="77" customFormat="1" ht="12" customHeight="1" thickBot="1">
      <c r="A20" s="37" t="s">
        <v>14</v>
      </c>
      <c r="B20" s="132" t="s">
        <v>343</v>
      </c>
      <c r="C20" s="201">
        <f>SUM(C21:C23)</f>
        <v>0</v>
      </c>
      <c r="D20" s="201">
        <f>SUM(D21:D23)</f>
        <v>0</v>
      </c>
      <c r="E20" s="201">
        <f>SUM(E21:E23)</f>
        <v>0</v>
      </c>
      <c r="F20" s="201">
        <f>SUM(F21:F23)</f>
        <v>0</v>
      </c>
    </row>
    <row r="21" spans="1:6" s="78" customFormat="1" ht="12" customHeight="1">
      <c r="A21" s="320" t="s">
        <v>86</v>
      </c>
      <c r="B21" s="8" t="s">
        <v>192</v>
      </c>
      <c r="C21" s="199"/>
      <c r="D21" s="199"/>
      <c r="E21" s="199"/>
      <c r="F21" s="199"/>
    </row>
    <row r="22" spans="1:6" s="78" customFormat="1" ht="12" customHeight="1">
      <c r="A22" s="320" t="s">
        <v>87</v>
      </c>
      <c r="B22" s="7" t="s">
        <v>344</v>
      </c>
      <c r="C22" s="199"/>
      <c r="D22" s="199"/>
      <c r="E22" s="199"/>
      <c r="F22" s="199"/>
    </row>
    <row r="23" spans="1:6" s="78" customFormat="1" ht="12" customHeight="1">
      <c r="A23" s="320" t="s">
        <v>88</v>
      </c>
      <c r="B23" s="7" t="s">
        <v>345</v>
      </c>
      <c r="C23" s="199"/>
      <c r="D23" s="199"/>
      <c r="E23" s="199"/>
      <c r="F23" s="199"/>
    </row>
    <row r="24" spans="1:6" s="78" customFormat="1" ht="12" customHeight="1" thickBot="1">
      <c r="A24" s="320" t="s">
        <v>89</v>
      </c>
      <c r="B24" s="7" t="s">
        <v>454</v>
      </c>
      <c r="C24" s="199"/>
      <c r="D24" s="199"/>
      <c r="E24" s="199"/>
      <c r="F24" s="199"/>
    </row>
    <row r="25" spans="1:6" s="78" customFormat="1" ht="12" customHeight="1" thickBot="1">
      <c r="A25" s="38" t="s">
        <v>15</v>
      </c>
      <c r="B25" s="86" t="s">
        <v>121</v>
      </c>
      <c r="C25" s="225"/>
      <c r="D25" s="225"/>
      <c r="E25" s="225"/>
      <c r="F25" s="225"/>
    </row>
    <row r="26" spans="1:6" s="78" customFormat="1" ht="12" customHeight="1" thickBot="1">
      <c r="A26" s="38" t="s">
        <v>16</v>
      </c>
      <c r="B26" s="86" t="s">
        <v>455</v>
      </c>
      <c r="C26" s="201">
        <f>+C27+C28+C29</f>
        <v>0</v>
      </c>
      <c r="D26" s="201">
        <f>+D27+D28+D29</f>
        <v>0</v>
      </c>
      <c r="E26" s="201">
        <f>+E27+E28+E29</f>
        <v>0</v>
      </c>
      <c r="F26" s="201">
        <f>+F27+F28+F29</f>
        <v>0</v>
      </c>
    </row>
    <row r="27" spans="1:6" s="78" customFormat="1" ht="12" customHeight="1">
      <c r="A27" s="321" t="s">
        <v>202</v>
      </c>
      <c r="B27" s="322" t="s">
        <v>197</v>
      </c>
      <c r="C27" s="70"/>
      <c r="D27" s="70"/>
      <c r="E27" s="70"/>
      <c r="F27" s="70"/>
    </row>
    <row r="28" spans="1:6" s="78" customFormat="1" ht="12" customHeight="1">
      <c r="A28" s="321" t="s">
        <v>205</v>
      </c>
      <c r="B28" s="322" t="s">
        <v>344</v>
      </c>
      <c r="C28" s="199"/>
      <c r="D28" s="199"/>
      <c r="E28" s="199"/>
      <c r="F28" s="199"/>
    </row>
    <row r="29" spans="1:6" s="78" customFormat="1" ht="12" customHeight="1">
      <c r="A29" s="321" t="s">
        <v>206</v>
      </c>
      <c r="B29" s="323" t="s">
        <v>347</v>
      </c>
      <c r="C29" s="199"/>
      <c r="D29" s="199"/>
      <c r="E29" s="199"/>
      <c r="F29" s="199"/>
    </row>
    <row r="30" spans="1:6" s="78" customFormat="1" ht="12" customHeight="1" thickBot="1">
      <c r="A30" s="320" t="s">
        <v>207</v>
      </c>
      <c r="B30" s="90" t="s">
        <v>456</v>
      </c>
      <c r="C30" s="73"/>
      <c r="D30" s="73"/>
      <c r="E30" s="73"/>
      <c r="F30" s="73"/>
    </row>
    <row r="31" spans="1:6" s="78" customFormat="1" ht="12" customHeight="1" thickBot="1">
      <c r="A31" s="38" t="s">
        <v>17</v>
      </c>
      <c r="B31" s="86" t="s">
        <v>348</v>
      </c>
      <c r="C31" s="201">
        <f>+C32+C33+C34</f>
        <v>0</v>
      </c>
      <c r="D31" s="201">
        <f>+D32+D33+D34</f>
        <v>0</v>
      </c>
      <c r="E31" s="201">
        <f>+E32+E33+E34</f>
        <v>0</v>
      </c>
      <c r="F31" s="201">
        <f>+F32+F33+F34</f>
        <v>0</v>
      </c>
    </row>
    <row r="32" spans="1:6" s="78" customFormat="1" ht="12" customHeight="1">
      <c r="A32" s="321" t="s">
        <v>73</v>
      </c>
      <c r="B32" s="322" t="s">
        <v>229</v>
      </c>
      <c r="C32" s="70"/>
      <c r="D32" s="70"/>
      <c r="E32" s="70"/>
      <c r="F32" s="70"/>
    </row>
    <row r="33" spans="1:6" s="78" customFormat="1" ht="12" customHeight="1">
      <c r="A33" s="321" t="s">
        <v>74</v>
      </c>
      <c r="B33" s="323" t="s">
        <v>230</v>
      </c>
      <c r="C33" s="202"/>
      <c r="D33" s="202"/>
      <c r="E33" s="202"/>
      <c r="F33" s="202"/>
    </row>
    <row r="34" spans="1:6" s="78" customFormat="1" ht="12" customHeight="1" thickBot="1">
      <c r="A34" s="320" t="s">
        <v>75</v>
      </c>
      <c r="B34" s="90" t="s">
        <v>231</v>
      </c>
      <c r="C34" s="73"/>
      <c r="D34" s="73"/>
      <c r="E34" s="73"/>
      <c r="F34" s="73"/>
    </row>
    <row r="35" spans="1:6" s="77" customFormat="1" ht="12" customHeight="1" thickBot="1">
      <c r="A35" s="38" t="s">
        <v>18</v>
      </c>
      <c r="B35" s="86" t="s">
        <v>317</v>
      </c>
      <c r="C35" s="225"/>
      <c r="D35" s="225"/>
      <c r="E35" s="225"/>
      <c r="F35" s="225"/>
    </row>
    <row r="36" spans="1:6" s="77" customFormat="1" ht="12" customHeight="1" thickBot="1">
      <c r="A36" s="38" t="s">
        <v>19</v>
      </c>
      <c r="B36" s="86" t="s">
        <v>349</v>
      </c>
      <c r="C36" s="241"/>
      <c r="D36" s="241"/>
      <c r="E36" s="241"/>
      <c r="F36" s="241"/>
    </row>
    <row r="37" spans="1:6" s="77" customFormat="1" ht="12" customHeight="1" thickBot="1">
      <c r="A37" s="37" t="s">
        <v>20</v>
      </c>
      <c r="B37" s="86" t="s">
        <v>350</v>
      </c>
      <c r="C37" s="242">
        <f>+C8+C20+C25+C26+C31+C35+C36</f>
        <v>0</v>
      </c>
      <c r="D37" s="242">
        <f>+D8+D20+D25+D26+D31+D35+D36</f>
        <v>0</v>
      </c>
      <c r="E37" s="242">
        <f>+E8+E20+E25+E26+E31+E35+E36</f>
        <v>0</v>
      </c>
      <c r="F37" s="242">
        <f>+F8+F20+F25+F26+F31+F35+F36</f>
        <v>0</v>
      </c>
    </row>
    <row r="38" spans="1:6" s="77" customFormat="1" ht="12" customHeight="1" thickBot="1">
      <c r="A38" s="133" t="s">
        <v>21</v>
      </c>
      <c r="B38" s="86" t="s">
        <v>351</v>
      </c>
      <c r="C38" s="242">
        <f>+C39+C40+C41</f>
        <v>0</v>
      </c>
      <c r="D38" s="242">
        <f>+D39+D40+D41</f>
        <v>0</v>
      </c>
      <c r="E38" s="242">
        <f>+E39+E40+E41</f>
        <v>0</v>
      </c>
      <c r="F38" s="242">
        <f>+F39+F40+F41</f>
        <v>0</v>
      </c>
    </row>
    <row r="39" spans="1:6" s="77" customFormat="1" ht="12" customHeight="1">
      <c r="A39" s="321" t="s">
        <v>352</v>
      </c>
      <c r="B39" s="322" t="s">
        <v>174</v>
      </c>
      <c r="C39" s="70"/>
      <c r="D39" s="70"/>
      <c r="E39" s="70"/>
      <c r="F39" s="70"/>
    </row>
    <row r="40" spans="1:6" s="77" customFormat="1" ht="12" customHeight="1">
      <c r="A40" s="321" t="s">
        <v>353</v>
      </c>
      <c r="B40" s="323" t="s">
        <v>2</v>
      </c>
      <c r="C40" s="202"/>
      <c r="D40" s="202"/>
      <c r="E40" s="202"/>
      <c r="F40" s="202"/>
    </row>
    <row r="41" spans="1:6" s="78" customFormat="1" ht="12" customHeight="1" thickBot="1">
      <c r="A41" s="320" t="s">
        <v>354</v>
      </c>
      <c r="B41" s="90" t="s">
        <v>355</v>
      </c>
      <c r="C41" s="73"/>
      <c r="D41" s="73"/>
      <c r="E41" s="73"/>
      <c r="F41" s="73"/>
    </row>
    <row r="42" spans="1:6" s="78" customFormat="1" ht="15" customHeight="1" thickBot="1">
      <c r="A42" s="133" t="s">
        <v>22</v>
      </c>
      <c r="B42" s="134" t="s">
        <v>356</v>
      </c>
      <c r="C42" s="245">
        <f>+C37+C38</f>
        <v>0</v>
      </c>
      <c r="D42" s="245">
        <f>+D37+D38</f>
        <v>0</v>
      </c>
      <c r="E42" s="245">
        <f>+E37+E38</f>
        <v>0</v>
      </c>
      <c r="F42" s="245">
        <f>+F37+F38</f>
        <v>0</v>
      </c>
    </row>
    <row r="43" spans="1:5" s="78" customFormat="1" ht="15" customHeight="1">
      <c r="A43" s="135"/>
      <c r="B43" s="136"/>
      <c r="C43" s="243"/>
      <c r="D43" s="243"/>
      <c r="E43" s="243"/>
    </row>
    <row r="44" spans="1:5" ht="13.5" thickBot="1">
      <c r="A44" s="137"/>
      <c r="B44" s="138"/>
      <c r="C44" s="244"/>
      <c r="D44" s="244"/>
      <c r="E44" s="244"/>
    </row>
    <row r="45" spans="1:6" s="63" customFormat="1" ht="16.5" customHeight="1" thickBot="1">
      <c r="A45" s="139"/>
      <c r="B45" s="140" t="s">
        <v>53</v>
      </c>
      <c r="C45" s="245"/>
      <c r="D45" s="245"/>
      <c r="E45" s="245"/>
      <c r="F45" s="245"/>
    </row>
    <row r="46" spans="1:6" s="79" customFormat="1" ht="12" customHeight="1" thickBot="1">
      <c r="A46" s="38" t="s">
        <v>13</v>
      </c>
      <c r="B46" s="86" t="s">
        <v>357</v>
      </c>
      <c r="C46" s="201">
        <f>SUM(C47:C51)</f>
        <v>0</v>
      </c>
      <c r="D46" s="201">
        <f>SUM(D47:D51)</f>
        <v>0</v>
      </c>
      <c r="E46" s="201">
        <f>SUM(E47:E51)</f>
        <v>0</v>
      </c>
      <c r="F46" s="201">
        <f>SUM(F47:F51)</f>
        <v>0</v>
      </c>
    </row>
    <row r="47" spans="1:6" ht="12" customHeight="1">
      <c r="A47" s="320" t="s">
        <v>80</v>
      </c>
      <c r="B47" s="8" t="s">
        <v>44</v>
      </c>
      <c r="C47" s="70"/>
      <c r="D47" s="70"/>
      <c r="E47" s="70"/>
      <c r="F47" s="70"/>
    </row>
    <row r="48" spans="1:6" ht="12" customHeight="1">
      <c r="A48" s="320" t="s">
        <v>81</v>
      </c>
      <c r="B48" s="7" t="s">
        <v>130</v>
      </c>
      <c r="C48" s="72"/>
      <c r="D48" s="72"/>
      <c r="E48" s="72"/>
      <c r="F48" s="72"/>
    </row>
    <row r="49" spans="1:6" ht="12" customHeight="1">
      <c r="A49" s="320" t="s">
        <v>82</v>
      </c>
      <c r="B49" s="7" t="s">
        <v>105</v>
      </c>
      <c r="C49" s="72"/>
      <c r="D49" s="72"/>
      <c r="E49" s="72"/>
      <c r="F49" s="72"/>
    </row>
    <row r="50" spans="1:6" ht="12" customHeight="1">
      <c r="A50" s="320" t="s">
        <v>83</v>
      </c>
      <c r="B50" s="7" t="s">
        <v>131</v>
      </c>
      <c r="C50" s="72"/>
      <c r="D50" s="72"/>
      <c r="E50" s="72"/>
      <c r="F50" s="72"/>
    </row>
    <row r="51" spans="1:6" ht="12" customHeight="1" thickBot="1">
      <c r="A51" s="320" t="s">
        <v>106</v>
      </c>
      <c r="B51" s="7" t="s">
        <v>132</v>
      </c>
      <c r="C51" s="72"/>
      <c r="D51" s="72"/>
      <c r="E51" s="72"/>
      <c r="F51" s="72"/>
    </row>
    <row r="52" spans="1:6" ht="12" customHeight="1" thickBot="1">
      <c r="A52" s="38" t="s">
        <v>14</v>
      </c>
      <c r="B52" s="86" t="s">
        <v>358</v>
      </c>
      <c r="C52" s="201">
        <f>SUM(C53:C55)</f>
        <v>0</v>
      </c>
      <c r="D52" s="201">
        <f>SUM(D53:D55)</f>
        <v>0</v>
      </c>
      <c r="E52" s="201">
        <f>SUM(E53:E55)</f>
        <v>0</v>
      </c>
      <c r="F52" s="201">
        <f>SUM(F53:F55)</f>
        <v>0</v>
      </c>
    </row>
    <row r="53" spans="1:6" s="79" customFormat="1" ht="12" customHeight="1">
      <c r="A53" s="320" t="s">
        <v>86</v>
      </c>
      <c r="B53" s="8" t="s">
        <v>166</v>
      </c>
      <c r="C53" s="70"/>
      <c r="D53" s="70"/>
      <c r="E53" s="70"/>
      <c r="F53" s="70"/>
    </row>
    <row r="54" spans="1:6" ht="12" customHeight="1">
      <c r="A54" s="320" t="s">
        <v>87</v>
      </c>
      <c r="B54" s="7" t="s">
        <v>134</v>
      </c>
      <c r="C54" s="72"/>
      <c r="D54" s="72"/>
      <c r="E54" s="72"/>
      <c r="F54" s="72"/>
    </row>
    <row r="55" spans="1:6" ht="12" customHeight="1">
      <c r="A55" s="320" t="s">
        <v>88</v>
      </c>
      <c r="B55" s="7" t="s">
        <v>54</v>
      </c>
      <c r="C55" s="72"/>
      <c r="D55" s="72"/>
      <c r="E55" s="72"/>
      <c r="F55" s="72"/>
    </row>
    <row r="56" spans="1:6" ht="12" customHeight="1" thickBot="1">
      <c r="A56" s="320" t="s">
        <v>89</v>
      </c>
      <c r="B56" s="7" t="s">
        <v>457</v>
      </c>
      <c r="C56" s="72"/>
      <c r="D56" s="72"/>
      <c r="E56" s="72"/>
      <c r="F56" s="72"/>
    </row>
    <row r="57" spans="1:6" ht="15" customHeight="1" thickBot="1">
      <c r="A57" s="38" t="s">
        <v>15</v>
      </c>
      <c r="B57" s="86" t="s">
        <v>8</v>
      </c>
      <c r="C57" s="225"/>
      <c r="D57" s="225"/>
      <c r="E57" s="225"/>
      <c r="F57" s="225"/>
    </row>
    <row r="58" spans="1:6" ht="13.5" thickBot="1">
      <c r="A58" s="38" t="s">
        <v>16</v>
      </c>
      <c r="B58" s="141" t="s">
        <v>462</v>
      </c>
      <c r="C58" s="246"/>
      <c r="D58" s="246"/>
      <c r="E58" s="246"/>
      <c r="F58" s="246"/>
    </row>
    <row r="59" spans="3:6" ht="15" customHeight="1" thickBot="1">
      <c r="C59" s="247"/>
      <c r="D59" s="247"/>
      <c r="E59" s="247"/>
      <c r="F59" s="247"/>
    </row>
    <row r="60" spans="1:6" ht="14.25" customHeight="1" thickBot="1">
      <c r="A60" s="143" t="s">
        <v>452</v>
      </c>
      <c r="B60" s="144"/>
      <c r="C60" s="84">
        <v>0</v>
      </c>
      <c r="D60" s="84">
        <v>0</v>
      </c>
      <c r="E60" s="84">
        <v>0</v>
      </c>
      <c r="F60" s="84">
        <v>0</v>
      </c>
    </row>
    <row r="61" spans="1:6" ht="13.5" thickBot="1">
      <c r="A61" s="143" t="s">
        <v>147</v>
      </c>
      <c r="B61" s="144"/>
      <c r="C61" s="84">
        <v>0</v>
      </c>
      <c r="D61" s="84">
        <v>0</v>
      </c>
      <c r="E61" s="84">
        <v>0</v>
      </c>
      <c r="F61" s="84">
        <v>0</v>
      </c>
    </row>
  </sheetData>
  <sheetProtection formatCells="0"/>
  <mergeCells count="4">
    <mergeCell ref="C3:F3"/>
    <mergeCell ref="B1:F1"/>
    <mergeCell ref="C4:F4"/>
    <mergeCell ref="C2:F2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1"/>
  <sheetViews>
    <sheetView zoomScale="110" zoomScaleNormal="110" workbookViewId="0" topLeftCell="A1">
      <selection activeCell="H15" sqref="H15"/>
    </sheetView>
  </sheetViews>
  <sheetFormatPr defaultColWidth="9.375" defaultRowHeight="12.75"/>
  <cols>
    <col min="1" max="1" width="13.75390625" style="142" customWidth="1"/>
    <col min="2" max="2" width="79.125" style="3" customWidth="1"/>
    <col min="3" max="3" width="25.00390625" style="3" customWidth="1"/>
    <col min="4" max="4" width="10.625" style="3" customWidth="1"/>
    <col min="5" max="5" width="10.125" style="3" customWidth="1"/>
    <col min="6" max="16384" width="9.375" style="3" customWidth="1"/>
  </cols>
  <sheetData>
    <row r="1" spans="1:6" s="2" customFormat="1" ht="21" customHeight="1" thickBot="1">
      <c r="A1" s="123"/>
      <c r="B1" s="640" t="s">
        <v>650</v>
      </c>
      <c r="C1" s="640"/>
      <c r="D1" s="640"/>
      <c r="E1" s="640"/>
      <c r="F1" s="640"/>
    </row>
    <row r="2" spans="1:6" s="75" customFormat="1" ht="25.5" customHeight="1">
      <c r="A2" s="280" t="s">
        <v>145</v>
      </c>
      <c r="B2" s="235" t="s">
        <v>474</v>
      </c>
      <c r="C2" s="642" t="s">
        <v>55</v>
      </c>
      <c r="D2" s="643"/>
      <c r="E2" s="643"/>
      <c r="F2" s="644"/>
    </row>
    <row r="3" spans="1:6" s="75" customFormat="1" ht="23.25" thickBot="1">
      <c r="A3" s="318" t="s">
        <v>144</v>
      </c>
      <c r="B3" s="236" t="s">
        <v>360</v>
      </c>
      <c r="C3" s="635" t="s">
        <v>56</v>
      </c>
      <c r="D3" s="636"/>
      <c r="E3" s="636"/>
      <c r="F3" s="637"/>
    </row>
    <row r="4" spans="1:6" s="76" customFormat="1" ht="15.75" customHeight="1" thickBot="1">
      <c r="A4" s="126"/>
      <c r="B4" s="126"/>
      <c r="C4" s="641" t="s">
        <v>497</v>
      </c>
      <c r="D4" s="641"/>
      <c r="E4" s="641"/>
      <c r="F4" s="641"/>
    </row>
    <row r="5" spans="1:6" ht="23.25" thickBot="1">
      <c r="A5" s="281" t="s">
        <v>146</v>
      </c>
      <c r="B5" s="127" t="s">
        <v>50</v>
      </c>
      <c r="C5" s="128" t="s">
        <v>51</v>
      </c>
      <c r="D5" s="128" t="s">
        <v>540</v>
      </c>
      <c r="E5" s="128" t="s">
        <v>540</v>
      </c>
      <c r="F5" s="128" t="s">
        <v>540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131"/>
      <c r="D7" s="131"/>
      <c r="E7" s="131"/>
      <c r="F7" s="131"/>
    </row>
    <row r="8" spans="1:6" s="77" customFormat="1" ht="12" customHeight="1" thickBot="1">
      <c r="A8" s="37" t="s">
        <v>13</v>
      </c>
      <c r="B8" s="132" t="s">
        <v>453</v>
      </c>
      <c r="C8" s="201">
        <f>SUM(C9:C19)</f>
        <v>0</v>
      </c>
      <c r="D8" s="201">
        <f>SUM(D9:D19)</f>
        <v>0</v>
      </c>
      <c r="E8" s="201">
        <f>SUM(E9:E19)</f>
        <v>0</v>
      </c>
      <c r="F8" s="201">
        <f>SUM(F9:F19)</f>
        <v>0</v>
      </c>
    </row>
    <row r="9" spans="1:6" s="77" customFormat="1" ht="12" customHeight="1">
      <c r="A9" s="319" t="s">
        <v>80</v>
      </c>
      <c r="B9" s="9" t="s">
        <v>215</v>
      </c>
      <c r="C9" s="239"/>
      <c r="D9" s="239"/>
      <c r="E9" s="239"/>
      <c r="F9" s="239"/>
    </row>
    <row r="10" spans="1:6" s="77" customFormat="1" ht="12" customHeight="1">
      <c r="A10" s="320" t="s">
        <v>81</v>
      </c>
      <c r="B10" s="7" t="s">
        <v>216</v>
      </c>
      <c r="C10" s="199"/>
      <c r="D10" s="199"/>
      <c r="E10" s="199"/>
      <c r="F10" s="199"/>
    </row>
    <row r="11" spans="1:6" s="77" customFormat="1" ht="12" customHeight="1">
      <c r="A11" s="320" t="s">
        <v>82</v>
      </c>
      <c r="B11" s="7" t="s">
        <v>217</v>
      </c>
      <c r="C11" s="199"/>
      <c r="D11" s="199"/>
      <c r="E11" s="199"/>
      <c r="F11" s="199"/>
    </row>
    <row r="12" spans="1:6" s="77" customFormat="1" ht="12" customHeight="1">
      <c r="A12" s="320" t="s">
        <v>83</v>
      </c>
      <c r="B12" s="7" t="s">
        <v>218</v>
      </c>
      <c r="C12" s="199"/>
      <c r="D12" s="199"/>
      <c r="E12" s="199"/>
      <c r="F12" s="199"/>
    </row>
    <row r="13" spans="1:6" s="77" customFormat="1" ht="12" customHeight="1">
      <c r="A13" s="320" t="s">
        <v>106</v>
      </c>
      <c r="B13" s="7" t="s">
        <v>219</v>
      </c>
      <c r="C13" s="199"/>
      <c r="D13" s="199"/>
      <c r="E13" s="199"/>
      <c r="F13" s="199"/>
    </row>
    <row r="14" spans="1:6" s="77" customFormat="1" ht="12" customHeight="1">
      <c r="A14" s="320" t="s">
        <v>84</v>
      </c>
      <c r="B14" s="7" t="s">
        <v>341</v>
      </c>
      <c r="C14" s="199"/>
      <c r="D14" s="199"/>
      <c r="E14" s="199"/>
      <c r="F14" s="199"/>
    </row>
    <row r="15" spans="1:6" s="77" customFormat="1" ht="12" customHeight="1">
      <c r="A15" s="320" t="s">
        <v>85</v>
      </c>
      <c r="B15" s="6" t="s">
        <v>342</v>
      </c>
      <c r="C15" s="199"/>
      <c r="D15" s="199"/>
      <c r="E15" s="199"/>
      <c r="F15" s="199"/>
    </row>
    <row r="16" spans="1:6" s="77" customFormat="1" ht="12" customHeight="1">
      <c r="A16" s="320" t="s">
        <v>92</v>
      </c>
      <c r="B16" s="7" t="s">
        <v>222</v>
      </c>
      <c r="C16" s="240"/>
      <c r="D16" s="240"/>
      <c r="E16" s="240"/>
      <c r="F16" s="240"/>
    </row>
    <row r="17" spans="1:6" s="78" customFormat="1" ht="12" customHeight="1">
      <c r="A17" s="320" t="s">
        <v>93</v>
      </c>
      <c r="B17" s="7" t="s">
        <v>223</v>
      </c>
      <c r="C17" s="199"/>
      <c r="D17" s="199"/>
      <c r="E17" s="199"/>
      <c r="F17" s="199"/>
    </row>
    <row r="18" spans="1:6" s="78" customFormat="1" ht="12" customHeight="1">
      <c r="A18" s="320" t="s">
        <v>94</v>
      </c>
      <c r="B18" s="7" t="s">
        <v>376</v>
      </c>
      <c r="C18" s="200"/>
      <c r="D18" s="200"/>
      <c r="E18" s="200"/>
      <c r="F18" s="200"/>
    </row>
    <row r="19" spans="1:6" s="78" customFormat="1" ht="12" customHeight="1" thickBot="1">
      <c r="A19" s="320" t="s">
        <v>95</v>
      </c>
      <c r="B19" s="6" t="s">
        <v>224</v>
      </c>
      <c r="C19" s="200"/>
      <c r="D19" s="200"/>
      <c r="E19" s="200"/>
      <c r="F19" s="200"/>
    </row>
    <row r="20" spans="1:6" s="77" customFormat="1" ht="12" customHeight="1" thickBot="1">
      <c r="A20" s="37" t="s">
        <v>14</v>
      </c>
      <c r="B20" s="132" t="s">
        <v>343</v>
      </c>
      <c r="C20" s="201">
        <f>SUM(C21:C23)</f>
        <v>0</v>
      </c>
      <c r="D20" s="201">
        <f>SUM(D21:D23)</f>
        <v>0</v>
      </c>
      <c r="E20" s="201">
        <f>SUM(E21:E23)</f>
        <v>0</v>
      </c>
      <c r="F20" s="201">
        <f>SUM(F21:F23)</f>
        <v>0</v>
      </c>
    </row>
    <row r="21" spans="1:6" s="78" customFormat="1" ht="12" customHeight="1">
      <c r="A21" s="320" t="s">
        <v>86</v>
      </c>
      <c r="B21" s="8" t="s">
        <v>192</v>
      </c>
      <c r="C21" s="199"/>
      <c r="D21" s="199"/>
      <c r="E21" s="199"/>
      <c r="F21" s="199"/>
    </row>
    <row r="22" spans="1:6" s="78" customFormat="1" ht="12" customHeight="1">
      <c r="A22" s="320" t="s">
        <v>87</v>
      </c>
      <c r="B22" s="7" t="s">
        <v>344</v>
      </c>
      <c r="C22" s="199"/>
      <c r="D22" s="199"/>
      <c r="E22" s="199"/>
      <c r="F22" s="199"/>
    </row>
    <row r="23" spans="1:6" s="78" customFormat="1" ht="12" customHeight="1">
      <c r="A23" s="320" t="s">
        <v>88</v>
      </c>
      <c r="B23" s="7" t="s">
        <v>345</v>
      </c>
      <c r="C23" s="199"/>
      <c r="D23" s="199"/>
      <c r="E23" s="199"/>
      <c r="F23" s="199"/>
    </row>
    <row r="24" spans="1:6" s="78" customFormat="1" ht="12" customHeight="1" thickBot="1">
      <c r="A24" s="320" t="s">
        <v>89</v>
      </c>
      <c r="B24" s="7" t="s">
        <v>454</v>
      </c>
      <c r="C24" s="199"/>
      <c r="D24" s="199"/>
      <c r="E24" s="199"/>
      <c r="F24" s="199"/>
    </row>
    <row r="25" spans="1:6" s="78" customFormat="1" ht="12" customHeight="1" thickBot="1">
      <c r="A25" s="38" t="s">
        <v>15</v>
      </c>
      <c r="B25" s="86" t="s">
        <v>121</v>
      </c>
      <c r="C25" s="225"/>
      <c r="D25" s="225"/>
      <c r="E25" s="225"/>
      <c r="F25" s="225"/>
    </row>
    <row r="26" spans="1:6" s="78" customFormat="1" ht="12" customHeight="1" thickBot="1">
      <c r="A26" s="38" t="s">
        <v>16</v>
      </c>
      <c r="B26" s="86" t="s">
        <v>455</v>
      </c>
      <c r="C26" s="201">
        <f>+C27+C28+C29</f>
        <v>0</v>
      </c>
      <c r="D26" s="201">
        <f>+D27+D28+D29</f>
        <v>0</v>
      </c>
      <c r="E26" s="201">
        <f>+E27+E28+E29</f>
        <v>0</v>
      </c>
      <c r="F26" s="201">
        <f>+F27+F28+F29</f>
        <v>0</v>
      </c>
    </row>
    <row r="27" spans="1:6" s="78" customFormat="1" ht="12" customHeight="1">
      <c r="A27" s="321" t="s">
        <v>202</v>
      </c>
      <c r="B27" s="322" t="s">
        <v>197</v>
      </c>
      <c r="C27" s="70"/>
      <c r="D27" s="70"/>
      <c r="E27" s="70"/>
      <c r="F27" s="70"/>
    </row>
    <row r="28" spans="1:6" s="78" customFormat="1" ht="12" customHeight="1">
      <c r="A28" s="321" t="s">
        <v>205</v>
      </c>
      <c r="B28" s="322" t="s">
        <v>344</v>
      </c>
      <c r="C28" s="199"/>
      <c r="D28" s="199"/>
      <c r="E28" s="199"/>
      <c r="F28" s="199"/>
    </row>
    <row r="29" spans="1:6" s="78" customFormat="1" ht="12" customHeight="1">
      <c r="A29" s="321" t="s">
        <v>206</v>
      </c>
      <c r="B29" s="323" t="s">
        <v>347</v>
      </c>
      <c r="C29" s="199"/>
      <c r="D29" s="199"/>
      <c r="E29" s="199"/>
      <c r="F29" s="199"/>
    </row>
    <row r="30" spans="1:6" s="78" customFormat="1" ht="12" customHeight="1" thickBot="1">
      <c r="A30" s="320" t="s">
        <v>207</v>
      </c>
      <c r="B30" s="90" t="s">
        <v>456</v>
      </c>
      <c r="C30" s="73"/>
      <c r="D30" s="73"/>
      <c r="E30" s="73"/>
      <c r="F30" s="73"/>
    </row>
    <row r="31" spans="1:6" s="78" customFormat="1" ht="12" customHeight="1" thickBot="1">
      <c r="A31" s="38" t="s">
        <v>17</v>
      </c>
      <c r="B31" s="86" t="s">
        <v>348</v>
      </c>
      <c r="C31" s="201">
        <f>+C32+C33+C34</f>
        <v>0</v>
      </c>
      <c r="D31" s="201">
        <f>+D32+D33+D34</f>
        <v>0</v>
      </c>
      <c r="E31" s="201">
        <f>+E32+E33+E34</f>
        <v>0</v>
      </c>
      <c r="F31" s="201">
        <f>+F32+F33+F34</f>
        <v>0</v>
      </c>
    </row>
    <row r="32" spans="1:6" s="78" customFormat="1" ht="12" customHeight="1">
      <c r="A32" s="321" t="s">
        <v>73</v>
      </c>
      <c r="B32" s="322" t="s">
        <v>229</v>
      </c>
      <c r="C32" s="70"/>
      <c r="D32" s="70"/>
      <c r="E32" s="70"/>
      <c r="F32" s="70"/>
    </row>
    <row r="33" spans="1:6" s="78" customFormat="1" ht="12" customHeight="1">
      <c r="A33" s="321" t="s">
        <v>74</v>
      </c>
      <c r="B33" s="323" t="s">
        <v>230</v>
      </c>
      <c r="C33" s="202"/>
      <c r="D33" s="202"/>
      <c r="E33" s="202"/>
      <c r="F33" s="202"/>
    </row>
    <row r="34" spans="1:6" s="78" customFormat="1" ht="12" customHeight="1" thickBot="1">
      <c r="A34" s="320" t="s">
        <v>75</v>
      </c>
      <c r="B34" s="90" t="s">
        <v>231</v>
      </c>
      <c r="C34" s="73"/>
      <c r="D34" s="73"/>
      <c r="E34" s="73"/>
      <c r="F34" s="73"/>
    </row>
    <row r="35" spans="1:6" s="77" customFormat="1" ht="12" customHeight="1" thickBot="1">
      <c r="A35" s="38" t="s">
        <v>18</v>
      </c>
      <c r="B35" s="86" t="s">
        <v>317</v>
      </c>
      <c r="C35" s="225"/>
      <c r="D35" s="225"/>
      <c r="E35" s="225"/>
      <c r="F35" s="225"/>
    </row>
    <row r="36" spans="1:6" s="77" customFormat="1" ht="12" customHeight="1" thickBot="1">
      <c r="A36" s="38" t="s">
        <v>19</v>
      </c>
      <c r="B36" s="86" t="s">
        <v>349</v>
      </c>
      <c r="C36" s="241"/>
      <c r="D36" s="241"/>
      <c r="E36" s="241"/>
      <c r="F36" s="241"/>
    </row>
    <row r="37" spans="1:6" s="77" customFormat="1" ht="12" customHeight="1" thickBot="1">
      <c r="A37" s="37" t="s">
        <v>20</v>
      </c>
      <c r="B37" s="86" t="s">
        <v>350</v>
      </c>
      <c r="C37" s="242">
        <f>+C8+C20+C25+C26+C31+C35+C36</f>
        <v>0</v>
      </c>
      <c r="D37" s="242">
        <f>+D8+D20+D25+D26+D31+D35+D36</f>
        <v>0</v>
      </c>
      <c r="E37" s="242">
        <f>+E8+E20+E25+E26+E31+E35+E36</f>
        <v>0</v>
      </c>
      <c r="F37" s="242">
        <f>+F8+F20+F25+F26+F31+F35+F36</f>
        <v>0</v>
      </c>
    </row>
    <row r="38" spans="1:6" s="77" customFormat="1" ht="12" customHeight="1" thickBot="1">
      <c r="A38" s="133" t="s">
        <v>21</v>
      </c>
      <c r="B38" s="86" t="s">
        <v>351</v>
      </c>
      <c r="C38" s="242"/>
      <c r="D38" s="242"/>
      <c r="E38" s="242"/>
      <c r="F38" s="242"/>
    </row>
    <row r="39" spans="1:6" s="77" customFormat="1" ht="12" customHeight="1">
      <c r="A39" s="321" t="s">
        <v>352</v>
      </c>
      <c r="B39" s="322" t="s">
        <v>174</v>
      </c>
      <c r="C39" s="70"/>
      <c r="D39" s="70"/>
      <c r="E39" s="70"/>
      <c r="F39" s="70"/>
    </row>
    <row r="40" spans="1:6" s="77" customFormat="1" ht="12" customHeight="1">
      <c r="A40" s="321" t="s">
        <v>353</v>
      </c>
      <c r="B40" s="323" t="s">
        <v>2</v>
      </c>
      <c r="C40" s="202"/>
      <c r="D40" s="202"/>
      <c r="E40" s="202"/>
      <c r="F40" s="202"/>
    </row>
    <row r="41" spans="1:6" s="78" customFormat="1" ht="12" customHeight="1" thickBot="1">
      <c r="A41" s="320" t="s">
        <v>354</v>
      </c>
      <c r="B41" s="90" t="s">
        <v>355</v>
      </c>
      <c r="C41" s="73"/>
      <c r="D41" s="73"/>
      <c r="E41" s="73"/>
      <c r="F41" s="73"/>
    </row>
    <row r="42" spans="1:6" s="78" customFormat="1" ht="15" customHeight="1" thickBot="1">
      <c r="A42" s="133" t="s">
        <v>22</v>
      </c>
      <c r="B42" s="134" t="s">
        <v>356</v>
      </c>
      <c r="C42" s="245">
        <f>+C37+C38</f>
        <v>0</v>
      </c>
      <c r="D42" s="245">
        <f>+D37+D38</f>
        <v>0</v>
      </c>
      <c r="E42" s="245">
        <f>+E37+E38</f>
        <v>0</v>
      </c>
      <c r="F42" s="245">
        <f>+F37+F38</f>
        <v>0</v>
      </c>
    </row>
    <row r="43" spans="1:6" s="78" customFormat="1" ht="15" customHeight="1">
      <c r="A43" s="135"/>
      <c r="B43" s="136"/>
      <c r="C43" s="243"/>
      <c r="D43" s="243"/>
      <c r="E43" s="243"/>
      <c r="F43" s="243"/>
    </row>
    <row r="44" spans="1:5" ht="13.5" thickBot="1">
      <c r="A44" s="137"/>
      <c r="B44" s="138"/>
      <c r="C44" s="244"/>
      <c r="D44" s="244"/>
      <c r="E44" s="244"/>
    </row>
    <row r="45" spans="1:6" s="63" customFormat="1" ht="16.5" customHeight="1" thickBot="1">
      <c r="A45" s="139"/>
      <c r="B45" s="140" t="s">
        <v>53</v>
      </c>
      <c r="C45" s="245"/>
      <c r="D45" s="245"/>
      <c r="E45" s="245"/>
      <c r="F45" s="245"/>
    </row>
    <row r="46" spans="1:6" s="79" customFormat="1" ht="12" customHeight="1" thickBot="1">
      <c r="A46" s="38" t="s">
        <v>13</v>
      </c>
      <c r="B46" s="86" t="s">
        <v>357</v>
      </c>
      <c r="C46" s="201">
        <f>SUM(C47:C51)</f>
        <v>0</v>
      </c>
      <c r="D46" s="201">
        <f>SUM(D47:D51)</f>
        <v>0</v>
      </c>
      <c r="E46" s="201">
        <f>SUM(E47:E51)</f>
        <v>0</v>
      </c>
      <c r="F46" s="201">
        <f>SUM(F47:F51)</f>
        <v>0</v>
      </c>
    </row>
    <row r="47" spans="1:6" ht="12" customHeight="1">
      <c r="A47" s="320" t="s">
        <v>80</v>
      </c>
      <c r="B47" s="8" t="s">
        <v>44</v>
      </c>
      <c r="C47" s="70"/>
      <c r="D47" s="70"/>
      <c r="E47" s="70"/>
      <c r="F47" s="70"/>
    </row>
    <row r="48" spans="1:6" ht="12" customHeight="1">
      <c r="A48" s="320" t="s">
        <v>81</v>
      </c>
      <c r="B48" s="7" t="s">
        <v>130</v>
      </c>
      <c r="C48" s="72"/>
      <c r="D48" s="72"/>
      <c r="E48" s="72"/>
      <c r="F48" s="72"/>
    </row>
    <row r="49" spans="1:6" ht="12" customHeight="1">
      <c r="A49" s="320" t="s">
        <v>82</v>
      </c>
      <c r="B49" s="7" t="s">
        <v>105</v>
      </c>
      <c r="C49" s="72"/>
      <c r="D49" s="72"/>
      <c r="E49" s="72"/>
      <c r="F49" s="72"/>
    </row>
    <row r="50" spans="1:6" ht="12" customHeight="1">
      <c r="A50" s="320" t="s">
        <v>83</v>
      </c>
      <c r="B50" s="7" t="s">
        <v>131</v>
      </c>
      <c r="C50" s="72"/>
      <c r="D50" s="72"/>
      <c r="E50" s="72"/>
      <c r="F50" s="72"/>
    </row>
    <row r="51" spans="1:6" ht="12" customHeight="1" thickBot="1">
      <c r="A51" s="320" t="s">
        <v>106</v>
      </c>
      <c r="B51" s="7" t="s">
        <v>132</v>
      </c>
      <c r="C51" s="72"/>
      <c r="D51" s="72"/>
      <c r="E51" s="72"/>
      <c r="F51" s="72"/>
    </row>
    <row r="52" spans="1:6" ht="12" customHeight="1" thickBot="1">
      <c r="A52" s="38" t="s">
        <v>14</v>
      </c>
      <c r="B52" s="86" t="s">
        <v>358</v>
      </c>
      <c r="C52" s="201">
        <f>SUM(C53:C55)</f>
        <v>0</v>
      </c>
      <c r="D52" s="201">
        <f>SUM(D53:D55)</f>
        <v>0</v>
      </c>
      <c r="E52" s="201">
        <f>SUM(E53:E55)</f>
        <v>0</v>
      </c>
      <c r="F52" s="201">
        <f>SUM(F53:F55)</f>
        <v>0</v>
      </c>
    </row>
    <row r="53" spans="1:6" s="79" customFormat="1" ht="12" customHeight="1">
      <c r="A53" s="320" t="s">
        <v>86</v>
      </c>
      <c r="B53" s="8" t="s">
        <v>166</v>
      </c>
      <c r="C53" s="70"/>
      <c r="D53" s="70"/>
      <c r="E53" s="70"/>
      <c r="F53" s="70"/>
    </row>
    <row r="54" spans="1:6" ht="12" customHeight="1">
      <c r="A54" s="320" t="s">
        <v>87</v>
      </c>
      <c r="B54" s="7" t="s">
        <v>134</v>
      </c>
      <c r="C54" s="72"/>
      <c r="D54" s="72"/>
      <c r="E54" s="72"/>
      <c r="F54" s="72"/>
    </row>
    <row r="55" spans="1:6" ht="12" customHeight="1">
      <c r="A55" s="320" t="s">
        <v>88</v>
      </c>
      <c r="B55" s="7" t="s">
        <v>54</v>
      </c>
      <c r="C55" s="72"/>
      <c r="D55" s="72"/>
      <c r="E55" s="72"/>
      <c r="F55" s="72"/>
    </row>
    <row r="56" spans="1:6" ht="12" customHeight="1" thickBot="1">
      <c r="A56" s="320" t="s">
        <v>89</v>
      </c>
      <c r="B56" s="7" t="s">
        <v>457</v>
      </c>
      <c r="C56" s="72"/>
      <c r="D56" s="72"/>
      <c r="E56" s="72"/>
      <c r="F56" s="72"/>
    </row>
    <row r="57" spans="1:6" ht="15" customHeight="1" thickBot="1">
      <c r="A57" s="38" t="s">
        <v>15</v>
      </c>
      <c r="B57" s="86" t="s">
        <v>8</v>
      </c>
      <c r="C57" s="225"/>
      <c r="D57" s="225"/>
      <c r="E57" s="225"/>
      <c r="F57" s="225"/>
    </row>
    <row r="58" spans="1:6" ht="13.5" thickBot="1">
      <c r="A58" s="38" t="s">
        <v>16</v>
      </c>
      <c r="B58" s="141" t="s">
        <v>462</v>
      </c>
      <c r="C58" s="246">
        <f>+C46+C52+C57</f>
        <v>0</v>
      </c>
      <c r="D58" s="246">
        <f>+D46+D52+D57</f>
        <v>0</v>
      </c>
      <c r="E58" s="246">
        <f>+E46+E52+E57</f>
        <v>0</v>
      </c>
      <c r="F58" s="246">
        <f>+F46+F52+F57</f>
        <v>0</v>
      </c>
    </row>
    <row r="59" spans="3:6" ht="15" customHeight="1" thickBot="1">
      <c r="C59" s="247"/>
      <c r="D59" s="247"/>
      <c r="E59" s="247"/>
      <c r="F59" s="247"/>
    </row>
    <row r="60" spans="1:6" ht="14.25" customHeight="1" thickBot="1">
      <c r="A60" s="143" t="s">
        <v>452</v>
      </c>
      <c r="B60" s="144"/>
      <c r="C60" s="84">
        <v>0</v>
      </c>
      <c r="D60" s="84">
        <v>0</v>
      </c>
      <c r="E60" s="84">
        <v>0</v>
      </c>
      <c r="F60" s="84">
        <v>0</v>
      </c>
    </row>
    <row r="61" spans="1:6" ht="13.5" thickBot="1">
      <c r="A61" s="143" t="s">
        <v>147</v>
      </c>
      <c r="B61" s="144"/>
      <c r="C61" s="84">
        <v>0</v>
      </c>
      <c r="D61" s="84">
        <v>0</v>
      </c>
      <c r="E61" s="84">
        <v>0</v>
      </c>
      <c r="F61" s="84">
        <v>0</v>
      </c>
    </row>
  </sheetData>
  <sheetProtection formatCells="0"/>
  <mergeCells count="4">
    <mergeCell ref="C2:F2"/>
    <mergeCell ref="C3:F3"/>
    <mergeCell ref="B1:F1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1"/>
  <sheetViews>
    <sheetView zoomScale="110" zoomScaleNormal="110" workbookViewId="0" topLeftCell="A1">
      <selection activeCell="G8" sqref="G8"/>
    </sheetView>
  </sheetViews>
  <sheetFormatPr defaultColWidth="9.375" defaultRowHeight="12.75"/>
  <cols>
    <col min="1" max="1" width="13.75390625" style="142" customWidth="1"/>
    <col min="2" max="2" width="79.125" style="3" customWidth="1"/>
    <col min="3" max="3" width="25.00390625" style="3" customWidth="1"/>
    <col min="4" max="4" width="11.00390625" style="3" customWidth="1"/>
    <col min="5" max="5" width="11.75390625" style="3" customWidth="1"/>
    <col min="6" max="6" width="10.625" style="3" customWidth="1"/>
    <col min="7" max="16384" width="9.375" style="3" customWidth="1"/>
  </cols>
  <sheetData>
    <row r="1" spans="1:6" s="2" customFormat="1" ht="21" customHeight="1" thickBot="1">
      <c r="A1" s="123"/>
      <c r="B1" s="648" t="s">
        <v>651</v>
      </c>
      <c r="C1" s="648"/>
      <c r="D1" s="648"/>
      <c r="E1" s="648"/>
      <c r="F1" s="648"/>
    </row>
    <row r="2" spans="1:6" s="75" customFormat="1" ht="25.5" customHeight="1">
      <c r="A2" s="280" t="s">
        <v>145</v>
      </c>
      <c r="B2" s="235" t="s">
        <v>474</v>
      </c>
      <c r="C2" s="649" t="s">
        <v>55</v>
      </c>
      <c r="D2" s="650"/>
      <c r="E2" s="650"/>
      <c r="F2" s="651"/>
    </row>
    <row r="3" spans="1:6" s="75" customFormat="1" ht="23.25" thickBot="1">
      <c r="A3" s="318" t="s">
        <v>144</v>
      </c>
      <c r="B3" s="236" t="s">
        <v>463</v>
      </c>
      <c r="C3" s="652" t="s">
        <v>371</v>
      </c>
      <c r="D3" s="653"/>
      <c r="E3" s="653"/>
      <c r="F3" s="654"/>
    </row>
    <row r="4" spans="1:6" s="76" customFormat="1" ht="15.75" customHeight="1" thickBot="1">
      <c r="A4" s="126"/>
      <c r="B4" s="126"/>
      <c r="C4" s="641" t="s">
        <v>497</v>
      </c>
      <c r="D4" s="641"/>
      <c r="E4" s="641"/>
      <c r="F4" s="641"/>
    </row>
    <row r="5" spans="1:6" ht="23.25" thickBot="1">
      <c r="A5" s="281" t="s">
        <v>146</v>
      </c>
      <c r="B5" s="127" t="s">
        <v>50</v>
      </c>
      <c r="C5" s="128" t="s">
        <v>51</v>
      </c>
      <c r="D5" s="128" t="s">
        <v>539</v>
      </c>
      <c r="E5" s="128" t="s">
        <v>539</v>
      </c>
      <c r="F5" s="128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131"/>
      <c r="D7" s="131"/>
      <c r="E7" s="131"/>
      <c r="F7" s="131"/>
    </row>
    <row r="8" spans="1:6" s="77" customFormat="1" ht="12" customHeight="1" thickBot="1">
      <c r="A8" s="37" t="s">
        <v>13</v>
      </c>
      <c r="B8" s="132" t="s">
        <v>453</v>
      </c>
      <c r="C8" s="201">
        <f>SUM(C9:C19)</f>
        <v>88000</v>
      </c>
      <c r="D8" s="201">
        <f>SUM(D9:D19)</f>
        <v>88000</v>
      </c>
      <c r="E8" s="201">
        <f>SUM(E9:E19)</f>
        <v>88000</v>
      </c>
      <c r="F8" s="201">
        <f>SUM(F9:F19)</f>
        <v>97224</v>
      </c>
    </row>
    <row r="9" spans="1:6" s="77" customFormat="1" ht="12" customHeight="1">
      <c r="A9" s="319" t="s">
        <v>80</v>
      </c>
      <c r="B9" s="9" t="s">
        <v>215</v>
      </c>
      <c r="C9" s="239"/>
      <c r="D9" s="239"/>
      <c r="E9" s="239"/>
      <c r="F9" s="239"/>
    </row>
    <row r="10" spans="1:6" s="77" customFormat="1" ht="12" customHeight="1">
      <c r="A10" s="320" t="s">
        <v>81</v>
      </c>
      <c r="B10" s="7" t="s">
        <v>216</v>
      </c>
      <c r="C10" s="199"/>
      <c r="D10" s="199"/>
      <c r="E10" s="199"/>
      <c r="F10" s="199">
        <v>5325</v>
      </c>
    </row>
    <row r="11" spans="1:6" s="77" customFormat="1" ht="12" customHeight="1">
      <c r="A11" s="320" t="s">
        <v>82</v>
      </c>
      <c r="B11" s="7" t="s">
        <v>217</v>
      </c>
      <c r="C11" s="199">
        <v>62000</v>
      </c>
      <c r="D11" s="199">
        <v>62000</v>
      </c>
      <c r="E11" s="199">
        <v>62000</v>
      </c>
      <c r="F11" s="199">
        <v>62000</v>
      </c>
    </row>
    <row r="12" spans="1:6" s="77" customFormat="1" ht="12" customHeight="1">
      <c r="A12" s="320" t="s">
        <v>83</v>
      </c>
      <c r="B12" s="7" t="s">
        <v>218</v>
      </c>
      <c r="C12" s="199"/>
      <c r="D12" s="199"/>
      <c r="E12" s="199"/>
      <c r="F12" s="199"/>
    </row>
    <row r="13" spans="1:6" s="77" customFormat="1" ht="12" customHeight="1">
      <c r="A13" s="320" t="s">
        <v>106</v>
      </c>
      <c r="B13" s="7" t="s">
        <v>219</v>
      </c>
      <c r="C13" s="199"/>
      <c r="D13" s="199"/>
      <c r="E13" s="199"/>
      <c r="F13" s="199"/>
    </row>
    <row r="14" spans="1:6" s="77" customFormat="1" ht="12" customHeight="1">
      <c r="A14" s="320" t="s">
        <v>84</v>
      </c>
      <c r="B14" s="7" t="s">
        <v>341</v>
      </c>
      <c r="C14" s="199">
        <v>25000</v>
      </c>
      <c r="D14" s="199">
        <v>25000</v>
      </c>
      <c r="E14" s="199">
        <v>25000</v>
      </c>
      <c r="F14" s="199">
        <v>28899</v>
      </c>
    </row>
    <row r="15" spans="1:6" s="77" customFormat="1" ht="12" customHeight="1">
      <c r="A15" s="320" t="s">
        <v>85</v>
      </c>
      <c r="B15" s="6" t="s">
        <v>342</v>
      </c>
      <c r="C15" s="199"/>
      <c r="D15" s="199"/>
      <c r="E15" s="199"/>
      <c r="F15" s="199"/>
    </row>
    <row r="16" spans="1:6" s="77" customFormat="1" ht="12" customHeight="1">
      <c r="A16" s="320" t="s">
        <v>92</v>
      </c>
      <c r="B16" s="7" t="s">
        <v>222</v>
      </c>
      <c r="C16" s="240"/>
      <c r="D16" s="240"/>
      <c r="E16" s="240"/>
      <c r="F16" s="240"/>
    </row>
    <row r="17" spans="1:6" s="78" customFormat="1" ht="12" customHeight="1">
      <c r="A17" s="320" t="s">
        <v>93</v>
      </c>
      <c r="B17" s="7" t="s">
        <v>223</v>
      </c>
      <c r="C17" s="199"/>
      <c r="D17" s="199"/>
      <c r="E17" s="199"/>
      <c r="F17" s="199"/>
    </row>
    <row r="18" spans="1:6" s="78" customFormat="1" ht="12" customHeight="1">
      <c r="A18" s="320" t="s">
        <v>94</v>
      </c>
      <c r="B18" s="7" t="s">
        <v>376</v>
      </c>
      <c r="C18" s="200"/>
      <c r="D18" s="200"/>
      <c r="E18" s="200"/>
      <c r="F18" s="200"/>
    </row>
    <row r="19" spans="1:6" s="78" customFormat="1" ht="12" customHeight="1" thickBot="1">
      <c r="A19" s="320" t="s">
        <v>95</v>
      </c>
      <c r="B19" s="6" t="s">
        <v>224</v>
      </c>
      <c r="C19" s="200">
        <v>1000</v>
      </c>
      <c r="D19" s="200">
        <v>1000</v>
      </c>
      <c r="E19" s="200">
        <v>1000</v>
      </c>
      <c r="F19" s="200">
        <v>1000</v>
      </c>
    </row>
    <row r="20" spans="1:6" s="77" customFormat="1" ht="12" customHeight="1" thickBot="1">
      <c r="A20" s="37" t="s">
        <v>14</v>
      </c>
      <c r="B20" s="132" t="s">
        <v>343</v>
      </c>
      <c r="C20" s="201">
        <f>SUM(C21:C23)</f>
        <v>0</v>
      </c>
      <c r="D20" s="201">
        <f>SUM(D21:D23)</f>
        <v>0</v>
      </c>
      <c r="E20" s="201">
        <f>SUM(E21:E23)</f>
        <v>756334</v>
      </c>
      <c r="F20" s="201">
        <f>SUM(F21:F23)</f>
        <v>1711302</v>
      </c>
    </row>
    <row r="21" spans="1:6" s="78" customFormat="1" ht="12" customHeight="1">
      <c r="A21" s="320" t="s">
        <v>86</v>
      </c>
      <c r="B21" s="8" t="s">
        <v>192</v>
      </c>
      <c r="C21" s="199"/>
      <c r="D21" s="199"/>
      <c r="E21" s="199"/>
      <c r="F21" s="199"/>
    </row>
    <row r="22" spans="1:6" s="78" customFormat="1" ht="12" customHeight="1">
      <c r="A22" s="320" t="s">
        <v>87</v>
      </c>
      <c r="B22" s="7" t="s">
        <v>344</v>
      </c>
      <c r="C22" s="199"/>
      <c r="D22" s="199"/>
      <c r="E22" s="199"/>
      <c r="F22" s="199"/>
    </row>
    <row r="23" spans="1:6" s="78" customFormat="1" ht="12" customHeight="1">
      <c r="A23" s="320" t="s">
        <v>88</v>
      </c>
      <c r="B23" s="7" t="s">
        <v>345</v>
      </c>
      <c r="C23" s="199"/>
      <c r="D23" s="199"/>
      <c r="E23" s="199">
        <v>756334</v>
      </c>
      <c r="F23" s="199">
        <v>1711302</v>
      </c>
    </row>
    <row r="24" spans="1:6" s="78" customFormat="1" ht="12" customHeight="1" thickBot="1">
      <c r="A24" s="320" t="s">
        <v>89</v>
      </c>
      <c r="B24" s="7" t="s">
        <v>454</v>
      </c>
      <c r="C24" s="199"/>
      <c r="D24" s="199"/>
      <c r="E24" s="199"/>
      <c r="F24" s="199"/>
    </row>
    <row r="25" spans="1:6" s="78" customFormat="1" ht="12" customHeight="1" thickBot="1">
      <c r="A25" s="38" t="s">
        <v>15</v>
      </c>
      <c r="B25" s="86" t="s">
        <v>121</v>
      </c>
      <c r="C25" s="225">
        <v>30000</v>
      </c>
      <c r="D25" s="225">
        <v>30000</v>
      </c>
      <c r="E25" s="225">
        <v>30000</v>
      </c>
      <c r="F25" s="225">
        <v>45000</v>
      </c>
    </row>
    <row r="26" spans="1:6" s="78" customFormat="1" ht="12" customHeight="1" thickBot="1">
      <c r="A26" s="38" t="s">
        <v>16</v>
      </c>
      <c r="B26" s="86" t="s">
        <v>455</v>
      </c>
      <c r="C26" s="201">
        <f>+C27+C28+C29</f>
        <v>0</v>
      </c>
      <c r="D26" s="201">
        <f>+D27+D28+D29</f>
        <v>0</v>
      </c>
      <c r="E26" s="201">
        <f>+E27+E28+E29</f>
        <v>0</v>
      </c>
      <c r="F26" s="201">
        <f>+F27+F28+F29</f>
        <v>0</v>
      </c>
    </row>
    <row r="27" spans="1:6" s="78" customFormat="1" ht="12" customHeight="1">
      <c r="A27" s="321" t="s">
        <v>202</v>
      </c>
      <c r="B27" s="322" t="s">
        <v>197</v>
      </c>
      <c r="C27" s="70"/>
      <c r="D27" s="70"/>
      <c r="E27" s="70"/>
      <c r="F27" s="70"/>
    </row>
    <row r="28" spans="1:6" s="78" customFormat="1" ht="12" customHeight="1">
      <c r="A28" s="321" t="s">
        <v>205</v>
      </c>
      <c r="B28" s="322" t="s">
        <v>344</v>
      </c>
      <c r="C28" s="199"/>
      <c r="D28" s="199"/>
      <c r="E28" s="199"/>
      <c r="F28" s="199"/>
    </row>
    <row r="29" spans="1:6" s="78" customFormat="1" ht="12" customHeight="1">
      <c r="A29" s="321" t="s">
        <v>206</v>
      </c>
      <c r="B29" s="323" t="s">
        <v>347</v>
      </c>
      <c r="C29" s="199"/>
      <c r="D29" s="199"/>
      <c r="E29" s="199"/>
      <c r="F29" s="199"/>
    </row>
    <row r="30" spans="1:6" s="78" customFormat="1" ht="12" customHeight="1" thickBot="1">
      <c r="A30" s="320" t="s">
        <v>207</v>
      </c>
      <c r="B30" s="90" t="s">
        <v>456</v>
      </c>
      <c r="C30" s="73"/>
      <c r="D30" s="73"/>
      <c r="E30" s="73"/>
      <c r="F30" s="73"/>
    </row>
    <row r="31" spans="1:6" s="78" customFormat="1" ht="12" customHeight="1" thickBot="1">
      <c r="A31" s="38" t="s">
        <v>17</v>
      </c>
      <c r="B31" s="86" t="s">
        <v>348</v>
      </c>
      <c r="C31" s="201">
        <f>+C32+C33+C34</f>
        <v>0</v>
      </c>
      <c r="D31" s="201">
        <f>+D32+D33+D34</f>
        <v>0</v>
      </c>
      <c r="E31" s="201">
        <f>+E32+E33+E34</f>
        <v>0</v>
      </c>
      <c r="F31" s="201">
        <f>+F32+F33+F34</f>
        <v>0</v>
      </c>
    </row>
    <row r="32" spans="1:6" s="78" customFormat="1" ht="12" customHeight="1">
      <c r="A32" s="321" t="s">
        <v>73</v>
      </c>
      <c r="B32" s="322" t="s">
        <v>229</v>
      </c>
      <c r="C32" s="70"/>
      <c r="D32" s="70"/>
      <c r="E32" s="70"/>
      <c r="F32" s="70"/>
    </row>
    <row r="33" spans="1:6" s="78" customFormat="1" ht="12" customHeight="1">
      <c r="A33" s="321" t="s">
        <v>74</v>
      </c>
      <c r="B33" s="323" t="s">
        <v>230</v>
      </c>
      <c r="C33" s="202"/>
      <c r="D33" s="202"/>
      <c r="E33" s="202"/>
      <c r="F33" s="202"/>
    </row>
    <row r="34" spans="1:6" s="78" customFormat="1" ht="12" customHeight="1" thickBot="1">
      <c r="A34" s="320" t="s">
        <v>75</v>
      </c>
      <c r="B34" s="90" t="s">
        <v>231</v>
      </c>
      <c r="C34" s="73"/>
      <c r="D34" s="73"/>
      <c r="E34" s="73"/>
      <c r="F34" s="73"/>
    </row>
    <row r="35" spans="1:6" s="77" customFormat="1" ht="12" customHeight="1" thickBot="1">
      <c r="A35" s="38" t="s">
        <v>18</v>
      </c>
      <c r="B35" s="86" t="s">
        <v>317</v>
      </c>
      <c r="C35" s="225"/>
      <c r="D35" s="225"/>
      <c r="E35" s="225"/>
      <c r="F35" s="225"/>
    </row>
    <row r="36" spans="1:6" s="77" customFormat="1" ht="12" customHeight="1" thickBot="1">
      <c r="A36" s="38" t="s">
        <v>19</v>
      </c>
      <c r="B36" s="86" t="s">
        <v>349</v>
      </c>
      <c r="C36" s="241"/>
      <c r="D36" s="241"/>
      <c r="E36" s="241"/>
      <c r="F36" s="241"/>
    </row>
    <row r="37" spans="1:6" s="77" customFormat="1" ht="12" customHeight="1" thickBot="1">
      <c r="A37" s="37" t="s">
        <v>20</v>
      </c>
      <c r="B37" s="86" t="s">
        <v>350</v>
      </c>
      <c r="C37" s="242">
        <f>+C8+C20+C25+C26+C31+C35+C36</f>
        <v>118000</v>
      </c>
      <c r="D37" s="242">
        <f>+D8+D20+D25+D26+D31+D35+D36</f>
        <v>118000</v>
      </c>
      <c r="E37" s="242">
        <f>+E8+E20+E25+E26+E31+E35+E36</f>
        <v>874334</v>
      </c>
      <c r="F37" s="242">
        <f>+F8+F20+F25+F26+F31+F35+F36</f>
        <v>1853526</v>
      </c>
    </row>
    <row r="38" spans="1:6" s="77" customFormat="1" ht="12" customHeight="1" thickBot="1">
      <c r="A38" s="133" t="s">
        <v>21</v>
      </c>
      <c r="B38" s="86" t="s">
        <v>351</v>
      </c>
      <c r="C38" s="242">
        <f>+C39+C40+C41</f>
        <v>44848000</v>
      </c>
      <c r="D38" s="242">
        <f>+D39+D40+D41</f>
        <v>44848000</v>
      </c>
      <c r="E38" s="242">
        <f>+E39+E40+E41</f>
        <v>48402000</v>
      </c>
      <c r="F38" s="242">
        <f>+F39+F40+F41</f>
        <v>48377776</v>
      </c>
    </row>
    <row r="39" spans="1:6" s="77" customFormat="1" ht="12" customHeight="1">
      <c r="A39" s="321" t="s">
        <v>352</v>
      </c>
      <c r="B39" s="322" t="s">
        <v>174</v>
      </c>
      <c r="C39" s="70"/>
      <c r="D39" s="70"/>
      <c r="E39" s="70"/>
      <c r="F39" s="70"/>
    </row>
    <row r="40" spans="1:6" s="77" customFormat="1" ht="12" customHeight="1">
      <c r="A40" s="321" t="s">
        <v>353</v>
      </c>
      <c r="B40" s="323" t="s">
        <v>2</v>
      </c>
      <c r="C40" s="202"/>
      <c r="D40" s="202"/>
      <c r="E40" s="202"/>
      <c r="F40" s="202"/>
    </row>
    <row r="41" spans="1:6" s="78" customFormat="1" ht="12" customHeight="1" thickBot="1">
      <c r="A41" s="320" t="s">
        <v>354</v>
      </c>
      <c r="B41" s="90" t="s">
        <v>355</v>
      </c>
      <c r="C41" s="73">
        <v>44848000</v>
      </c>
      <c r="D41" s="73">
        <v>44848000</v>
      </c>
      <c r="E41" s="73">
        <v>48402000</v>
      </c>
      <c r="F41" s="73">
        <v>48377776</v>
      </c>
    </row>
    <row r="42" spans="1:6" s="78" customFormat="1" ht="15" customHeight="1" thickBot="1">
      <c r="A42" s="133" t="s">
        <v>22</v>
      </c>
      <c r="B42" s="134" t="s">
        <v>356</v>
      </c>
      <c r="C42" s="245">
        <f>+C37+C38</f>
        <v>44966000</v>
      </c>
      <c r="D42" s="245">
        <f>+D37+D38</f>
        <v>44966000</v>
      </c>
      <c r="E42" s="245">
        <f>+E37+E38</f>
        <v>49276334</v>
      </c>
      <c r="F42" s="245">
        <f>+F37+F38</f>
        <v>50231302</v>
      </c>
    </row>
    <row r="43" spans="1:5" s="78" customFormat="1" ht="15" customHeight="1">
      <c r="A43" s="135"/>
      <c r="B43" s="136"/>
      <c r="C43" s="243"/>
      <c r="D43" s="243"/>
      <c r="E43" s="243"/>
    </row>
    <row r="44" spans="1:5" ht="13.5" thickBot="1">
      <c r="A44" s="137"/>
      <c r="B44" s="138"/>
      <c r="C44" s="244"/>
      <c r="D44" s="244"/>
      <c r="E44" s="244"/>
    </row>
    <row r="45" spans="1:6" s="63" customFormat="1" ht="16.5" customHeight="1" thickBot="1">
      <c r="A45" s="139"/>
      <c r="B45" s="140" t="s">
        <v>53</v>
      </c>
      <c r="C45" s="245"/>
      <c r="D45" s="245"/>
      <c r="E45" s="245"/>
      <c r="F45" s="245"/>
    </row>
    <row r="46" spans="1:6" s="79" customFormat="1" ht="12" customHeight="1" thickBot="1">
      <c r="A46" s="38" t="s">
        <v>13</v>
      </c>
      <c r="B46" s="86" t="s">
        <v>357</v>
      </c>
      <c r="C46" s="201">
        <f>SUM(C47:C51)</f>
        <v>44966000</v>
      </c>
      <c r="D46" s="201">
        <f>SUM(D47:D51)</f>
        <v>44966000</v>
      </c>
      <c r="E46" s="201">
        <f>SUM(E47:E51)</f>
        <v>49203934</v>
      </c>
      <c r="F46" s="201">
        <f>SUM(F47:F51)</f>
        <v>50158902</v>
      </c>
    </row>
    <row r="47" spans="1:6" ht="12" customHeight="1">
      <c r="A47" s="320" t="s">
        <v>80</v>
      </c>
      <c r="B47" s="8" t="s">
        <v>44</v>
      </c>
      <c r="C47" s="70">
        <v>31119000</v>
      </c>
      <c r="D47" s="70">
        <v>31119000</v>
      </c>
      <c r="E47" s="70">
        <v>34595743</v>
      </c>
      <c r="F47" s="70">
        <v>35299543</v>
      </c>
    </row>
    <row r="48" spans="1:6" ht="12" customHeight="1">
      <c r="A48" s="320" t="s">
        <v>81</v>
      </c>
      <c r="B48" s="7" t="s">
        <v>130</v>
      </c>
      <c r="C48" s="72">
        <v>6133000</v>
      </c>
      <c r="D48" s="72">
        <v>6133000</v>
      </c>
      <c r="E48" s="72">
        <v>6858044</v>
      </c>
      <c r="F48" s="72">
        <v>6986828</v>
      </c>
    </row>
    <row r="49" spans="1:6" ht="12" customHeight="1">
      <c r="A49" s="320" t="s">
        <v>82</v>
      </c>
      <c r="B49" s="7" t="s">
        <v>105</v>
      </c>
      <c r="C49" s="72">
        <v>7714000</v>
      </c>
      <c r="D49" s="72">
        <v>7714000</v>
      </c>
      <c r="E49" s="72">
        <v>7750147</v>
      </c>
      <c r="F49" s="72">
        <v>7872531</v>
      </c>
    </row>
    <row r="50" spans="1:6" ht="12" customHeight="1">
      <c r="A50" s="320" t="s">
        <v>83</v>
      </c>
      <c r="B50" s="7" t="s">
        <v>131</v>
      </c>
      <c r="C50" s="72"/>
      <c r="D50" s="72"/>
      <c r="E50" s="72"/>
      <c r="F50" s="72"/>
    </row>
    <row r="51" spans="1:6" ht="12" customHeight="1" thickBot="1">
      <c r="A51" s="320" t="s">
        <v>106</v>
      </c>
      <c r="B51" s="7" t="s">
        <v>132</v>
      </c>
      <c r="C51" s="72"/>
      <c r="D51" s="72"/>
      <c r="E51" s="72"/>
      <c r="F51" s="72"/>
    </row>
    <row r="52" spans="1:6" ht="12" customHeight="1" thickBot="1">
      <c r="A52" s="38" t="s">
        <v>14</v>
      </c>
      <c r="B52" s="86" t="s">
        <v>358</v>
      </c>
      <c r="C52" s="201">
        <f>SUM(C53:C55)</f>
        <v>0</v>
      </c>
      <c r="D52" s="201">
        <f>SUM(D53:D55)</f>
        <v>0</v>
      </c>
      <c r="E52" s="201">
        <f>SUM(E53:E55)</f>
        <v>72400</v>
      </c>
      <c r="F52" s="201">
        <f>SUM(F53:F55)</f>
        <v>72400</v>
      </c>
    </row>
    <row r="53" spans="1:6" s="79" customFormat="1" ht="12" customHeight="1">
      <c r="A53" s="320" t="s">
        <v>86</v>
      </c>
      <c r="B53" s="8" t="s">
        <v>166</v>
      </c>
      <c r="C53" s="70"/>
      <c r="D53" s="70"/>
      <c r="E53" s="70">
        <v>72400</v>
      </c>
      <c r="F53" s="70">
        <v>72400</v>
      </c>
    </row>
    <row r="54" spans="1:6" ht="12" customHeight="1">
      <c r="A54" s="320" t="s">
        <v>87</v>
      </c>
      <c r="B54" s="7" t="s">
        <v>134</v>
      </c>
      <c r="C54" s="72"/>
      <c r="D54" s="72"/>
      <c r="E54" s="72"/>
      <c r="F54" s="72"/>
    </row>
    <row r="55" spans="1:6" ht="12" customHeight="1">
      <c r="A55" s="320" t="s">
        <v>88</v>
      </c>
      <c r="B55" s="7" t="s">
        <v>54</v>
      </c>
      <c r="C55" s="72"/>
      <c r="D55" s="72"/>
      <c r="E55" s="72"/>
      <c r="F55" s="72"/>
    </row>
    <row r="56" spans="1:6" ht="12" customHeight="1" thickBot="1">
      <c r="A56" s="320" t="s">
        <v>89</v>
      </c>
      <c r="B56" s="7" t="s">
        <v>457</v>
      </c>
      <c r="C56" s="72"/>
      <c r="D56" s="72"/>
      <c r="E56" s="72"/>
      <c r="F56" s="72"/>
    </row>
    <row r="57" spans="1:6" ht="15" customHeight="1" thickBot="1">
      <c r="A57" s="38" t="s">
        <v>15</v>
      </c>
      <c r="B57" s="86" t="s">
        <v>8</v>
      </c>
      <c r="C57" s="225"/>
      <c r="D57" s="225"/>
      <c r="E57" s="225"/>
      <c r="F57" s="225"/>
    </row>
    <row r="58" spans="1:6" ht="13.5" thickBot="1">
      <c r="A58" s="38" t="s">
        <v>16</v>
      </c>
      <c r="B58" s="141" t="s">
        <v>462</v>
      </c>
      <c r="C58" s="246">
        <f>+C46+C52+C57</f>
        <v>44966000</v>
      </c>
      <c r="D58" s="246">
        <f>+D46+D52+D57</f>
        <v>44966000</v>
      </c>
      <c r="E58" s="246">
        <f>+E46+E52+E57</f>
        <v>49276334</v>
      </c>
      <c r="F58" s="246">
        <f>+F46+F52+F57</f>
        <v>50231302</v>
      </c>
    </row>
    <row r="59" spans="3:6" ht="15" customHeight="1" thickBot="1">
      <c r="C59" s="247"/>
      <c r="D59" s="247"/>
      <c r="E59" s="247"/>
      <c r="F59" s="247"/>
    </row>
    <row r="60" spans="1:6" ht="14.25" customHeight="1" thickBot="1">
      <c r="A60" s="143" t="s">
        <v>452</v>
      </c>
      <c r="B60" s="144"/>
      <c r="C60" s="84">
        <v>7</v>
      </c>
      <c r="D60" s="84">
        <v>7</v>
      </c>
      <c r="E60" s="84">
        <v>7</v>
      </c>
      <c r="F60" s="84">
        <v>7</v>
      </c>
    </row>
    <row r="61" spans="1:6" ht="13.5" thickBot="1">
      <c r="A61" s="143" t="s">
        <v>147</v>
      </c>
      <c r="B61" s="144"/>
      <c r="C61" s="84">
        <v>0</v>
      </c>
      <c r="D61" s="84">
        <v>0</v>
      </c>
      <c r="E61" s="84">
        <v>0</v>
      </c>
      <c r="F61" s="84">
        <v>0</v>
      </c>
    </row>
  </sheetData>
  <sheetProtection formatCells="0"/>
  <mergeCells count="4"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9"/>
  <sheetViews>
    <sheetView zoomScaleSheetLayoutView="100" workbookViewId="0" topLeftCell="A89">
      <selection activeCell="H107" sqref="H107"/>
    </sheetView>
  </sheetViews>
  <sheetFormatPr defaultColWidth="9.375" defaultRowHeight="12.75"/>
  <cols>
    <col min="1" max="1" width="9.50390625" style="39" customWidth="1"/>
    <col min="2" max="2" width="91.625" style="39" customWidth="1"/>
    <col min="3" max="3" width="21.625" style="259" customWidth="1"/>
    <col min="4" max="5" width="14.375" style="39" bestFit="1" customWidth="1"/>
    <col min="6" max="6" width="13.75390625" style="39" customWidth="1"/>
    <col min="7" max="16384" width="9.375" style="39" customWidth="1"/>
  </cols>
  <sheetData>
    <row r="1" spans="1:3" ht="15.75" customHeight="1">
      <c r="A1" s="581" t="s">
        <v>10</v>
      </c>
      <c r="B1" s="581"/>
      <c r="C1" s="581"/>
    </row>
    <row r="2" spans="1:6" ht="15.75" customHeight="1" thickBot="1">
      <c r="A2" s="582" t="s">
        <v>109</v>
      </c>
      <c r="B2" s="582"/>
      <c r="C2" s="580" t="s">
        <v>497</v>
      </c>
      <c r="D2" s="580"/>
      <c r="E2" s="580"/>
      <c r="F2" s="580"/>
    </row>
    <row r="3" spans="1:6" ht="37.5" customHeight="1" thickBot="1">
      <c r="A3" s="22" t="s">
        <v>65</v>
      </c>
      <c r="B3" s="23" t="s">
        <v>12</v>
      </c>
      <c r="C3" s="40" t="s">
        <v>513</v>
      </c>
      <c r="D3" s="40" t="s">
        <v>541</v>
      </c>
      <c r="E3" s="40" t="s">
        <v>541</v>
      </c>
      <c r="F3" s="40" t="s">
        <v>541</v>
      </c>
    </row>
    <row r="4" spans="1:6" s="41" customFormat="1" ht="12" customHeight="1" thickBot="1">
      <c r="A4" s="282" t="s">
        <v>430</v>
      </c>
      <c r="B4" s="283" t="s">
        <v>431</v>
      </c>
      <c r="C4" s="284" t="s">
        <v>432</v>
      </c>
      <c r="D4" s="284" t="s">
        <v>434</v>
      </c>
      <c r="E4" s="284" t="s">
        <v>433</v>
      </c>
      <c r="F4" s="284" t="s">
        <v>435</v>
      </c>
    </row>
    <row r="5" spans="1:6" s="1" customFormat="1" ht="12" customHeight="1" thickBot="1">
      <c r="A5" s="19" t="s">
        <v>13</v>
      </c>
      <c r="B5" s="20" t="s">
        <v>186</v>
      </c>
      <c r="C5" s="182">
        <f>+C6+C7+C8+C9+C10+C11</f>
        <v>183106169</v>
      </c>
      <c r="D5" s="182">
        <f>+D6+D7+D8+D9+D10+D11</f>
        <v>183106169</v>
      </c>
      <c r="E5" s="182">
        <f>+E6+E7+E8+E9+E10+E11</f>
        <v>182804303</v>
      </c>
      <c r="F5" s="182">
        <f>+F6+F7+F8+F9+F10+F11</f>
        <v>192954391</v>
      </c>
    </row>
    <row r="6" spans="1:6" s="1" customFormat="1" ht="12" customHeight="1">
      <c r="A6" s="14" t="s">
        <v>80</v>
      </c>
      <c r="B6" s="287" t="s">
        <v>187</v>
      </c>
      <c r="C6" s="185">
        <v>29791835</v>
      </c>
      <c r="D6" s="185">
        <v>29791835</v>
      </c>
      <c r="E6" s="185">
        <v>27874327</v>
      </c>
      <c r="F6" s="185">
        <v>28132219</v>
      </c>
    </row>
    <row r="7" spans="1:6" s="1" customFormat="1" ht="12" customHeight="1">
      <c r="A7" s="13" t="s">
        <v>81</v>
      </c>
      <c r="B7" s="288" t="s">
        <v>188</v>
      </c>
      <c r="C7" s="184">
        <v>93747550</v>
      </c>
      <c r="D7" s="184">
        <v>93747550</v>
      </c>
      <c r="E7" s="184">
        <v>92439453</v>
      </c>
      <c r="F7" s="184">
        <v>99685862</v>
      </c>
    </row>
    <row r="8" spans="1:6" s="1" customFormat="1" ht="12" customHeight="1">
      <c r="A8" s="13" t="s">
        <v>82</v>
      </c>
      <c r="B8" s="288" t="s">
        <v>189</v>
      </c>
      <c r="C8" s="184">
        <v>55933154</v>
      </c>
      <c r="D8" s="184">
        <v>55933154</v>
      </c>
      <c r="E8" s="184">
        <v>53952155</v>
      </c>
      <c r="F8" s="184">
        <v>56597942</v>
      </c>
    </row>
    <row r="9" spans="1:6" s="1" customFormat="1" ht="12" customHeight="1">
      <c r="A9" s="13" t="s">
        <v>83</v>
      </c>
      <c r="B9" s="288" t="s">
        <v>190</v>
      </c>
      <c r="C9" s="184">
        <v>3633630</v>
      </c>
      <c r="D9" s="184">
        <v>3633630</v>
      </c>
      <c r="E9" s="184">
        <v>3756630</v>
      </c>
      <c r="F9" s="184">
        <v>3756630</v>
      </c>
    </row>
    <row r="10" spans="1:6" s="1" customFormat="1" ht="12" customHeight="1">
      <c r="A10" s="13" t="s">
        <v>106</v>
      </c>
      <c r="B10" s="178" t="s">
        <v>372</v>
      </c>
      <c r="C10" s="184"/>
      <c r="D10" s="184"/>
      <c r="E10" s="184">
        <v>4487450</v>
      </c>
      <c r="F10" s="184">
        <v>4487450</v>
      </c>
    </row>
    <row r="11" spans="1:6" s="1" customFormat="1" ht="12" customHeight="1" thickBot="1">
      <c r="A11" s="15" t="s">
        <v>84</v>
      </c>
      <c r="B11" s="179" t="s">
        <v>373</v>
      </c>
      <c r="C11" s="184"/>
      <c r="D11" s="184"/>
      <c r="E11" s="184">
        <v>294288</v>
      </c>
      <c r="F11" s="184">
        <v>294288</v>
      </c>
    </row>
    <row r="12" spans="1:6" s="1" customFormat="1" ht="12" customHeight="1" thickBot="1">
      <c r="A12" s="19" t="s">
        <v>14</v>
      </c>
      <c r="B12" s="177" t="s">
        <v>191</v>
      </c>
      <c r="C12" s="182">
        <f>+C13+C14+C15+C16+C17</f>
        <v>8710000</v>
      </c>
      <c r="D12" s="182">
        <f>+D13+D14+D15+D16+D17</f>
        <v>8710000</v>
      </c>
      <c r="E12" s="182">
        <f>+E13+E14+E15+E16+E17</f>
        <v>9244000</v>
      </c>
      <c r="F12" s="182">
        <f>+F13+F14+F15+F16+F17</f>
        <v>9863403</v>
      </c>
    </row>
    <row r="13" spans="1:6" s="1" customFormat="1" ht="12" customHeight="1">
      <c r="A13" s="14" t="s">
        <v>86</v>
      </c>
      <c r="B13" s="287" t="s">
        <v>192</v>
      </c>
      <c r="C13" s="185"/>
      <c r="D13" s="185"/>
      <c r="E13" s="185"/>
      <c r="F13" s="185"/>
    </row>
    <row r="14" spans="1:6" s="1" customFormat="1" ht="12" customHeight="1">
      <c r="A14" s="13" t="s">
        <v>87</v>
      </c>
      <c r="B14" s="288" t="s">
        <v>193</v>
      </c>
      <c r="C14" s="184"/>
      <c r="D14" s="184"/>
      <c r="E14" s="184"/>
      <c r="F14" s="184"/>
    </row>
    <row r="15" spans="1:6" s="1" customFormat="1" ht="12" customHeight="1">
      <c r="A15" s="13" t="s">
        <v>88</v>
      </c>
      <c r="B15" s="288" t="s">
        <v>362</v>
      </c>
      <c r="C15" s="184"/>
      <c r="D15" s="184"/>
      <c r="E15" s="184"/>
      <c r="F15" s="184"/>
    </row>
    <row r="16" spans="1:6" s="1" customFormat="1" ht="12" customHeight="1">
      <c r="A16" s="13" t="s">
        <v>89</v>
      </c>
      <c r="B16" s="288" t="s">
        <v>363</v>
      </c>
      <c r="C16" s="184"/>
      <c r="D16" s="184"/>
      <c r="E16" s="184"/>
      <c r="F16" s="184"/>
    </row>
    <row r="17" spans="1:6" s="1" customFormat="1" ht="12" customHeight="1">
      <c r="A17" s="13" t="s">
        <v>90</v>
      </c>
      <c r="B17" s="288" t="s">
        <v>194</v>
      </c>
      <c r="C17" s="184">
        <v>8710000</v>
      </c>
      <c r="D17" s="184">
        <v>8710000</v>
      </c>
      <c r="E17" s="184">
        <v>9244000</v>
      </c>
      <c r="F17" s="184">
        <v>9863403</v>
      </c>
    </row>
    <row r="18" spans="1:6" s="1" customFormat="1" ht="12" customHeight="1" thickBot="1">
      <c r="A18" s="15" t="s">
        <v>96</v>
      </c>
      <c r="B18" s="179" t="s">
        <v>195</v>
      </c>
      <c r="C18" s="186"/>
      <c r="D18" s="186"/>
      <c r="E18" s="186"/>
      <c r="F18" s="186">
        <v>528175</v>
      </c>
    </row>
    <row r="19" spans="1:6" s="1" customFormat="1" ht="12" customHeight="1" thickBot="1">
      <c r="A19" s="19" t="s">
        <v>15</v>
      </c>
      <c r="B19" s="20" t="s">
        <v>196</v>
      </c>
      <c r="C19" s="182">
        <f>+C20+C21+C22+C23+C24</f>
        <v>45511000</v>
      </c>
      <c r="D19" s="182">
        <f>+D20+D21+D22+D23+D24</f>
        <v>45511000</v>
      </c>
      <c r="E19" s="182">
        <f>+E20+E21+E22+E23+E24</f>
        <v>45511000</v>
      </c>
      <c r="F19" s="182">
        <f>+F20+F21+F22+F23+F24</f>
        <v>50143032</v>
      </c>
    </row>
    <row r="20" spans="1:6" s="1" customFormat="1" ht="12" customHeight="1">
      <c r="A20" s="14" t="s">
        <v>69</v>
      </c>
      <c r="B20" s="287" t="s">
        <v>197</v>
      </c>
      <c r="C20" s="185">
        <v>45511000</v>
      </c>
      <c r="D20" s="185">
        <v>45511000</v>
      </c>
      <c r="E20" s="185">
        <v>45511000</v>
      </c>
      <c r="F20" s="185">
        <v>50143032</v>
      </c>
    </row>
    <row r="21" spans="1:6" s="1" customFormat="1" ht="12" customHeight="1">
      <c r="A21" s="13" t="s">
        <v>70</v>
      </c>
      <c r="B21" s="288" t="s">
        <v>198</v>
      </c>
      <c r="C21" s="184"/>
      <c r="D21" s="184"/>
      <c r="E21" s="184"/>
      <c r="F21" s="184"/>
    </row>
    <row r="22" spans="1:6" s="1" customFormat="1" ht="12" customHeight="1">
      <c r="A22" s="13" t="s">
        <v>71</v>
      </c>
      <c r="B22" s="288" t="s">
        <v>364</v>
      </c>
      <c r="C22" s="184"/>
      <c r="D22" s="184"/>
      <c r="E22" s="184"/>
      <c r="F22" s="184"/>
    </row>
    <row r="23" spans="1:6" s="1" customFormat="1" ht="12" customHeight="1">
      <c r="A23" s="13" t="s">
        <v>72</v>
      </c>
      <c r="B23" s="288" t="s">
        <v>365</v>
      </c>
      <c r="C23" s="184"/>
      <c r="D23" s="184"/>
      <c r="E23" s="184"/>
      <c r="F23" s="184"/>
    </row>
    <row r="24" spans="1:6" s="1" customFormat="1" ht="12" customHeight="1">
      <c r="A24" s="13" t="s">
        <v>118</v>
      </c>
      <c r="B24" s="288" t="s">
        <v>199</v>
      </c>
      <c r="C24" s="184"/>
      <c r="D24" s="184"/>
      <c r="E24" s="184"/>
      <c r="F24" s="184"/>
    </row>
    <row r="25" spans="1:6" s="1" customFormat="1" ht="12" customHeight="1" thickBot="1">
      <c r="A25" s="15" t="s">
        <v>119</v>
      </c>
      <c r="B25" s="289" t="s">
        <v>200</v>
      </c>
      <c r="C25" s="186"/>
      <c r="D25" s="186"/>
      <c r="E25" s="186"/>
      <c r="F25" s="186"/>
    </row>
    <row r="26" spans="1:6" s="1" customFormat="1" ht="12" customHeight="1" thickBot="1">
      <c r="A26" s="19" t="s">
        <v>120</v>
      </c>
      <c r="B26" s="20" t="s">
        <v>201</v>
      </c>
      <c r="C26" s="188">
        <f>+C27+C31+C32+C33</f>
        <v>51000000</v>
      </c>
      <c r="D26" s="188">
        <f>+D27+D31+D32+D33</f>
        <v>51000000</v>
      </c>
      <c r="E26" s="188">
        <f>+E27+E31+E32+E33</f>
        <v>51000000</v>
      </c>
      <c r="F26" s="188">
        <f>+F27+F31+F32+F33</f>
        <v>61810149</v>
      </c>
    </row>
    <row r="27" spans="1:6" s="1" customFormat="1" ht="12" customHeight="1">
      <c r="A27" s="14" t="s">
        <v>202</v>
      </c>
      <c r="B27" s="287" t="s">
        <v>379</v>
      </c>
      <c r="C27" s="285">
        <f>+C28+C29+C30</f>
        <v>41000000</v>
      </c>
      <c r="D27" s="285">
        <f>+D28+D29+D30</f>
        <v>41000000</v>
      </c>
      <c r="E27" s="285">
        <f>+E28+E29+E30</f>
        <v>41000000</v>
      </c>
      <c r="F27" s="285">
        <f>+F28+F29+F30</f>
        <v>50040266</v>
      </c>
    </row>
    <row r="28" spans="1:6" s="1" customFormat="1" ht="12" customHeight="1">
      <c r="A28" s="13" t="s">
        <v>203</v>
      </c>
      <c r="B28" s="288" t="s">
        <v>208</v>
      </c>
      <c r="C28" s="184">
        <v>10000000</v>
      </c>
      <c r="D28" s="184">
        <v>10000000</v>
      </c>
      <c r="E28" s="184">
        <v>10000000</v>
      </c>
      <c r="F28" s="184">
        <v>10223113</v>
      </c>
    </row>
    <row r="29" spans="1:6" s="1" customFormat="1" ht="12" customHeight="1">
      <c r="A29" s="13" t="s">
        <v>204</v>
      </c>
      <c r="B29" s="288" t="s">
        <v>209</v>
      </c>
      <c r="C29" s="184"/>
      <c r="D29" s="184"/>
      <c r="E29" s="184"/>
      <c r="F29" s="184"/>
    </row>
    <row r="30" spans="1:6" s="1" customFormat="1" ht="12" customHeight="1">
      <c r="A30" s="13" t="s">
        <v>377</v>
      </c>
      <c r="B30" s="338" t="s">
        <v>378</v>
      </c>
      <c r="C30" s="184">
        <v>31000000</v>
      </c>
      <c r="D30" s="184">
        <v>31000000</v>
      </c>
      <c r="E30" s="184">
        <v>31000000</v>
      </c>
      <c r="F30" s="184">
        <v>39817153</v>
      </c>
    </row>
    <row r="31" spans="1:6" s="1" customFormat="1" ht="12" customHeight="1">
      <c r="A31" s="13" t="s">
        <v>205</v>
      </c>
      <c r="B31" s="288" t="s">
        <v>210</v>
      </c>
      <c r="C31" s="184">
        <v>9700000</v>
      </c>
      <c r="D31" s="184">
        <v>9700000</v>
      </c>
      <c r="E31" s="184">
        <v>9700000</v>
      </c>
      <c r="F31" s="184">
        <v>11319036</v>
      </c>
    </row>
    <row r="32" spans="1:6" s="1" customFormat="1" ht="12" customHeight="1">
      <c r="A32" s="13" t="s">
        <v>206</v>
      </c>
      <c r="B32" s="288" t="s">
        <v>211</v>
      </c>
      <c r="C32" s="184"/>
      <c r="D32" s="184"/>
      <c r="E32" s="184"/>
      <c r="F32" s="184"/>
    </row>
    <row r="33" spans="1:6" s="1" customFormat="1" ht="12" customHeight="1" thickBot="1">
      <c r="A33" s="15" t="s">
        <v>207</v>
      </c>
      <c r="B33" s="289" t="s">
        <v>212</v>
      </c>
      <c r="C33" s="186">
        <v>300000</v>
      </c>
      <c r="D33" s="186">
        <v>300000</v>
      </c>
      <c r="E33" s="186">
        <v>300000</v>
      </c>
      <c r="F33" s="186">
        <v>450847</v>
      </c>
    </row>
    <row r="34" spans="1:6" s="1" customFormat="1" ht="12" customHeight="1" thickBot="1">
      <c r="A34" s="19" t="s">
        <v>17</v>
      </c>
      <c r="B34" s="20" t="s">
        <v>374</v>
      </c>
      <c r="C34" s="182">
        <f>SUM(C35:C45)</f>
        <v>191871831</v>
      </c>
      <c r="D34" s="182">
        <f>SUM(D35:D45)</f>
        <v>191871831</v>
      </c>
      <c r="E34" s="182">
        <f>SUM(E35:E45)</f>
        <v>191871831</v>
      </c>
      <c r="F34" s="182">
        <f>SUM(F35:F45)</f>
        <v>195126714</v>
      </c>
    </row>
    <row r="35" spans="1:6" s="1" customFormat="1" ht="12" customHeight="1">
      <c r="A35" s="14" t="s">
        <v>73</v>
      </c>
      <c r="B35" s="287" t="s">
        <v>215</v>
      </c>
      <c r="C35" s="185"/>
      <c r="D35" s="185"/>
      <c r="E35" s="185"/>
      <c r="F35" s="185"/>
    </row>
    <row r="36" spans="1:6" s="1" customFormat="1" ht="12" customHeight="1">
      <c r="A36" s="13" t="s">
        <v>74</v>
      </c>
      <c r="B36" s="288" t="s">
        <v>216</v>
      </c>
      <c r="C36" s="184">
        <v>5251000</v>
      </c>
      <c r="D36" s="184">
        <v>5251000</v>
      </c>
      <c r="E36" s="184">
        <v>5251000</v>
      </c>
      <c r="F36" s="184">
        <v>5654505</v>
      </c>
    </row>
    <row r="37" spans="1:6" s="1" customFormat="1" ht="12" customHeight="1">
      <c r="A37" s="13" t="s">
        <v>75</v>
      </c>
      <c r="B37" s="288" t="s">
        <v>217</v>
      </c>
      <c r="C37" s="184">
        <v>4414000</v>
      </c>
      <c r="D37" s="184">
        <v>4414000</v>
      </c>
      <c r="E37" s="184">
        <v>4414000</v>
      </c>
      <c r="F37" s="184">
        <v>4028634</v>
      </c>
    </row>
    <row r="38" spans="1:6" s="1" customFormat="1" ht="12" customHeight="1">
      <c r="A38" s="13" t="s">
        <v>122</v>
      </c>
      <c r="B38" s="288" t="s">
        <v>218</v>
      </c>
      <c r="C38" s="184">
        <v>270000</v>
      </c>
      <c r="D38" s="184">
        <v>270000</v>
      </c>
      <c r="E38" s="184">
        <v>270000</v>
      </c>
      <c r="F38" s="184">
        <v>474249</v>
      </c>
    </row>
    <row r="39" spans="1:6" s="1" customFormat="1" ht="12" customHeight="1">
      <c r="A39" s="13" t="s">
        <v>123</v>
      </c>
      <c r="B39" s="288" t="s">
        <v>219</v>
      </c>
      <c r="C39" s="184">
        <v>15896000</v>
      </c>
      <c r="D39" s="184">
        <v>15896000</v>
      </c>
      <c r="E39" s="184">
        <v>15896000</v>
      </c>
      <c r="F39" s="184">
        <v>18241022</v>
      </c>
    </row>
    <row r="40" spans="1:6" s="1" customFormat="1" ht="12" customHeight="1">
      <c r="A40" s="13" t="s">
        <v>124</v>
      </c>
      <c r="B40" s="288" t="s">
        <v>220</v>
      </c>
      <c r="C40" s="184">
        <v>166000000</v>
      </c>
      <c r="D40" s="184">
        <v>166000000</v>
      </c>
      <c r="E40" s="184">
        <v>166000000</v>
      </c>
      <c r="F40" s="184">
        <v>166687473</v>
      </c>
    </row>
    <row r="41" spans="1:6" s="1" customFormat="1" ht="12" customHeight="1">
      <c r="A41" s="13" t="s">
        <v>125</v>
      </c>
      <c r="B41" s="288" t="s">
        <v>221</v>
      </c>
      <c r="C41" s="184"/>
      <c r="D41" s="184"/>
      <c r="E41" s="184"/>
      <c r="F41" s="184"/>
    </row>
    <row r="42" spans="1:6" s="1" customFormat="1" ht="12" customHeight="1">
      <c r="A42" s="13" t="s">
        <v>126</v>
      </c>
      <c r="B42" s="288" t="s">
        <v>222</v>
      </c>
      <c r="C42" s="184">
        <v>30000</v>
      </c>
      <c r="D42" s="184">
        <v>30000</v>
      </c>
      <c r="E42" s="184">
        <v>30000</v>
      </c>
      <c r="F42" s="184">
        <v>30000</v>
      </c>
    </row>
    <row r="43" spans="1:6" s="1" customFormat="1" ht="12" customHeight="1">
      <c r="A43" s="13" t="s">
        <v>213</v>
      </c>
      <c r="B43" s="288" t="s">
        <v>223</v>
      </c>
      <c r="C43" s="187"/>
      <c r="D43" s="187"/>
      <c r="E43" s="187"/>
      <c r="F43" s="187"/>
    </row>
    <row r="44" spans="1:6" s="1" customFormat="1" ht="12" customHeight="1">
      <c r="A44" s="15" t="s">
        <v>214</v>
      </c>
      <c r="B44" s="289" t="s">
        <v>376</v>
      </c>
      <c r="C44" s="276"/>
      <c r="D44" s="276"/>
      <c r="E44" s="276"/>
      <c r="F44" s="276"/>
    </row>
    <row r="45" spans="1:6" s="1" customFormat="1" ht="12" customHeight="1" thickBot="1">
      <c r="A45" s="15" t="s">
        <v>375</v>
      </c>
      <c r="B45" s="179" t="s">
        <v>224</v>
      </c>
      <c r="C45" s="276">
        <v>10831</v>
      </c>
      <c r="D45" s="276">
        <v>10831</v>
      </c>
      <c r="E45" s="276">
        <v>10831</v>
      </c>
      <c r="F45" s="276">
        <v>10831</v>
      </c>
    </row>
    <row r="46" spans="1:6" s="1" customFormat="1" ht="12" customHeight="1" thickBot="1">
      <c r="A46" s="19" t="s">
        <v>18</v>
      </c>
      <c r="B46" s="20" t="s">
        <v>225</v>
      </c>
      <c r="C46" s="182">
        <f>SUM(C47:C51)</f>
        <v>464263000</v>
      </c>
      <c r="D46" s="182">
        <f>SUM(D47:D51)</f>
        <v>464263000</v>
      </c>
      <c r="E46" s="182">
        <f>SUM(E47:E51)</f>
        <v>464263000</v>
      </c>
      <c r="F46" s="182">
        <f>SUM(F47:F51)</f>
        <v>453452851</v>
      </c>
    </row>
    <row r="47" spans="1:6" s="1" customFormat="1" ht="12" customHeight="1">
      <c r="A47" s="14" t="s">
        <v>76</v>
      </c>
      <c r="B47" s="287" t="s">
        <v>229</v>
      </c>
      <c r="C47" s="324"/>
      <c r="D47" s="324"/>
      <c r="E47" s="324"/>
      <c r="F47" s="324"/>
    </row>
    <row r="48" spans="1:6" s="1" customFormat="1" ht="12" customHeight="1">
      <c r="A48" s="13" t="s">
        <v>77</v>
      </c>
      <c r="B48" s="288" t="s">
        <v>230</v>
      </c>
      <c r="C48" s="187">
        <v>464263000</v>
      </c>
      <c r="D48" s="187">
        <v>464263000</v>
      </c>
      <c r="E48" s="187">
        <v>464263000</v>
      </c>
      <c r="F48" s="187">
        <v>453452851</v>
      </c>
    </row>
    <row r="49" spans="1:6" s="1" customFormat="1" ht="12" customHeight="1">
      <c r="A49" s="13" t="s">
        <v>226</v>
      </c>
      <c r="B49" s="288" t="s">
        <v>231</v>
      </c>
      <c r="C49" s="187"/>
      <c r="D49" s="187"/>
      <c r="E49" s="187"/>
      <c r="F49" s="187"/>
    </row>
    <row r="50" spans="1:6" s="1" customFormat="1" ht="12" customHeight="1">
      <c r="A50" s="13" t="s">
        <v>227</v>
      </c>
      <c r="B50" s="288" t="s">
        <v>232</v>
      </c>
      <c r="C50" s="187"/>
      <c r="D50" s="187"/>
      <c r="E50" s="187"/>
      <c r="F50" s="187"/>
    </row>
    <row r="51" spans="1:6" s="1" customFormat="1" ht="12" customHeight="1" thickBot="1">
      <c r="A51" s="15" t="s">
        <v>228</v>
      </c>
      <c r="B51" s="179" t="s">
        <v>233</v>
      </c>
      <c r="C51" s="276"/>
      <c r="D51" s="276"/>
      <c r="E51" s="276"/>
      <c r="F51" s="276"/>
    </row>
    <row r="52" spans="1:6" s="1" customFormat="1" ht="12" customHeight="1" thickBot="1">
      <c r="A52" s="19" t="s">
        <v>127</v>
      </c>
      <c r="B52" s="20" t="s">
        <v>234</v>
      </c>
      <c r="C52" s="182">
        <f>SUM(C53:C55)</f>
        <v>0</v>
      </c>
      <c r="D52" s="182">
        <f>SUM(D53:D55)</f>
        <v>0</v>
      </c>
      <c r="E52" s="182">
        <f>SUM(E53:E55)</f>
        <v>540000</v>
      </c>
      <c r="F52" s="182">
        <f>SUM(F53:F55)</f>
        <v>661707</v>
      </c>
    </row>
    <row r="53" spans="1:6" s="1" customFormat="1" ht="12" customHeight="1">
      <c r="A53" s="14" t="s">
        <v>78</v>
      </c>
      <c r="B53" s="287" t="s">
        <v>235</v>
      </c>
      <c r="C53" s="185"/>
      <c r="D53" s="185"/>
      <c r="E53" s="185"/>
      <c r="F53" s="185"/>
    </row>
    <row r="54" spans="1:6" s="1" customFormat="1" ht="12" customHeight="1">
      <c r="A54" s="13" t="s">
        <v>79</v>
      </c>
      <c r="B54" s="288" t="s">
        <v>366</v>
      </c>
      <c r="C54" s="184"/>
      <c r="D54" s="184"/>
      <c r="E54" s="184"/>
      <c r="F54" s="184"/>
    </row>
    <row r="55" spans="1:6" s="1" customFormat="1" ht="12" customHeight="1">
      <c r="A55" s="13" t="s">
        <v>238</v>
      </c>
      <c r="B55" s="288" t="s">
        <v>236</v>
      </c>
      <c r="C55" s="184"/>
      <c r="D55" s="184"/>
      <c r="E55" s="184">
        <v>540000</v>
      </c>
      <c r="F55" s="184">
        <v>661707</v>
      </c>
    </row>
    <row r="56" spans="1:6" s="1" customFormat="1" ht="12" customHeight="1" thickBot="1">
      <c r="A56" s="15" t="s">
        <v>239</v>
      </c>
      <c r="B56" s="179" t="s">
        <v>237</v>
      </c>
      <c r="C56" s="186"/>
      <c r="D56" s="186"/>
      <c r="E56" s="186"/>
      <c r="F56" s="186"/>
    </row>
    <row r="57" spans="1:6" s="1" customFormat="1" ht="12" customHeight="1" thickBot="1">
      <c r="A57" s="19" t="s">
        <v>20</v>
      </c>
      <c r="B57" s="177" t="s">
        <v>240</v>
      </c>
      <c r="C57" s="182">
        <f>SUM(C58:C60)</f>
        <v>44915000</v>
      </c>
      <c r="D57" s="182">
        <f>SUM(D58:D60)</f>
        <v>449150010</v>
      </c>
      <c r="E57" s="182">
        <f>SUM(E58:E60)</f>
        <v>49355000</v>
      </c>
      <c r="F57" s="182">
        <f>SUM(F58:F60)</f>
        <v>54354998</v>
      </c>
    </row>
    <row r="58" spans="1:6" s="1" customFormat="1" ht="12" customHeight="1">
      <c r="A58" s="14" t="s">
        <v>128</v>
      </c>
      <c r="B58" s="287" t="s">
        <v>242</v>
      </c>
      <c r="C58" s="187"/>
      <c r="D58" s="187"/>
      <c r="E58" s="187"/>
      <c r="F58" s="187"/>
    </row>
    <row r="59" spans="1:6" s="1" customFormat="1" ht="12" customHeight="1">
      <c r="A59" s="13" t="s">
        <v>129</v>
      </c>
      <c r="B59" s="288" t="s">
        <v>367</v>
      </c>
      <c r="C59" s="187"/>
      <c r="D59" s="187"/>
      <c r="E59" s="187"/>
      <c r="F59" s="187">
        <v>4999998</v>
      </c>
    </row>
    <row r="60" spans="1:6" s="1" customFormat="1" ht="12" customHeight="1">
      <c r="A60" s="13" t="s">
        <v>167</v>
      </c>
      <c r="B60" s="288" t="s">
        <v>243</v>
      </c>
      <c r="C60" s="187">
        <v>44915000</v>
      </c>
      <c r="D60" s="187">
        <v>449150010</v>
      </c>
      <c r="E60" s="187">
        <v>49355000</v>
      </c>
      <c r="F60" s="187">
        <v>49355000</v>
      </c>
    </row>
    <row r="61" spans="1:6" s="1" customFormat="1" ht="12" customHeight="1" thickBot="1">
      <c r="A61" s="15" t="s">
        <v>241</v>
      </c>
      <c r="B61" s="179" t="s">
        <v>244</v>
      </c>
      <c r="C61" s="187"/>
      <c r="D61" s="187"/>
      <c r="E61" s="187"/>
      <c r="F61" s="187"/>
    </row>
    <row r="62" spans="1:6" s="1" customFormat="1" ht="12" customHeight="1" thickBot="1">
      <c r="A62" s="345" t="s">
        <v>419</v>
      </c>
      <c r="B62" s="20" t="s">
        <v>245</v>
      </c>
      <c r="C62" s="188">
        <f>+C5+C12+C19+C26+C34+C46+C52+C57</f>
        <v>989377000</v>
      </c>
      <c r="D62" s="188">
        <f>+D5+D12+D19+D26+D34+D46+D52+D57</f>
        <v>1393612010</v>
      </c>
      <c r="E62" s="188">
        <f>+E5+E12+E19+E26+E34+E46+E52+E57</f>
        <v>994589134</v>
      </c>
      <c r="F62" s="188">
        <f>+F5+F12+F19+F26+F34+F46+F52+F57</f>
        <v>1018367245</v>
      </c>
    </row>
    <row r="63" spans="1:6" s="1" customFormat="1" ht="12" customHeight="1" thickBot="1">
      <c r="A63" s="327" t="s">
        <v>246</v>
      </c>
      <c r="B63" s="177" t="s">
        <v>247</v>
      </c>
      <c r="C63" s="182">
        <f>SUM(C64:C66)</f>
        <v>0</v>
      </c>
      <c r="D63" s="182">
        <f>SUM(D64:D66)</f>
        <v>0</v>
      </c>
      <c r="E63" s="182">
        <f>SUM(E64:E66)</f>
        <v>0</v>
      </c>
      <c r="F63" s="182">
        <f>SUM(F64:F66)</f>
        <v>0</v>
      </c>
    </row>
    <row r="64" spans="1:6" s="1" customFormat="1" ht="12" customHeight="1">
      <c r="A64" s="14" t="s">
        <v>278</v>
      </c>
      <c r="B64" s="287" t="s">
        <v>248</v>
      </c>
      <c r="C64" s="187"/>
      <c r="D64" s="187"/>
      <c r="E64" s="187"/>
      <c r="F64" s="187"/>
    </row>
    <row r="65" spans="1:6" s="1" customFormat="1" ht="12" customHeight="1">
      <c r="A65" s="13" t="s">
        <v>287</v>
      </c>
      <c r="B65" s="288" t="s">
        <v>249</v>
      </c>
      <c r="C65" s="187"/>
      <c r="D65" s="187"/>
      <c r="E65" s="187"/>
      <c r="F65" s="187"/>
    </row>
    <row r="66" spans="1:6" s="1" customFormat="1" ht="12" customHeight="1" thickBot="1">
      <c r="A66" s="15" t="s">
        <v>288</v>
      </c>
      <c r="B66" s="339" t="s">
        <v>404</v>
      </c>
      <c r="C66" s="187"/>
      <c r="D66" s="187"/>
      <c r="E66" s="187"/>
      <c r="F66" s="187"/>
    </row>
    <row r="67" spans="1:6" s="1" customFormat="1" ht="12" customHeight="1" thickBot="1">
      <c r="A67" s="327" t="s">
        <v>251</v>
      </c>
      <c r="B67" s="177" t="s">
        <v>252</v>
      </c>
      <c r="C67" s="182">
        <f>SUM(C68:C71)</f>
        <v>0</v>
      </c>
      <c r="D67" s="182">
        <f>SUM(D68:D71)</f>
        <v>0</v>
      </c>
      <c r="E67" s="182">
        <f>SUM(E68:E71)</f>
        <v>0</v>
      </c>
      <c r="F67" s="182">
        <f>SUM(F68:F71)</f>
        <v>0</v>
      </c>
    </row>
    <row r="68" spans="1:6" s="1" customFormat="1" ht="12" customHeight="1">
      <c r="A68" s="14" t="s">
        <v>107</v>
      </c>
      <c r="B68" s="287" t="s">
        <v>253</v>
      </c>
      <c r="C68" s="187"/>
      <c r="D68" s="187"/>
      <c r="E68" s="187"/>
      <c r="F68" s="187"/>
    </row>
    <row r="69" spans="1:6" s="1" customFormat="1" ht="12" customHeight="1">
      <c r="A69" s="13" t="s">
        <v>108</v>
      </c>
      <c r="B69" s="288" t="s">
        <v>254</v>
      </c>
      <c r="C69" s="187"/>
      <c r="D69" s="187"/>
      <c r="E69" s="187"/>
      <c r="F69" s="187"/>
    </row>
    <row r="70" spans="1:6" s="1" customFormat="1" ht="12" customHeight="1">
      <c r="A70" s="13" t="s">
        <v>279</v>
      </c>
      <c r="B70" s="288" t="s">
        <v>255</v>
      </c>
      <c r="C70" s="187"/>
      <c r="D70" s="187"/>
      <c r="E70" s="187"/>
      <c r="F70" s="187"/>
    </row>
    <row r="71" spans="1:6" s="1" customFormat="1" ht="12" customHeight="1" thickBot="1">
      <c r="A71" s="15" t="s">
        <v>280</v>
      </c>
      <c r="B71" s="179" t="s">
        <v>256</v>
      </c>
      <c r="C71" s="187"/>
      <c r="D71" s="187"/>
      <c r="E71" s="187"/>
      <c r="F71" s="187"/>
    </row>
    <row r="72" spans="1:6" s="1" customFormat="1" ht="12" customHeight="1" thickBot="1">
      <c r="A72" s="327" t="s">
        <v>257</v>
      </c>
      <c r="B72" s="177" t="s">
        <v>258</v>
      </c>
      <c r="C72" s="182">
        <f>SUM(C73:C74)</f>
        <v>225974000</v>
      </c>
      <c r="D72" s="182">
        <f>SUM(D73:D74)</f>
        <v>25974000</v>
      </c>
      <c r="E72" s="182">
        <f>SUM(E73:E74)</f>
        <v>31521198</v>
      </c>
      <c r="F72" s="182">
        <f>SUM(F73:F74)</f>
        <v>31431198</v>
      </c>
    </row>
    <row r="73" spans="1:6" s="1" customFormat="1" ht="12" customHeight="1">
      <c r="A73" s="14" t="s">
        <v>281</v>
      </c>
      <c r="B73" s="287" t="s">
        <v>259</v>
      </c>
      <c r="C73" s="187">
        <v>225974000</v>
      </c>
      <c r="D73" s="187">
        <v>25974000</v>
      </c>
      <c r="E73" s="187">
        <v>31521198</v>
      </c>
      <c r="F73" s="187">
        <v>31431198</v>
      </c>
    </row>
    <row r="74" spans="1:6" s="1" customFormat="1" ht="12" customHeight="1" thickBot="1">
      <c r="A74" s="15" t="s">
        <v>282</v>
      </c>
      <c r="B74" s="179" t="s">
        <v>260</v>
      </c>
      <c r="C74" s="187"/>
      <c r="D74" s="187"/>
      <c r="E74" s="187"/>
      <c r="F74" s="187"/>
    </row>
    <row r="75" spans="1:6" s="1" customFormat="1" ht="12" customHeight="1" thickBot="1">
      <c r="A75" s="327" t="s">
        <v>261</v>
      </c>
      <c r="B75" s="177" t="s">
        <v>262</v>
      </c>
      <c r="C75" s="182">
        <f>SUM(C76:C78)</f>
        <v>0</v>
      </c>
      <c r="D75" s="182">
        <f>SUM(D76:D78)</f>
        <v>200000000</v>
      </c>
      <c r="E75" s="182">
        <f>SUM(E76:E78)</f>
        <v>200000000</v>
      </c>
      <c r="F75" s="182">
        <f>SUM(F76:F78)</f>
        <v>200000000</v>
      </c>
    </row>
    <row r="76" spans="1:6" s="1" customFormat="1" ht="12" customHeight="1">
      <c r="A76" s="14" t="s">
        <v>283</v>
      </c>
      <c r="B76" s="287" t="s">
        <v>263</v>
      </c>
      <c r="C76" s="187"/>
      <c r="D76" s="187"/>
      <c r="E76" s="187"/>
      <c r="F76" s="187"/>
    </row>
    <row r="77" spans="1:6" s="1" customFormat="1" ht="12" customHeight="1">
      <c r="A77" s="13" t="s">
        <v>284</v>
      </c>
      <c r="B77" s="288" t="s">
        <v>264</v>
      </c>
      <c r="C77" s="187"/>
      <c r="D77" s="187"/>
      <c r="E77" s="187"/>
      <c r="F77" s="187"/>
    </row>
    <row r="78" spans="1:6" s="1" customFormat="1" ht="12" customHeight="1" thickBot="1">
      <c r="A78" s="15" t="s">
        <v>285</v>
      </c>
      <c r="B78" s="179" t="s">
        <v>265</v>
      </c>
      <c r="C78" s="187"/>
      <c r="D78" s="187">
        <v>200000000</v>
      </c>
      <c r="E78" s="187">
        <v>200000000</v>
      </c>
      <c r="F78" s="187">
        <v>200000000</v>
      </c>
    </row>
    <row r="79" spans="1:6" s="1" customFormat="1" ht="12" customHeight="1" thickBot="1">
      <c r="A79" s="327" t="s">
        <v>266</v>
      </c>
      <c r="B79" s="177" t="s">
        <v>286</v>
      </c>
      <c r="C79" s="182">
        <f>SUM(C80:C83)</f>
        <v>0</v>
      </c>
      <c r="D79" s="182">
        <f>SUM(D80:D83)</f>
        <v>0</v>
      </c>
      <c r="E79" s="182">
        <f>SUM(E80:E83)</f>
        <v>0</v>
      </c>
      <c r="F79" s="182">
        <f>SUM(F80:F83)</f>
        <v>0</v>
      </c>
    </row>
    <row r="80" spans="1:6" s="1" customFormat="1" ht="12" customHeight="1">
      <c r="A80" s="291" t="s">
        <v>267</v>
      </c>
      <c r="B80" s="287" t="s">
        <v>268</v>
      </c>
      <c r="C80" s="187"/>
      <c r="D80" s="187"/>
      <c r="E80" s="187"/>
      <c r="F80" s="187"/>
    </row>
    <row r="81" spans="1:6" s="1" customFormat="1" ht="12" customHeight="1">
      <c r="A81" s="292" t="s">
        <v>269</v>
      </c>
      <c r="B81" s="288" t="s">
        <v>270</v>
      </c>
      <c r="C81" s="187"/>
      <c r="D81" s="187"/>
      <c r="E81" s="187"/>
      <c r="F81" s="187"/>
    </row>
    <row r="82" spans="1:6" s="1" customFormat="1" ht="12" customHeight="1">
      <c r="A82" s="292" t="s">
        <v>271</v>
      </c>
      <c r="B82" s="288" t="s">
        <v>272</v>
      </c>
      <c r="C82" s="187"/>
      <c r="D82" s="187"/>
      <c r="E82" s="187"/>
      <c r="F82" s="187"/>
    </row>
    <row r="83" spans="1:6" s="1" customFormat="1" ht="12" customHeight="1" thickBot="1">
      <c r="A83" s="293" t="s">
        <v>273</v>
      </c>
      <c r="B83" s="179" t="s">
        <v>274</v>
      </c>
      <c r="C83" s="187"/>
      <c r="D83" s="187"/>
      <c r="E83" s="187"/>
      <c r="F83" s="187"/>
    </row>
    <row r="84" spans="1:6" s="1" customFormat="1" ht="12" customHeight="1" thickBot="1">
      <c r="A84" s="327" t="s">
        <v>275</v>
      </c>
      <c r="B84" s="177" t="s">
        <v>418</v>
      </c>
      <c r="C84" s="325"/>
      <c r="D84" s="325"/>
      <c r="E84" s="325"/>
      <c r="F84" s="325"/>
    </row>
    <row r="85" spans="1:6" s="1" customFormat="1" ht="13.5" customHeight="1" thickBot="1">
      <c r="A85" s="327" t="s">
        <v>277</v>
      </c>
      <c r="B85" s="177" t="s">
        <v>276</v>
      </c>
      <c r="C85" s="325"/>
      <c r="D85" s="325"/>
      <c r="E85" s="325"/>
      <c r="F85" s="325"/>
    </row>
    <row r="86" spans="1:6" s="1" customFormat="1" ht="15.75" customHeight="1" thickBot="1">
      <c r="A86" s="327" t="s">
        <v>289</v>
      </c>
      <c r="B86" s="294" t="s">
        <v>421</v>
      </c>
      <c r="C86" s="188">
        <f>+C63+C67+C72+C75+C79+C85+C84</f>
        <v>225974000</v>
      </c>
      <c r="D86" s="188">
        <f>+D63+D67+D72+D75+D79+D85+D84</f>
        <v>225974000</v>
      </c>
      <c r="E86" s="188">
        <f>+E63+E67+E72+E75+E79+E85+E84</f>
        <v>231521198</v>
      </c>
      <c r="F86" s="188">
        <f>+F63+F67+F72+F75+F79+F85+F84</f>
        <v>231431198</v>
      </c>
    </row>
    <row r="87" spans="1:6" s="1" customFormat="1" ht="12" customHeight="1" thickBot="1">
      <c r="A87" s="328" t="s">
        <v>420</v>
      </c>
      <c r="B87" s="295" t="s">
        <v>422</v>
      </c>
      <c r="C87" s="188">
        <f>+C62+C86</f>
        <v>1215351000</v>
      </c>
      <c r="D87" s="188">
        <f>+D62+D86</f>
        <v>1619586010</v>
      </c>
      <c r="E87" s="188">
        <f>+E62+E86</f>
        <v>1226110332</v>
      </c>
      <c r="F87" s="188">
        <f>+F62+F86</f>
        <v>1249798443</v>
      </c>
    </row>
    <row r="88" spans="1:3" s="1" customFormat="1" ht="83.25" customHeight="1">
      <c r="A88" s="4"/>
      <c r="B88" s="5"/>
      <c r="C88" s="189"/>
    </row>
    <row r="89" spans="1:3" ht="16.5" customHeight="1">
      <c r="A89" s="581" t="s">
        <v>42</v>
      </c>
      <c r="B89" s="581"/>
      <c r="C89" s="581"/>
    </row>
    <row r="90" spans="1:6" ht="16.5" customHeight="1" thickBot="1">
      <c r="A90" s="583" t="s">
        <v>110</v>
      </c>
      <c r="B90" s="583"/>
      <c r="C90" s="586" t="s">
        <v>497</v>
      </c>
      <c r="D90" s="586"/>
      <c r="E90" s="586"/>
      <c r="F90" s="586"/>
    </row>
    <row r="91" spans="1:6" ht="37.5" customHeight="1" thickBot="1">
      <c r="A91" s="22" t="s">
        <v>65</v>
      </c>
      <c r="B91" s="23" t="s">
        <v>43</v>
      </c>
      <c r="C91" s="40" t="str">
        <f>+C3</f>
        <v>2019. évi eredeti előirányzat</v>
      </c>
      <c r="D91" s="40" t="str">
        <f>+D3</f>
        <v>2019. évi módosított előirányzat</v>
      </c>
      <c r="E91" s="40" t="str">
        <f>+E3</f>
        <v>2019. évi módosított előirányzat</v>
      </c>
      <c r="F91" s="40" t="str">
        <f>+F3</f>
        <v>2019. évi módosított előirányzat</v>
      </c>
    </row>
    <row r="92" spans="1:6" s="41" customFormat="1" ht="12" customHeight="1" thickBot="1">
      <c r="A92" s="33" t="s">
        <v>430</v>
      </c>
      <c r="B92" s="34" t="s">
        <v>431</v>
      </c>
      <c r="C92" s="35" t="s">
        <v>432</v>
      </c>
      <c r="D92" s="35" t="s">
        <v>434</v>
      </c>
      <c r="E92" s="35" t="s">
        <v>433</v>
      </c>
      <c r="F92" s="35" t="s">
        <v>435</v>
      </c>
    </row>
    <row r="93" spans="1:6" ht="12" customHeight="1" thickBot="1">
      <c r="A93" s="21" t="s">
        <v>13</v>
      </c>
      <c r="B93" s="27" t="s">
        <v>380</v>
      </c>
      <c r="C93" s="181">
        <f>C94+C95+C96+C97+C98+E106+C111</f>
        <v>489753537</v>
      </c>
      <c r="D93" s="181">
        <f>D94+D95+D96+D97+D98+F106+D111</f>
        <v>489753537</v>
      </c>
      <c r="E93" s="181">
        <f>E94+E95+E96+E97+E98+G106+E111</f>
        <v>498300364</v>
      </c>
      <c r="F93" s="181">
        <f>F94+F95+F96+F97+F98+H106+F111</f>
        <v>516639188</v>
      </c>
    </row>
    <row r="94" spans="1:6" ht="12" customHeight="1">
      <c r="A94" s="16" t="s">
        <v>80</v>
      </c>
      <c r="B94" s="9" t="s">
        <v>44</v>
      </c>
      <c r="C94" s="183">
        <v>140408000</v>
      </c>
      <c r="D94" s="183">
        <v>140408000</v>
      </c>
      <c r="E94" s="183">
        <v>147380802</v>
      </c>
      <c r="F94" s="183">
        <v>147928479</v>
      </c>
    </row>
    <row r="95" spans="1:6" ht="12" customHeight="1">
      <c r="A95" s="13" t="s">
        <v>81</v>
      </c>
      <c r="B95" s="7" t="s">
        <v>130</v>
      </c>
      <c r="C95" s="184">
        <v>27789300</v>
      </c>
      <c r="D95" s="184">
        <v>27789300</v>
      </c>
      <c r="E95" s="184">
        <v>29188397</v>
      </c>
      <c r="F95" s="184">
        <v>29305180</v>
      </c>
    </row>
    <row r="96" spans="1:6" ht="12" customHeight="1">
      <c r="A96" s="13" t="s">
        <v>82</v>
      </c>
      <c r="B96" s="7" t="s">
        <v>105</v>
      </c>
      <c r="C96" s="186">
        <v>303644237</v>
      </c>
      <c r="D96" s="186">
        <v>303644237</v>
      </c>
      <c r="E96" s="186">
        <v>305875277</v>
      </c>
      <c r="F96" s="186">
        <v>306605087</v>
      </c>
    </row>
    <row r="97" spans="1:6" ht="12" customHeight="1">
      <c r="A97" s="13" t="s">
        <v>83</v>
      </c>
      <c r="B97" s="10" t="s">
        <v>131</v>
      </c>
      <c r="C97" s="186">
        <v>4423000</v>
      </c>
      <c r="D97" s="186">
        <v>4423000</v>
      </c>
      <c r="E97" s="186">
        <v>4523000</v>
      </c>
      <c r="F97" s="186">
        <v>4583000</v>
      </c>
    </row>
    <row r="98" spans="1:6" ht="12" customHeight="1">
      <c r="A98" s="13" t="s">
        <v>91</v>
      </c>
      <c r="B98" s="18" t="s">
        <v>132</v>
      </c>
      <c r="C98" s="186">
        <v>800000</v>
      </c>
      <c r="D98" s="186">
        <v>800000</v>
      </c>
      <c r="E98" s="186">
        <f>E101+E105+E110</f>
        <v>6240649</v>
      </c>
      <c r="F98" s="186">
        <f>F101+F105+F110</f>
        <v>6240649</v>
      </c>
    </row>
    <row r="99" spans="1:6" ht="12" customHeight="1">
      <c r="A99" s="13" t="s">
        <v>84</v>
      </c>
      <c r="B99" s="7" t="s">
        <v>385</v>
      </c>
      <c r="C99" s="186"/>
      <c r="D99" s="186"/>
      <c r="E99" s="186"/>
      <c r="F99" s="186"/>
    </row>
    <row r="100" spans="1:6" ht="12" customHeight="1">
      <c r="A100" s="13" t="s">
        <v>85</v>
      </c>
      <c r="B100" s="93" t="s">
        <v>384</v>
      </c>
      <c r="C100" s="186"/>
      <c r="D100" s="186"/>
      <c r="E100" s="186"/>
      <c r="F100" s="186"/>
    </row>
    <row r="101" spans="1:6" ht="12" customHeight="1">
      <c r="A101" s="13" t="s">
        <v>92</v>
      </c>
      <c r="B101" s="93" t="s">
        <v>383</v>
      </c>
      <c r="C101" s="186"/>
      <c r="D101" s="186"/>
      <c r="E101" s="186">
        <v>5648649</v>
      </c>
      <c r="F101" s="186">
        <v>5648649</v>
      </c>
    </row>
    <row r="102" spans="1:6" ht="12" customHeight="1">
      <c r="A102" s="13" t="s">
        <v>93</v>
      </c>
      <c r="B102" s="91" t="s">
        <v>292</v>
      </c>
      <c r="C102" s="186"/>
      <c r="D102" s="186"/>
      <c r="E102" s="186"/>
      <c r="F102" s="186"/>
    </row>
    <row r="103" spans="1:6" ht="12" customHeight="1">
      <c r="A103" s="13" t="s">
        <v>94</v>
      </c>
      <c r="B103" s="92" t="s">
        <v>293</v>
      </c>
      <c r="C103" s="186"/>
      <c r="D103" s="186"/>
      <c r="E103" s="186"/>
      <c r="F103" s="186"/>
    </row>
    <row r="104" spans="1:6" ht="12" customHeight="1">
      <c r="A104" s="13" t="s">
        <v>95</v>
      </c>
      <c r="B104" s="92" t="s">
        <v>294</v>
      </c>
      <c r="C104" s="186"/>
      <c r="D104" s="186"/>
      <c r="E104" s="186"/>
      <c r="F104" s="186"/>
    </row>
    <row r="105" spans="1:6" ht="12" customHeight="1">
      <c r="A105" s="13" t="s">
        <v>97</v>
      </c>
      <c r="B105" s="91" t="s">
        <v>295</v>
      </c>
      <c r="C105" s="186">
        <v>573000</v>
      </c>
      <c r="D105" s="186">
        <v>573000</v>
      </c>
      <c r="E105" s="186">
        <v>365000</v>
      </c>
      <c r="F105" s="186">
        <v>365000</v>
      </c>
    </row>
    <row r="106" spans="1:6" ht="12" customHeight="1">
      <c r="A106" s="13" t="s">
        <v>133</v>
      </c>
      <c r="B106" s="91" t="s">
        <v>296</v>
      </c>
      <c r="C106" s="186"/>
      <c r="D106" s="186"/>
      <c r="E106" s="186"/>
      <c r="F106" s="186"/>
    </row>
    <row r="107" spans="1:6" ht="12" customHeight="1">
      <c r="A107" s="13" t="s">
        <v>290</v>
      </c>
      <c r="B107" s="92" t="s">
        <v>297</v>
      </c>
      <c r="C107" s="186"/>
      <c r="D107" s="186"/>
      <c r="E107" s="186"/>
      <c r="F107" s="186"/>
    </row>
    <row r="108" spans="1:6" ht="12" customHeight="1">
      <c r="A108" s="12" t="s">
        <v>291</v>
      </c>
      <c r="B108" s="93" t="s">
        <v>298</v>
      </c>
      <c r="C108" s="186"/>
      <c r="D108" s="186"/>
      <c r="E108" s="186"/>
      <c r="F108" s="186"/>
    </row>
    <row r="109" spans="1:6" ht="12" customHeight="1">
      <c r="A109" s="13" t="s">
        <v>381</v>
      </c>
      <c r="B109" s="93" t="s">
        <v>299</v>
      </c>
      <c r="C109" s="186"/>
      <c r="D109" s="186"/>
      <c r="E109" s="186"/>
      <c r="F109" s="186"/>
    </row>
    <row r="110" spans="1:6" ht="12" customHeight="1">
      <c r="A110" s="15" t="s">
        <v>382</v>
      </c>
      <c r="B110" s="93" t="s">
        <v>300</v>
      </c>
      <c r="C110" s="186">
        <v>227000</v>
      </c>
      <c r="D110" s="186">
        <v>227000</v>
      </c>
      <c r="E110" s="186">
        <v>227000</v>
      </c>
      <c r="F110" s="186">
        <v>227000</v>
      </c>
    </row>
    <row r="111" spans="1:6" ht="12" customHeight="1">
      <c r="A111" s="13" t="s">
        <v>386</v>
      </c>
      <c r="B111" s="10" t="s">
        <v>45</v>
      </c>
      <c r="C111" s="184">
        <v>12689000</v>
      </c>
      <c r="D111" s="184">
        <v>12689000</v>
      </c>
      <c r="E111" s="184">
        <v>5092239</v>
      </c>
      <c r="F111" s="184">
        <v>21976793</v>
      </c>
    </row>
    <row r="112" spans="1:6" ht="12" customHeight="1">
      <c r="A112" s="13" t="s">
        <v>387</v>
      </c>
      <c r="B112" s="7" t="s">
        <v>389</v>
      </c>
      <c r="C112" s="184">
        <v>10119000</v>
      </c>
      <c r="D112" s="184">
        <v>10119000</v>
      </c>
      <c r="E112" s="184">
        <v>5092239</v>
      </c>
      <c r="F112" s="184">
        <v>21973793</v>
      </c>
    </row>
    <row r="113" spans="1:6" ht="12" customHeight="1" thickBot="1">
      <c r="A113" s="17" t="s">
        <v>388</v>
      </c>
      <c r="B113" s="343" t="s">
        <v>390</v>
      </c>
      <c r="C113" s="190">
        <v>2570000</v>
      </c>
      <c r="D113" s="190">
        <v>2570000</v>
      </c>
      <c r="E113" s="190"/>
      <c r="F113" s="190"/>
    </row>
    <row r="114" spans="1:6" ht="12" customHeight="1" thickBot="1">
      <c r="A114" s="340" t="s">
        <v>14</v>
      </c>
      <c r="B114" s="341" t="s">
        <v>301</v>
      </c>
      <c r="C114" s="342">
        <f>+C115+C117+C119</f>
        <v>711686000</v>
      </c>
      <c r="D114" s="342">
        <f>+D115+D117+D119</f>
        <v>711686000</v>
      </c>
      <c r="E114" s="342">
        <f>+E115+E117+E119</f>
        <v>713898505</v>
      </c>
      <c r="F114" s="342">
        <f>+F115+F117+F119</f>
        <v>719247792</v>
      </c>
    </row>
    <row r="115" spans="1:6" ht="12" customHeight="1">
      <c r="A115" s="14" t="s">
        <v>86</v>
      </c>
      <c r="B115" s="7" t="s">
        <v>166</v>
      </c>
      <c r="C115" s="185">
        <v>673625000</v>
      </c>
      <c r="D115" s="185">
        <v>673625000</v>
      </c>
      <c r="E115" s="185">
        <v>674487130</v>
      </c>
      <c r="F115" s="185">
        <v>674836419</v>
      </c>
    </row>
    <row r="116" spans="1:6" ht="12" customHeight="1">
      <c r="A116" s="14" t="s">
        <v>87</v>
      </c>
      <c r="B116" s="11" t="s">
        <v>305</v>
      </c>
      <c r="C116" s="185">
        <v>13815000</v>
      </c>
      <c r="D116" s="185">
        <v>13815000</v>
      </c>
      <c r="E116" s="185">
        <v>13815000</v>
      </c>
      <c r="F116" s="185">
        <v>13815000</v>
      </c>
    </row>
    <row r="117" spans="1:6" ht="12" customHeight="1">
      <c r="A117" s="14" t="s">
        <v>88</v>
      </c>
      <c r="B117" s="11" t="s">
        <v>134</v>
      </c>
      <c r="C117" s="184">
        <v>28862000</v>
      </c>
      <c r="D117" s="184">
        <v>28862000</v>
      </c>
      <c r="E117" s="184">
        <v>28862000</v>
      </c>
      <c r="F117" s="184">
        <v>28862000</v>
      </c>
    </row>
    <row r="118" spans="1:6" ht="12" customHeight="1">
      <c r="A118" s="14" t="s">
        <v>89</v>
      </c>
      <c r="B118" s="11" t="s">
        <v>306</v>
      </c>
      <c r="C118" s="162">
        <v>28862000</v>
      </c>
      <c r="D118" s="162">
        <v>28862000</v>
      </c>
      <c r="E118" s="162">
        <v>28862000</v>
      </c>
      <c r="F118" s="162">
        <v>28862000</v>
      </c>
    </row>
    <row r="119" spans="1:6" ht="12" customHeight="1">
      <c r="A119" s="14" t="s">
        <v>90</v>
      </c>
      <c r="B119" s="179" t="s">
        <v>168</v>
      </c>
      <c r="C119" s="162">
        <v>9199000</v>
      </c>
      <c r="D119" s="162">
        <v>9199000</v>
      </c>
      <c r="E119" s="162">
        <v>10549375</v>
      </c>
      <c r="F119" s="162">
        <v>15549373</v>
      </c>
    </row>
    <row r="120" spans="1:6" ht="12" customHeight="1">
      <c r="A120" s="14" t="s">
        <v>96</v>
      </c>
      <c r="B120" s="178" t="s">
        <v>368</v>
      </c>
      <c r="C120" s="162"/>
      <c r="D120" s="162"/>
      <c r="E120" s="162"/>
      <c r="F120" s="162"/>
    </row>
    <row r="121" spans="1:6" ht="12" customHeight="1">
      <c r="A121" s="14" t="s">
        <v>98</v>
      </c>
      <c r="B121" s="286" t="s">
        <v>311</v>
      </c>
      <c r="C121" s="162"/>
      <c r="D121" s="162"/>
      <c r="E121" s="162"/>
      <c r="F121" s="162"/>
    </row>
    <row r="122" spans="1:6" ht="15">
      <c r="A122" s="14" t="s">
        <v>135</v>
      </c>
      <c r="B122" s="92" t="s">
        <v>294</v>
      </c>
      <c r="C122" s="162"/>
      <c r="D122" s="162"/>
      <c r="E122" s="162"/>
      <c r="F122" s="162"/>
    </row>
    <row r="123" spans="1:6" ht="12" customHeight="1">
      <c r="A123" s="14" t="s">
        <v>136</v>
      </c>
      <c r="B123" s="92" t="s">
        <v>310</v>
      </c>
      <c r="C123" s="162"/>
      <c r="D123" s="162"/>
      <c r="E123" s="162">
        <v>412000</v>
      </c>
      <c r="F123" s="162">
        <v>412000</v>
      </c>
    </row>
    <row r="124" spans="1:6" ht="12" customHeight="1">
      <c r="A124" s="14" t="s">
        <v>137</v>
      </c>
      <c r="B124" s="92" t="s">
        <v>309</v>
      </c>
      <c r="C124" s="162"/>
      <c r="D124" s="162"/>
      <c r="E124" s="162"/>
      <c r="F124" s="162"/>
    </row>
    <row r="125" spans="1:6" ht="12" customHeight="1">
      <c r="A125" s="14" t="s">
        <v>302</v>
      </c>
      <c r="B125" s="92" t="s">
        <v>297</v>
      </c>
      <c r="C125" s="162"/>
      <c r="D125" s="162"/>
      <c r="E125" s="162"/>
      <c r="F125" s="162">
        <v>4999998</v>
      </c>
    </row>
    <row r="126" spans="1:6" ht="12" customHeight="1">
      <c r="A126" s="14" t="s">
        <v>303</v>
      </c>
      <c r="B126" s="92" t="s">
        <v>308</v>
      </c>
      <c r="C126" s="162"/>
      <c r="D126" s="162"/>
      <c r="E126" s="162"/>
      <c r="F126" s="162"/>
    </row>
    <row r="127" spans="1:6" ht="15.75" thickBot="1">
      <c r="A127" s="12" t="s">
        <v>304</v>
      </c>
      <c r="B127" s="92" t="s">
        <v>307</v>
      </c>
      <c r="C127" s="164">
        <v>9199000</v>
      </c>
      <c r="D127" s="164">
        <v>9199000</v>
      </c>
      <c r="E127" s="164">
        <v>10137375</v>
      </c>
      <c r="F127" s="164">
        <v>10137375</v>
      </c>
    </row>
    <row r="128" spans="1:6" ht="12" customHeight="1" thickBot="1">
      <c r="A128" s="19" t="s">
        <v>15</v>
      </c>
      <c r="B128" s="86" t="s">
        <v>391</v>
      </c>
      <c r="C128" s="182">
        <f>+C93+C114</f>
        <v>1201439537</v>
      </c>
      <c r="D128" s="182">
        <f>+D93+D114</f>
        <v>1201439537</v>
      </c>
      <c r="E128" s="182">
        <f>+E93+E114</f>
        <v>1212198869</v>
      </c>
      <c r="F128" s="182">
        <f>+F93+F114</f>
        <v>1235886980</v>
      </c>
    </row>
    <row r="129" spans="1:6" ht="12" customHeight="1" thickBot="1">
      <c r="A129" s="19" t="s">
        <v>16</v>
      </c>
      <c r="B129" s="86" t="s">
        <v>392</v>
      </c>
      <c r="C129" s="182">
        <f>+C130+C131+C132</f>
        <v>6075000</v>
      </c>
      <c r="D129" s="182">
        <f>+D130+D131+D132</f>
        <v>6075000</v>
      </c>
      <c r="E129" s="182">
        <f>+E130+E131+E132</f>
        <v>6075000</v>
      </c>
      <c r="F129" s="182">
        <f>+F130+F131+F132</f>
        <v>6075000</v>
      </c>
    </row>
    <row r="130" spans="1:6" ht="12" customHeight="1">
      <c r="A130" s="14" t="s">
        <v>202</v>
      </c>
      <c r="B130" s="11" t="s">
        <v>399</v>
      </c>
      <c r="C130" s="162">
        <v>6075000</v>
      </c>
      <c r="D130" s="162">
        <v>6075000</v>
      </c>
      <c r="E130" s="162">
        <v>6075000</v>
      </c>
      <c r="F130" s="162">
        <v>6075000</v>
      </c>
    </row>
    <row r="131" spans="1:6" ht="12" customHeight="1">
      <c r="A131" s="14" t="s">
        <v>205</v>
      </c>
      <c r="B131" s="11" t="s">
        <v>400</v>
      </c>
      <c r="C131" s="162"/>
      <c r="D131" s="162"/>
      <c r="E131" s="162"/>
      <c r="F131" s="162"/>
    </row>
    <row r="132" spans="1:6" ht="12" customHeight="1" thickBot="1">
      <c r="A132" s="12" t="s">
        <v>206</v>
      </c>
      <c r="B132" s="11" t="s">
        <v>401</v>
      </c>
      <c r="C132" s="162"/>
      <c r="D132" s="162"/>
      <c r="E132" s="162"/>
      <c r="F132" s="162"/>
    </row>
    <row r="133" spans="1:6" ht="12" customHeight="1" thickBot="1">
      <c r="A133" s="19" t="s">
        <v>17</v>
      </c>
      <c r="B133" s="86" t="s">
        <v>393</v>
      </c>
      <c r="C133" s="182">
        <f>SUM(C134:C139)</f>
        <v>0</v>
      </c>
      <c r="D133" s="182">
        <f>SUM(D134:D139)</f>
        <v>0</v>
      </c>
      <c r="E133" s="182">
        <f>SUM(E134:E139)</f>
        <v>0</v>
      </c>
      <c r="F133" s="182">
        <f>SUM(F134:F139)</f>
        <v>0</v>
      </c>
    </row>
    <row r="134" spans="1:6" ht="12" customHeight="1">
      <c r="A134" s="14" t="s">
        <v>73</v>
      </c>
      <c r="B134" s="8" t="s">
        <v>402</v>
      </c>
      <c r="C134" s="162"/>
      <c r="D134" s="162"/>
      <c r="E134" s="162"/>
      <c r="F134" s="162"/>
    </row>
    <row r="135" spans="1:6" ht="12" customHeight="1">
      <c r="A135" s="14" t="s">
        <v>74</v>
      </c>
      <c r="B135" s="8" t="s">
        <v>394</v>
      </c>
      <c r="C135" s="162"/>
      <c r="D135" s="162"/>
      <c r="E135" s="162"/>
      <c r="F135" s="162"/>
    </row>
    <row r="136" spans="1:6" ht="12" customHeight="1">
      <c r="A136" s="14" t="s">
        <v>75</v>
      </c>
      <c r="B136" s="8" t="s">
        <v>395</v>
      </c>
      <c r="C136" s="162"/>
      <c r="D136" s="162"/>
      <c r="E136" s="162"/>
      <c r="F136" s="162"/>
    </row>
    <row r="137" spans="1:6" ht="12" customHeight="1">
      <c r="A137" s="14" t="s">
        <v>122</v>
      </c>
      <c r="B137" s="8" t="s">
        <v>396</v>
      </c>
      <c r="C137" s="162"/>
      <c r="D137" s="162"/>
      <c r="E137" s="162"/>
      <c r="F137" s="162"/>
    </row>
    <row r="138" spans="1:6" ht="12" customHeight="1">
      <c r="A138" s="14" t="s">
        <v>123</v>
      </c>
      <c r="B138" s="8" t="s">
        <v>397</v>
      </c>
      <c r="C138" s="162"/>
      <c r="D138" s="162"/>
      <c r="E138" s="162"/>
      <c r="F138" s="162"/>
    </row>
    <row r="139" spans="1:6" ht="12" customHeight="1" thickBot="1">
      <c r="A139" s="12" t="s">
        <v>124</v>
      </c>
      <c r="B139" s="8" t="s">
        <v>398</v>
      </c>
      <c r="C139" s="162"/>
      <c r="D139" s="162"/>
      <c r="E139" s="162"/>
      <c r="F139" s="162"/>
    </row>
    <row r="140" spans="1:6" ht="12" customHeight="1" thickBot="1">
      <c r="A140" s="19" t="s">
        <v>18</v>
      </c>
      <c r="B140" s="86" t="s">
        <v>406</v>
      </c>
      <c r="C140" s="188">
        <f>+C141+C142+C143+C144</f>
        <v>7836463</v>
      </c>
      <c r="D140" s="188">
        <f>+D141+D142+D143+D144</f>
        <v>7836463</v>
      </c>
      <c r="E140" s="188">
        <f>+E141+E142+E143+E144</f>
        <v>7836463</v>
      </c>
      <c r="F140" s="188">
        <f>+F141+F142+F143+F144</f>
        <v>7836463</v>
      </c>
    </row>
    <row r="141" spans="1:6" ht="12" customHeight="1">
      <c r="A141" s="14" t="s">
        <v>76</v>
      </c>
      <c r="B141" s="8" t="s">
        <v>312</v>
      </c>
      <c r="C141" s="162"/>
      <c r="D141" s="162"/>
      <c r="E141" s="162"/>
      <c r="F141" s="162"/>
    </row>
    <row r="142" spans="1:6" ht="12" customHeight="1">
      <c r="A142" s="14" t="s">
        <v>77</v>
      </c>
      <c r="B142" s="8" t="s">
        <v>313</v>
      </c>
      <c r="C142" s="162">
        <v>7836463</v>
      </c>
      <c r="D142" s="162">
        <v>7836463</v>
      </c>
      <c r="E142" s="162">
        <v>7836463</v>
      </c>
      <c r="F142" s="162">
        <v>7836463</v>
      </c>
    </row>
    <row r="143" spans="1:6" ht="12" customHeight="1">
      <c r="A143" s="14" t="s">
        <v>226</v>
      </c>
      <c r="B143" s="8" t="s">
        <v>407</v>
      </c>
      <c r="C143" s="162"/>
      <c r="D143" s="162"/>
      <c r="E143" s="162"/>
      <c r="F143" s="162"/>
    </row>
    <row r="144" spans="1:6" ht="12" customHeight="1" thickBot="1">
      <c r="A144" s="12" t="s">
        <v>227</v>
      </c>
      <c r="B144" s="6" t="s">
        <v>332</v>
      </c>
      <c r="C144" s="162"/>
      <c r="D144" s="162"/>
      <c r="E144" s="162"/>
      <c r="F144" s="162"/>
    </row>
    <row r="145" spans="1:6" ht="12" customHeight="1" thickBot="1">
      <c r="A145" s="19" t="s">
        <v>19</v>
      </c>
      <c r="B145" s="86" t="s">
        <v>408</v>
      </c>
      <c r="C145" s="191">
        <f>SUM(C146:C150)</f>
        <v>0</v>
      </c>
      <c r="D145" s="191">
        <f>SUM(D146:D150)</f>
        <v>0</v>
      </c>
      <c r="E145" s="191">
        <f>SUM(E146:E150)</f>
        <v>0</v>
      </c>
      <c r="F145" s="191">
        <f>SUM(F146:F150)</f>
        <v>0</v>
      </c>
    </row>
    <row r="146" spans="1:6" ht="12" customHeight="1">
      <c r="A146" s="14" t="s">
        <v>78</v>
      </c>
      <c r="B146" s="8" t="s">
        <v>403</v>
      </c>
      <c r="C146" s="162"/>
      <c r="D146" s="162"/>
      <c r="E146" s="162"/>
      <c r="F146" s="162"/>
    </row>
    <row r="147" spans="1:6" ht="12" customHeight="1">
      <c r="A147" s="14" t="s">
        <v>79</v>
      </c>
      <c r="B147" s="8" t="s">
        <v>410</v>
      </c>
      <c r="C147" s="162"/>
      <c r="D147" s="162"/>
      <c r="E147" s="162"/>
      <c r="F147" s="162"/>
    </row>
    <row r="148" spans="1:6" ht="12" customHeight="1">
      <c r="A148" s="14" t="s">
        <v>238</v>
      </c>
      <c r="B148" s="8" t="s">
        <v>405</v>
      </c>
      <c r="C148" s="162"/>
      <c r="D148" s="162"/>
      <c r="E148" s="162"/>
      <c r="F148" s="162"/>
    </row>
    <row r="149" spans="1:6" ht="12" customHeight="1">
      <c r="A149" s="14" t="s">
        <v>239</v>
      </c>
      <c r="B149" s="8" t="s">
        <v>411</v>
      </c>
      <c r="C149" s="162"/>
      <c r="D149" s="162"/>
      <c r="E149" s="162"/>
      <c r="F149" s="162"/>
    </row>
    <row r="150" spans="1:6" ht="12" customHeight="1" thickBot="1">
      <c r="A150" s="14" t="s">
        <v>409</v>
      </c>
      <c r="B150" s="8" t="s">
        <v>412</v>
      </c>
      <c r="C150" s="162"/>
      <c r="D150" s="162"/>
      <c r="E150" s="162"/>
      <c r="F150" s="162"/>
    </row>
    <row r="151" spans="1:6" ht="12" customHeight="1" thickBot="1">
      <c r="A151" s="19" t="s">
        <v>20</v>
      </c>
      <c r="B151" s="86" t="s">
        <v>413</v>
      </c>
      <c r="C151" s="344"/>
      <c r="D151" s="344"/>
      <c r="E151" s="344"/>
      <c r="F151" s="344"/>
    </row>
    <row r="152" spans="1:6" ht="12" customHeight="1" thickBot="1">
      <c r="A152" s="19" t="s">
        <v>21</v>
      </c>
      <c r="B152" s="86" t="s">
        <v>414</v>
      </c>
      <c r="C152" s="344"/>
      <c r="D152" s="344"/>
      <c r="E152" s="344"/>
      <c r="F152" s="344"/>
    </row>
    <row r="153" spans="1:7" ht="15" customHeight="1" thickBot="1">
      <c r="A153" s="19" t="s">
        <v>22</v>
      </c>
      <c r="B153" s="86" t="s">
        <v>416</v>
      </c>
      <c r="C153" s="296">
        <f>+C129+C133+C140+C145+C151+C152</f>
        <v>13911463</v>
      </c>
      <c r="D153" s="296">
        <f>+D129+D133+D140+D145+D151+D152</f>
        <v>13911463</v>
      </c>
      <c r="E153" s="296">
        <f>+E129+E133+E140+E145+E151+E152</f>
        <v>13911463</v>
      </c>
      <c r="F153" s="296">
        <f>+F129+F133+F140+F145+F151+F152</f>
        <v>13911463</v>
      </c>
      <c r="G153" s="87"/>
    </row>
    <row r="154" spans="1:6" s="1" customFormat="1" ht="12.75" customHeight="1" thickBot="1">
      <c r="A154" s="180" t="s">
        <v>23</v>
      </c>
      <c r="B154" s="258" t="s">
        <v>415</v>
      </c>
      <c r="C154" s="296">
        <f>+C128+C153</f>
        <v>1215351000</v>
      </c>
      <c r="D154" s="296">
        <f>+D128+D153</f>
        <v>1215351000</v>
      </c>
      <c r="E154" s="296">
        <f>+E128+E153</f>
        <v>1226110332</v>
      </c>
      <c r="F154" s="296">
        <f>+F128+F153</f>
        <v>1249798443</v>
      </c>
    </row>
    <row r="155" ht="7.5" customHeight="1"/>
    <row r="156" spans="1:3" ht="15">
      <c r="A156" s="584" t="s">
        <v>314</v>
      </c>
      <c r="B156" s="584"/>
      <c r="C156" s="584"/>
    </row>
    <row r="157" spans="1:6" ht="15" customHeight="1" thickBot="1">
      <c r="A157" s="582" t="s">
        <v>111</v>
      </c>
      <c r="B157" s="582"/>
      <c r="C157" s="585" t="s">
        <v>497</v>
      </c>
      <c r="D157" s="585"/>
      <c r="E157" s="585"/>
      <c r="F157" s="585"/>
    </row>
    <row r="158" spans="1:6" ht="13.5" customHeight="1" thickBot="1">
      <c r="A158" s="19">
        <v>1</v>
      </c>
      <c r="B158" s="26" t="s">
        <v>417</v>
      </c>
      <c r="C158" s="182">
        <f>+C62-C128</f>
        <v>-212062537</v>
      </c>
      <c r="D158" s="182">
        <f>+D62-D128</f>
        <v>192172473</v>
      </c>
      <c r="E158" s="182">
        <f>+E62-E128</f>
        <v>-217609735</v>
      </c>
      <c r="F158" s="182">
        <f>+F62-F128</f>
        <v>-217519735</v>
      </c>
    </row>
    <row r="159" spans="1:6" ht="27.75" customHeight="1" thickBot="1">
      <c r="A159" s="19" t="s">
        <v>14</v>
      </c>
      <c r="B159" s="26" t="s">
        <v>423</v>
      </c>
      <c r="C159" s="182">
        <f>+C86-C153</f>
        <v>212062537</v>
      </c>
      <c r="D159" s="182">
        <f>+D86-D153</f>
        <v>212062537</v>
      </c>
      <c r="E159" s="182">
        <f>+E86-E153</f>
        <v>217609735</v>
      </c>
      <c r="F159" s="182">
        <f>+F86-F153</f>
        <v>217519735</v>
      </c>
    </row>
  </sheetData>
  <sheetProtection/>
  <mergeCells count="9">
    <mergeCell ref="C90:F90"/>
    <mergeCell ref="C157:F157"/>
    <mergeCell ref="A1:C1"/>
    <mergeCell ref="A2:B2"/>
    <mergeCell ref="A89:C89"/>
    <mergeCell ref="A90:B90"/>
    <mergeCell ref="A156:C156"/>
    <mergeCell ref="A157:B157"/>
    <mergeCell ref="C2:F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49" r:id="rId1"/>
  <headerFooter alignWithMargins="0">
    <oddHeader>&amp;C&amp;"Times New Roman CE,Félkövér"&amp;12
Győrzámoly Község Önkormányzat
2019. ÉVI KÖLTSÉGVETÉS
KÖTELEZŐ FELADATAINAK MÉRLEGE &amp;R&amp;"Times New Roman CE,Félkövér dőlt"&amp;11 1.2. melléklet a 9/2020. (VII. 16.)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0"/>
  <sheetViews>
    <sheetView zoomScale="120" zoomScaleNormal="120" workbookViewId="0" topLeftCell="A1">
      <selection activeCell="H4" sqref="H4"/>
    </sheetView>
  </sheetViews>
  <sheetFormatPr defaultColWidth="9.375" defaultRowHeight="12.75"/>
  <cols>
    <col min="1" max="1" width="13.75390625" style="142" customWidth="1"/>
    <col min="2" max="2" width="79.125" style="3" customWidth="1"/>
    <col min="3" max="3" width="25.00390625" style="3" customWidth="1"/>
    <col min="4" max="5" width="12.625" style="3" bestFit="1" customWidth="1"/>
    <col min="6" max="6" width="12.50390625" style="3" customWidth="1"/>
    <col min="7" max="16384" width="9.375" style="3" customWidth="1"/>
  </cols>
  <sheetData>
    <row r="1" spans="1:6" s="2" customFormat="1" ht="21" customHeight="1" thickBot="1">
      <c r="A1" s="123"/>
      <c r="B1" s="648" t="s">
        <v>652</v>
      </c>
      <c r="C1" s="648"/>
      <c r="D1" s="648"/>
      <c r="E1" s="648"/>
      <c r="F1" s="648"/>
    </row>
    <row r="2" spans="1:6" s="75" customFormat="1" ht="25.5" customHeight="1">
      <c r="A2" s="280" t="s">
        <v>145</v>
      </c>
      <c r="B2" s="235" t="s">
        <v>475</v>
      </c>
      <c r="C2" s="649" t="s">
        <v>56</v>
      </c>
      <c r="D2" s="650"/>
      <c r="E2" s="650"/>
      <c r="F2" s="651"/>
    </row>
    <row r="3" spans="1:6" s="75" customFormat="1" ht="23.25" thickBot="1">
      <c r="A3" s="318" t="s">
        <v>144</v>
      </c>
      <c r="B3" s="236" t="s">
        <v>340</v>
      </c>
      <c r="C3" s="652" t="s">
        <v>49</v>
      </c>
      <c r="D3" s="653"/>
      <c r="E3" s="653"/>
      <c r="F3" s="654"/>
    </row>
    <row r="4" spans="1:6" s="76" customFormat="1" ht="15.75" customHeight="1" thickBot="1">
      <c r="A4" s="126"/>
      <c r="B4" s="126"/>
      <c r="C4" s="638" t="s">
        <v>497</v>
      </c>
      <c r="D4" s="638"/>
      <c r="E4" s="638"/>
      <c r="F4" s="638"/>
    </row>
    <row r="5" spans="1:6" ht="23.25" customHeight="1" thickBot="1">
      <c r="A5" s="281" t="s">
        <v>146</v>
      </c>
      <c r="B5" s="127" t="s">
        <v>50</v>
      </c>
      <c r="C5" s="128" t="s">
        <v>51</v>
      </c>
      <c r="D5" s="128" t="s">
        <v>539</v>
      </c>
      <c r="E5" s="128" t="s">
        <v>539</v>
      </c>
      <c r="F5" s="128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131"/>
      <c r="D7" s="131"/>
      <c r="E7" s="131"/>
      <c r="F7" s="131"/>
    </row>
    <row r="8" spans="1:6" s="77" customFormat="1" ht="12" customHeight="1" thickBot="1">
      <c r="A8" s="37" t="s">
        <v>13</v>
      </c>
      <c r="B8" s="132" t="s">
        <v>453</v>
      </c>
      <c r="C8" s="201">
        <f>SUM(C9:C19)</f>
        <v>21331000</v>
      </c>
      <c r="D8" s="201">
        <f>SUM(D9:D19)</f>
        <v>21331000</v>
      </c>
      <c r="E8" s="201">
        <f>SUM(E9:E19)</f>
        <v>21331000</v>
      </c>
      <c r="F8" s="201">
        <f>SUM(F9:F19)</f>
        <v>24433483</v>
      </c>
    </row>
    <row r="9" spans="1:6" s="77" customFormat="1" ht="12" customHeight="1">
      <c r="A9" s="319" t="s">
        <v>80</v>
      </c>
      <c r="B9" s="9" t="s">
        <v>215</v>
      </c>
      <c r="C9" s="239"/>
      <c r="D9" s="239"/>
      <c r="E9" s="239"/>
      <c r="F9" s="239"/>
    </row>
    <row r="10" spans="1:6" s="77" customFormat="1" ht="12" customHeight="1">
      <c r="A10" s="320" t="s">
        <v>81</v>
      </c>
      <c r="B10" s="7" t="s">
        <v>216</v>
      </c>
      <c r="C10" s="199">
        <v>800000</v>
      </c>
      <c r="D10" s="199">
        <v>800000</v>
      </c>
      <c r="E10" s="199">
        <v>800000</v>
      </c>
      <c r="F10" s="199">
        <v>881450</v>
      </c>
    </row>
    <row r="11" spans="1:6" s="77" customFormat="1" ht="12" customHeight="1">
      <c r="A11" s="320" t="s">
        <v>82</v>
      </c>
      <c r="B11" s="7" t="s">
        <v>217</v>
      </c>
      <c r="C11" s="199">
        <v>99000</v>
      </c>
      <c r="D11" s="199">
        <v>99000</v>
      </c>
      <c r="E11" s="199">
        <v>99000</v>
      </c>
      <c r="F11" s="199">
        <v>119938</v>
      </c>
    </row>
    <row r="12" spans="1:6" s="77" customFormat="1" ht="12" customHeight="1">
      <c r="A12" s="320" t="s">
        <v>83</v>
      </c>
      <c r="B12" s="7" t="s">
        <v>218</v>
      </c>
      <c r="C12" s="199"/>
      <c r="D12" s="199"/>
      <c r="E12" s="199"/>
      <c r="F12" s="199"/>
    </row>
    <row r="13" spans="1:6" s="77" customFormat="1" ht="12" customHeight="1">
      <c r="A13" s="320" t="s">
        <v>106</v>
      </c>
      <c r="B13" s="7" t="s">
        <v>219</v>
      </c>
      <c r="C13" s="199">
        <v>15896000</v>
      </c>
      <c r="D13" s="199">
        <v>15896000</v>
      </c>
      <c r="E13" s="199">
        <v>15896000</v>
      </c>
      <c r="F13" s="199">
        <v>18241022</v>
      </c>
    </row>
    <row r="14" spans="1:6" s="77" customFormat="1" ht="12" customHeight="1">
      <c r="A14" s="320" t="s">
        <v>84</v>
      </c>
      <c r="B14" s="7" t="s">
        <v>341</v>
      </c>
      <c r="C14" s="199">
        <v>4535000</v>
      </c>
      <c r="D14" s="199">
        <v>4535000</v>
      </c>
      <c r="E14" s="199">
        <v>4535000</v>
      </c>
      <c r="F14" s="199">
        <v>5190073</v>
      </c>
    </row>
    <row r="15" spans="1:6" s="77" customFormat="1" ht="12" customHeight="1">
      <c r="A15" s="320" t="s">
        <v>85</v>
      </c>
      <c r="B15" s="6" t="s">
        <v>342</v>
      </c>
      <c r="C15" s="199"/>
      <c r="D15" s="199"/>
      <c r="E15" s="199"/>
      <c r="F15" s="199"/>
    </row>
    <row r="16" spans="1:6" s="77" customFormat="1" ht="12" customHeight="1">
      <c r="A16" s="320" t="s">
        <v>92</v>
      </c>
      <c r="B16" s="7" t="s">
        <v>222</v>
      </c>
      <c r="C16" s="240"/>
      <c r="D16" s="240"/>
      <c r="E16" s="240"/>
      <c r="F16" s="240"/>
    </row>
    <row r="17" spans="1:6" s="78" customFormat="1" ht="12" customHeight="1">
      <c r="A17" s="320" t="s">
        <v>93</v>
      </c>
      <c r="B17" s="7" t="s">
        <v>223</v>
      </c>
      <c r="C17" s="199"/>
      <c r="D17" s="199"/>
      <c r="E17" s="199"/>
      <c r="F17" s="199"/>
    </row>
    <row r="18" spans="1:6" s="78" customFormat="1" ht="12" customHeight="1">
      <c r="A18" s="320" t="s">
        <v>94</v>
      </c>
      <c r="B18" s="7" t="s">
        <v>376</v>
      </c>
      <c r="C18" s="200"/>
      <c r="D18" s="200"/>
      <c r="E18" s="200"/>
      <c r="F18" s="200"/>
    </row>
    <row r="19" spans="1:6" s="78" customFormat="1" ht="12" customHeight="1" thickBot="1">
      <c r="A19" s="320" t="s">
        <v>95</v>
      </c>
      <c r="B19" s="6" t="s">
        <v>224</v>
      </c>
      <c r="C19" s="200">
        <v>1000</v>
      </c>
      <c r="D19" s="200">
        <v>1000</v>
      </c>
      <c r="E19" s="200">
        <v>1000</v>
      </c>
      <c r="F19" s="200">
        <v>1000</v>
      </c>
    </row>
    <row r="20" spans="1:6" s="77" customFormat="1" ht="12" customHeight="1" thickBot="1">
      <c r="A20" s="37" t="s">
        <v>14</v>
      </c>
      <c r="B20" s="132" t="s">
        <v>343</v>
      </c>
      <c r="C20" s="201">
        <f>SUM(C21:C23)</f>
        <v>0</v>
      </c>
      <c r="D20" s="201">
        <f>SUM(D21:D23)</f>
        <v>0</v>
      </c>
      <c r="E20" s="201">
        <f>SUM(E21:E23)</f>
        <v>0</v>
      </c>
      <c r="F20" s="201">
        <f>SUM(F21:F23)</f>
        <v>0</v>
      </c>
    </row>
    <row r="21" spans="1:6" s="78" customFormat="1" ht="12" customHeight="1">
      <c r="A21" s="320" t="s">
        <v>86</v>
      </c>
      <c r="B21" s="8" t="s">
        <v>192</v>
      </c>
      <c r="C21" s="199"/>
      <c r="D21" s="199"/>
      <c r="E21" s="199"/>
      <c r="F21" s="199"/>
    </row>
    <row r="22" spans="1:6" s="78" customFormat="1" ht="12" customHeight="1">
      <c r="A22" s="320" t="s">
        <v>87</v>
      </c>
      <c r="B22" s="7" t="s">
        <v>344</v>
      </c>
      <c r="C22" s="199"/>
      <c r="D22" s="199"/>
      <c r="E22" s="199"/>
      <c r="F22" s="199"/>
    </row>
    <row r="23" spans="1:6" s="78" customFormat="1" ht="12" customHeight="1">
      <c r="A23" s="320" t="s">
        <v>88</v>
      </c>
      <c r="B23" s="7" t="s">
        <v>345</v>
      </c>
      <c r="C23" s="199"/>
      <c r="D23" s="199"/>
      <c r="E23" s="199"/>
      <c r="F23" s="199"/>
    </row>
    <row r="24" spans="1:6" s="78" customFormat="1" ht="12" customHeight="1" thickBot="1">
      <c r="A24" s="320" t="s">
        <v>89</v>
      </c>
      <c r="B24" s="7" t="s">
        <v>458</v>
      </c>
      <c r="C24" s="199"/>
      <c r="D24" s="199"/>
      <c r="E24" s="199"/>
      <c r="F24" s="199"/>
    </row>
    <row r="25" spans="1:6" s="78" customFormat="1" ht="12" customHeight="1" thickBot="1">
      <c r="A25" s="38" t="s">
        <v>15</v>
      </c>
      <c r="B25" s="86" t="s">
        <v>121</v>
      </c>
      <c r="C25" s="225"/>
      <c r="D25" s="225"/>
      <c r="E25" s="225"/>
      <c r="F25" s="225"/>
    </row>
    <row r="26" spans="1:6" s="78" customFormat="1" ht="12" customHeight="1" thickBot="1">
      <c r="A26" s="38" t="s">
        <v>16</v>
      </c>
      <c r="B26" s="86" t="s">
        <v>346</v>
      </c>
      <c r="C26" s="201">
        <f>+C27+C28</f>
        <v>0</v>
      </c>
      <c r="D26" s="201">
        <f>+D27+D28</f>
        <v>0</v>
      </c>
      <c r="E26" s="201">
        <f>+E27+E28</f>
        <v>0</v>
      </c>
      <c r="F26" s="201">
        <f>+F27+F28</f>
        <v>0</v>
      </c>
    </row>
    <row r="27" spans="1:6" s="78" customFormat="1" ht="12" customHeight="1">
      <c r="A27" s="321" t="s">
        <v>202</v>
      </c>
      <c r="B27" s="322" t="s">
        <v>344</v>
      </c>
      <c r="C27" s="70"/>
      <c r="D27" s="70"/>
      <c r="E27" s="70"/>
      <c r="F27" s="70"/>
    </row>
    <row r="28" spans="1:6" s="78" customFormat="1" ht="12" customHeight="1">
      <c r="A28" s="321" t="s">
        <v>205</v>
      </c>
      <c r="B28" s="323" t="s">
        <v>347</v>
      </c>
      <c r="C28" s="202"/>
      <c r="D28" s="202"/>
      <c r="E28" s="202"/>
      <c r="F28" s="202"/>
    </row>
    <row r="29" spans="1:6" s="78" customFormat="1" ht="12" customHeight="1" thickBot="1">
      <c r="A29" s="320" t="s">
        <v>206</v>
      </c>
      <c r="B29" s="90" t="s">
        <v>459</v>
      </c>
      <c r="C29" s="73"/>
      <c r="D29" s="73"/>
      <c r="E29" s="73"/>
      <c r="F29" s="73"/>
    </row>
    <row r="30" spans="1:6" s="78" customFormat="1" ht="12" customHeight="1" thickBot="1">
      <c r="A30" s="38" t="s">
        <v>17</v>
      </c>
      <c r="B30" s="86" t="s">
        <v>348</v>
      </c>
      <c r="C30" s="201">
        <f>+C31+C32+C33</f>
        <v>0</v>
      </c>
      <c r="D30" s="201">
        <f>+D31+D32+D33</f>
        <v>0</v>
      </c>
      <c r="E30" s="201">
        <f>+E31+E32+E33</f>
        <v>0</v>
      </c>
      <c r="F30" s="201">
        <f>+F31+F32+F33</f>
        <v>0</v>
      </c>
    </row>
    <row r="31" spans="1:6" s="78" customFormat="1" ht="12" customHeight="1">
      <c r="A31" s="321" t="s">
        <v>73</v>
      </c>
      <c r="B31" s="322" t="s">
        <v>229</v>
      </c>
      <c r="C31" s="70"/>
      <c r="D31" s="70"/>
      <c r="E31" s="70"/>
      <c r="F31" s="70"/>
    </row>
    <row r="32" spans="1:6" s="78" customFormat="1" ht="12" customHeight="1">
      <c r="A32" s="321" t="s">
        <v>74</v>
      </c>
      <c r="B32" s="323" t="s">
        <v>230</v>
      </c>
      <c r="C32" s="202"/>
      <c r="D32" s="202"/>
      <c r="E32" s="202"/>
      <c r="F32" s="202"/>
    </row>
    <row r="33" spans="1:6" s="78" customFormat="1" ht="12" customHeight="1" thickBot="1">
      <c r="A33" s="320" t="s">
        <v>75</v>
      </c>
      <c r="B33" s="90" t="s">
        <v>231</v>
      </c>
      <c r="C33" s="73"/>
      <c r="D33" s="73"/>
      <c r="E33" s="73"/>
      <c r="F33" s="73"/>
    </row>
    <row r="34" spans="1:6" s="77" customFormat="1" ht="12" customHeight="1" thickBot="1">
      <c r="A34" s="38" t="s">
        <v>18</v>
      </c>
      <c r="B34" s="86" t="s">
        <v>317</v>
      </c>
      <c r="C34" s="225"/>
      <c r="D34" s="225"/>
      <c r="E34" s="225"/>
      <c r="F34" s="225"/>
    </row>
    <row r="35" spans="1:6" s="77" customFormat="1" ht="12" customHeight="1" thickBot="1">
      <c r="A35" s="38" t="s">
        <v>19</v>
      </c>
      <c r="B35" s="86" t="s">
        <v>349</v>
      </c>
      <c r="C35" s="241"/>
      <c r="D35" s="241"/>
      <c r="E35" s="241"/>
      <c r="F35" s="241"/>
    </row>
    <row r="36" spans="1:6" s="77" customFormat="1" ht="12" customHeight="1" thickBot="1">
      <c r="A36" s="37" t="s">
        <v>20</v>
      </c>
      <c r="B36" s="86" t="s">
        <v>460</v>
      </c>
      <c r="C36" s="242">
        <f>+C8+C20+C25+C26+C30+C34+C35</f>
        <v>21331000</v>
      </c>
      <c r="D36" s="242">
        <f>+D8+D20+D25+D26+D30+D34+D35</f>
        <v>21331000</v>
      </c>
      <c r="E36" s="242">
        <f>+E8+E20+E25+E26+E30+E34+E35</f>
        <v>21331000</v>
      </c>
      <c r="F36" s="242">
        <f>+F8+F20+F25+F26+F30+F34+F35</f>
        <v>24433483</v>
      </c>
    </row>
    <row r="37" spans="1:6" s="77" customFormat="1" ht="12" customHeight="1" thickBot="1">
      <c r="A37" s="133" t="s">
        <v>21</v>
      </c>
      <c r="B37" s="86" t="s">
        <v>351</v>
      </c>
      <c r="C37" s="242">
        <f>+C38+C39+C40</f>
        <v>169361000</v>
      </c>
      <c r="D37" s="242">
        <f>+D38+D39+D40</f>
        <v>169361000</v>
      </c>
      <c r="E37" s="242">
        <f>+E38+E39+E40</f>
        <v>175080422</v>
      </c>
      <c r="F37" s="242">
        <f>+F38+F39+F40</f>
        <v>168379866</v>
      </c>
    </row>
    <row r="38" spans="1:6" s="77" customFormat="1" ht="12" customHeight="1">
      <c r="A38" s="321" t="s">
        <v>352</v>
      </c>
      <c r="B38" s="322" t="s">
        <v>174</v>
      </c>
      <c r="C38" s="70"/>
      <c r="D38" s="70"/>
      <c r="E38" s="70"/>
      <c r="F38" s="70"/>
    </row>
    <row r="39" spans="1:6" s="77" customFormat="1" ht="12" customHeight="1">
      <c r="A39" s="321" t="s">
        <v>353</v>
      </c>
      <c r="B39" s="323" t="s">
        <v>2</v>
      </c>
      <c r="C39" s="202"/>
      <c r="D39" s="202"/>
      <c r="E39" s="202"/>
      <c r="F39" s="202"/>
    </row>
    <row r="40" spans="1:6" s="78" customFormat="1" ht="12" customHeight="1" thickBot="1">
      <c r="A40" s="320" t="s">
        <v>354</v>
      </c>
      <c r="B40" s="90" t="s">
        <v>355</v>
      </c>
      <c r="C40" s="73">
        <v>169361000</v>
      </c>
      <c r="D40" s="73">
        <v>169361000</v>
      </c>
      <c r="E40" s="73">
        <v>175080422</v>
      </c>
      <c r="F40" s="73">
        <v>168379866</v>
      </c>
    </row>
    <row r="41" spans="1:6" s="78" customFormat="1" ht="15" customHeight="1" thickBot="1">
      <c r="A41" s="133" t="s">
        <v>22</v>
      </c>
      <c r="B41" s="134" t="s">
        <v>356</v>
      </c>
      <c r="C41" s="245">
        <f>+C36+C37</f>
        <v>190692000</v>
      </c>
      <c r="D41" s="245">
        <f>+D36+D37</f>
        <v>190692000</v>
      </c>
      <c r="E41" s="245">
        <f>+E36+E37</f>
        <v>196411422</v>
      </c>
      <c r="F41" s="245">
        <f>+F36+F37</f>
        <v>192813349</v>
      </c>
    </row>
    <row r="42" spans="1:3" s="78" customFormat="1" ht="15" customHeight="1">
      <c r="A42" s="135"/>
      <c r="B42" s="136"/>
      <c r="C42" s="243"/>
    </row>
    <row r="43" spans="1:3" ht="13.5" thickBot="1">
      <c r="A43" s="137"/>
      <c r="B43" s="138"/>
      <c r="C43" s="244"/>
    </row>
    <row r="44" spans="1:6" s="63" customFormat="1" ht="16.5" customHeight="1" thickBot="1">
      <c r="A44" s="139"/>
      <c r="B44" s="140" t="s">
        <v>53</v>
      </c>
      <c r="C44" s="245"/>
      <c r="D44" s="245"/>
      <c r="E44" s="245"/>
      <c r="F44" s="245"/>
    </row>
    <row r="45" spans="1:6" s="79" customFormat="1" ht="12" customHeight="1" thickBot="1">
      <c r="A45" s="38" t="s">
        <v>13</v>
      </c>
      <c r="B45" s="86" t="s">
        <v>357</v>
      </c>
      <c r="C45" s="201">
        <f>SUM(C46:C50)</f>
        <v>183072000</v>
      </c>
      <c r="D45" s="201">
        <f>SUM(D46:D50)</f>
        <v>183072000</v>
      </c>
      <c r="E45" s="201">
        <f>SUM(E46:E50)</f>
        <v>188259292</v>
      </c>
      <c r="F45" s="201">
        <f>SUM(F46:F50)</f>
        <v>188521352</v>
      </c>
    </row>
    <row r="46" spans="1:6" ht="12" customHeight="1">
      <c r="A46" s="320" t="s">
        <v>80</v>
      </c>
      <c r="B46" s="8" t="s">
        <v>44</v>
      </c>
      <c r="C46" s="70">
        <v>112926000</v>
      </c>
      <c r="D46" s="70">
        <v>112926000</v>
      </c>
      <c r="E46" s="70">
        <v>117541025</v>
      </c>
      <c r="F46" s="70">
        <v>117742078</v>
      </c>
    </row>
    <row r="47" spans="1:6" ht="12" customHeight="1">
      <c r="A47" s="320" t="s">
        <v>81</v>
      </c>
      <c r="B47" s="7" t="s">
        <v>130</v>
      </c>
      <c r="C47" s="72">
        <v>22702000</v>
      </c>
      <c r="D47" s="72">
        <v>22702000</v>
      </c>
      <c r="E47" s="72">
        <v>23606397</v>
      </c>
      <c r="F47" s="72">
        <v>23667404</v>
      </c>
    </row>
    <row r="48" spans="1:6" ht="12" customHeight="1">
      <c r="A48" s="320" t="s">
        <v>82</v>
      </c>
      <c r="B48" s="7" t="s">
        <v>105</v>
      </c>
      <c r="C48" s="72">
        <v>47444000</v>
      </c>
      <c r="D48" s="72">
        <v>47444000</v>
      </c>
      <c r="E48" s="72">
        <v>47111870</v>
      </c>
      <c r="F48" s="72">
        <v>47111870</v>
      </c>
    </row>
    <row r="49" spans="1:6" ht="12" customHeight="1">
      <c r="A49" s="320" t="s">
        <v>83</v>
      </c>
      <c r="B49" s="7" t="s">
        <v>131</v>
      </c>
      <c r="C49" s="72"/>
      <c r="D49" s="72"/>
      <c r="E49" s="72"/>
      <c r="F49" s="72"/>
    </row>
    <row r="50" spans="1:6" ht="12" customHeight="1" thickBot="1">
      <c r="A50" s="320" t="s">
        <v>106</v>
      </c>
      <c r="B50" s="7" t="s">
        <v>132</v>
      </c>
      <c r="C50" s="72"/>
      <c r="D50" s="72"/>
      <c r="E50" s="72"/>
      <c r="F50" s="72"/>
    </row>
    <row r="51" spans="1:6" ht="12" customHeight="1" thickBot="1">
      <c r="A51" s="38" t="s">
        <v>14</v>
      </c>
      <c r="B51" s="86" t="s">
        <v>358</v>
      </c>
      <c r="C51" s="201">
        <f>SUM(C52:C54)</f>
        <v>7620000</v>
      </c>
      <c r="D51" s="201">
        <f>SUM(D52:D54)</f>
        <v>7620000</v>
      </c>
      <c r="E51" s="201">
        <f>SUM(E52:E54)</f>
        <v>8152130</v>
      </c>
      <c r="F51" s="201">
        <f>SUM(F52:F54)</f>
        <v>4291997</v>
      </c>
    </row>
    <row r="52" spans="1:6" s="79" customFormat="1" ht="12" customHeight="1">
      <c r="A52" s="320" t="s">
        <v>86</v>
      </c>
      <c r="B52" s="8" t="s">
        <v>166</v>
      </c>
      <c r="C52" s="70">
        <v>7620000</v>
      </c>
      <c r="D52" s="70">
        <v>7620000</v>
      </c>
      <c r="E52" s="70">
        <v>8152130</v>
      </c>
      <c r="F52" s="70">
        <v>4291997</v>
      </c>
    </row>
    <row r="53" spans="1:6" ht="12" customHeight="1">
      <c r="A53" s="320" t="s">
        <v>87</v>
      </c>
      <c r="B53" s="7" t="s">
        <v>134</v>
      </c>
      <c r="C53" s="72"/>
      <c r="D53" s="72"/>
      <c r="E53" s="72"/>
      <c r="F53" s="72"/>
    </row>
    <row r="54" spans="1:6" ht="12" customHeight="1">
      <c r="A54" s="320" t="s">
        <v>88</v>
      </c>
      <c r="B54" s="7" t="s">
        <v>54</v>
      </c>
      <c r="C54" s="72"/>
      <c r="D54" s="72"/>
      <c r="E54" s="72"/>
      <c r="F54" s="72"/>
    </row>
    <row r="55" spans="1:6" ht="12" customHeight="1" thickBot="1">
      <c r="A55" s="320" t="s">
        <v>89</v>
      </c>
      <c r="B55" s="7" t="s">
        <v>457</v>
      </c>
      <c r="C55" s="72"/>
      <c r="D55" s="72"/>
      <c r="E55" s="72"/>
      <c r="F55" s="72"/>
    </row>
    <row r="56" spans="1:6" ht="15" customHeight="1" thickBot="1">
      <c r="A56" s="38" t="s">
        <v>15</v>
      </c>
      <c r="B56" s="86" t="s">
        <v>8</v>
      </c>
      <c r="C56" s="225"/>
      <c r="D56" s="225"/>
      <c r="E56" s="225"/>
      <c r="F56" s="225"/>
    </row>
    <row r="57" spans="1:6" ht="13.5" thickBot="1">
      <c r="A57" s="38" t="s">
        <v>16</v>
      </c>
      <c r="B57" s="141" t="s">
        <v>462</v>
      </c>
      <c r="C57" s="246">
        <f>+C45+C51+C56</f>
        <v>190692000</v>
      </c>
      <c r="D57" s="246">
        <f>+D45+D51+D56</f>
        <v>190692000</v>
      </c>
      <c r="E57" s="246">
        <f>+E45+E51+E56</f>
        <v>196411422</v>
      </c>
      <c r="F57" s="246">
        <f>+F45+F51+F56</f>
        <v>192813349</v>
      </c>
    </row>
    <row r="58" spans="3:5" ht="15" customHeight="1" thickBot="1">
      <c r="C58" s="247"/>
      <c r="D58" s="247"/>
      <c r="E58" s="247"/>
    </row>
    <row r="59" spans="1:6" ht="14.25" customHeight="1" thickBot="1">
      <c r="A59" s="143" t="s">
        <v>452</v>
      </c>
      <c r="B59" s="144"/>
      <c r="C59" s="84">
        <v>35</v>
      </c>
      <c r="D59" s="84">
        <v>35</v>
      </c>
      <c r="E59" s="84">
        <v>40</v>
      </c>
      <c r="F59" s="84">
        <v>43</v>
      </c>
    </row>
    <row r="60" spans="1:6" ht="13.5" thickBot="1">
      <c r="A60" s="143" t="s">
        <v>147</v>
      </c>
      <c r="B60" s="144"/>
      <c r="C60" s="84">
        <v>0</v>
      </c>
      <c r="D60" s="84">
        <v>0</v>
      </c>
      <c r="E60" s="84">
        <v>0</v>
      </c>
      <c r="F60" s="84">
        <v>0</v>
      </c>
    </row>
  </sheetData>
  <sheetProtection formatCells="0"/>
  <mergeCells count="4"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0"/>
  <sheetViews>
    <sheetView zoomScale="110" zoomScaleNormal="110" workbookViewId="0" topLeftCell="A1">
      <selection activeCell="G5" sqref="G5"/>
    </sheetView>
  </sheetViews>
  <sheetFormatPr defaultColWidth="9.375" defaultRowHeight="12.75"/>
  <cols>
    <col min="1" max="1" width="13.75390625" style="142" customWidth="1"/>
    <col min="2" max="2" width="79.125" style="3" customWidth="1"/>
    <col min="3" max="3" width="25.00390625" style="3" customWidth="1"/>
    <col min="4" max="4" width="15.125" style="3" customWidth="1"/>
    <col min="5" max="5" width="12.625" style="3" bestFit="1" customWidth="1"/>
    <col min="6" max="6" width="11.375" style="3" customWidth="1"/>
    <col min="7" max="16384" width="9.375" style="3" customWidth="1"/>
  </cols>
  <sheetData>
    <row r="1" spans="1:6" s="2" customFormat="1" ht="21" customHeight="1" thickBot="1">
      <c r="A1" s="123"/>
      <c r="B1" s="648" t="s">
        <v>653</v>
      </c>
      <c r="C1" s="648"/>
      <c r="D1" s="648"/>
      <c r="E1" s="648"/>
      <c r="F1" s="648"/>
    </row>
    <row r="2" spans="1:6" s="75" customFormat="1" ht="25.5" customHeight="1">
      <c r="A2" s="280" t="s">
        <v>145</v>
      </c>
      <c r="B2" s="235" t="s">
        <v>475</v>
      </c>
      <c r="C2" s="642" t="s">
        <v>56</v>
      </c>
      <c r="D2" s="643"/>
      <c r="E2" s="643"/>
      <c r="F2" s="644"/>
    </row>
    <row r="3" spans="1:6" s="75" customFormat="1" ht="23.25" thickBot="1">
      <c r="A3" s="318" t="s">
        <v>144</v>
      </c>
      <c r="B3" s="236" t="s">
        <v>359</v>
      </c>
      <c r="C3" s="635" t="s">
        <v>55</v>
      </c>
      <c r="D3" s="636"/>
      <c r="E3" s="636"/>
      <c r="F3" s="637"/>
    </row>
    <row r="4" spans="1:6" s="76" customFormat="1" ht="15.75" customHeight="1" thickBot="1">
      <c r="A4" s="126"/>
      <c r="B4" s="126"/>
      <c r="C4" s="638" t="s">
        <v>497</v>
      </c>
      <c r="D4" s="638"/>
      <c r="E4" s="638"/>
      <c r="F4" s="638"/>
    </row>
    <row r="5" spans="1:6" ht="23.25" thickBot="1">
      <c r="A5" s="281" t="s">
        <v>146</v>
      </c>
      <c r="B5" s="127" t="s">
        <v>50</v>
      </c>
      <c r="C5" s="128" t="s">
        <v>51</v>
      </c>
      <c r="D5" s="128" t="s">
        <v>539</v>
      </c>
      <c r="E5" s="128" t="s">
        <v>539</v>
      </c>
      <c r="F5" s="128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131"/>
      <c r="D7" s="131"/>
      <c r="E7" s="131"/>
      <c r="F7" s="131"/>
    </row>
    <row r="8" spans="1:6" s="77" customFormat="1" ht="12" customHeight="1" thickBot="1">
      <c r="A8" s="37" t="s">
        <v>13</v>
      </c>
      <c r="B8" s="132" t="s">
        <v>453</v>
      </c>
      <c r="C8" s="201">
        <f>SUM(C9:C19)</f>
        <v>21331000</v>
      </c>
      <c r="D8" s="201">
        <f>SUM(D9:D19)</f>
        <v>21331000</v>
      </c>
      <c r="E8" s="201">
        <f>SUM(E9:E19)</f>
        <v>21331000</v>
      </c>
      <c r="F8" s="201">
        <f>SUM(F9:F19)</f>
        <v>24433483</v>
      </c>
    </row>
    <row r="9" spans="1:6" s="77" customFormat="1" ht="12" customHeight="1">
      <c r="A9" s="319" t="s">
        <v>80</v>
      </c>
      <c r="B9" s="9" t="s">
        <v>215</v>
      </c>
      <c r="C9" s="239"/>
      <c r="D9" s="239"/>
      <c r="E9" s="239"/>
      <c r="F9" s="239"/>
    </row>
    <row r="10" spans="1:6" s="77" customFormat="1" ht="12" customHeight="1">
      <c r="A10" s="320" t="s">
        <v>81</v>
      </c>
      <c r="B10" s="7" t="s">
        <v>216</v>
      </c>
      <c r="C10" s="199">
        <v>800000</v>
      </c>
      <c r="D10" s="199">
        <v>800000</v>
      </c>
      <c r="E10" s="199">
        <v>800000</v>
      </c>
      <c r="F10" s="199">
        <v>881450</v>
      </c>
    </row>
    <row r="11" spans="1:6" s="77" customFormat="1" ht="12" customHeight="1">
      <c r="A11" s="320" t="s">
        <v>82</v>
      </c>
      <c r="B11" s="7" t="s">
        <v>217</v>
      </c>
      <c r="C11" s="199">
        <v>99000</v>
      </c>
      <c r="D11" s="199">
        <v>99000</v>
      </c>
      <c r="E11" s="199">
        <v>99000</v>
      </c>
      <c r="F11" s="199">
        <v>119938</v>
      </c>
    </row>
    <row r="12" spans="1:6" s="77" customFormat="1" ht="12" customHeight="1">
      <c r="A12" s="320" t="s">
        <v>83</v>
      </c>
      <c r="B12" s="7" t="s">
        <v>218</v>
      </c>
      <c r="C12" s="199"/>
      <c r="D12" s="199"/>
      <c r="E12" s="199"/>
      <c r="F12" s="199"/>
    </row>
    <row r="13" spans="1:6" s="77" customFormat="1" ht="12" customHeight="1">
      <c r="A13" s="320" t="s">
        <v>106</v>
      </c>
      <c r="B13" s="7" t="s">
        <v>219</v>
      </c>
      <c r="C13" s="199">
        <v>15896000</v>
      </c>
      <c r="D13" s="199">
        <v>15896000</v>
      </c>
      <c r="E13" s="199">
        <v>15896000</v>
      </c>
      <c r="F13" s="199">
        <v>18241022</v>
      </c>
    </row>
    <row r="14" spans="1:6" s="77" customFormat="1" ht="12" customHeight="1">
      <c r="A14" s="320" t="s">
        <v>84</v>
      </c>
      <c r="B14" s="7" t="s">
        <v>341</v>
      </c>
      <c r="C14" s="199">
        <v>4535000</v>
      </c>
      <c r="D14" s="199">
        <v>4535000</v>
      </c>
      <c r="E14" s="199">
        <v>4535000</v>
      </c>
      <c r="F14" s="199">
        <v>5190073</v>
      </c>
    </row>
    <row r="15" spans="1:6" s="77" customFormat="1" ht="12" customHeight="1">
      <c r="A15" s="320" t="s">
        <v>85</v>
      </c>
      <c r="B15" s="6" t="s">
        <v>342</v>
      </c>
      <c r="C15" s="199"/>
      <c r="D15" s="199"/>
      <c r="E15" s="199"/>
      <c r="F15" s="199"/>
    </row>
    <row r="16" spans="1:6" s="77" customFormat="1" ht="12" customHeight="1">
      <c r="A16" s="320" t="s">
        <v>92</v>
      </c>
      <c r="B16" s="7" t="s">
        <v>222</v>
      </c>
      <c r="C16" s="240"/>
      <c r="D16" s="240"/>
      <c r="E16" s="240"/>
      <c r="F16" s="240"/>
    </row>
    <row r="17" spans="1:6" s="78" customFormat="1" ht="12" customHeight="1">
      <c r="A17" s="320" t="s">
        <v>93</v>
      </c>
      <c r="B17" s="7" t="s">
        <v>223</v>
      </c>
      <c r="C17" s="199"/>
      <c r="D17" s="199"/>
      <c r="E17" s="199"/>
      <c r="F17" s="199"/>
    </row>
    <row r="18" spans="1:6" s="78" customFormat="1" ht="12" customHeight="1">
      <c r="A18" s="320" t="s">
        <v>94</v>
      </c>
      <c r="B18" s="7" t="s">
        <v>376</v>
      </c>
      <c r="C18" s="200"/>
      <c r="D18" s="200"/>
      <c r="E18" s="200"/>
      <c r="F18" s="200"/>
    </row>
    <row r="19" spans="1:6" s="78" customFormat="1" ht="12" customHeight="1" thickBot="1">
      <c r="A19" s="320" t="s">
        <v>95</v>
      </c>
      <c r="B19" s="6" t="s">
        <v>224</v>
      </c>
      <c r="C19" s="200">
        <v>1000</v>
      </c>
      <c r="D19" s="200">
        <v>1000</v>
      </c>
      <c r="E19" s="200">
        <v>1000</v>
      </c>
      <c r="F19" s="200">
        <v>1000</v>
      </c>
    </row>
    <row r="20" spans="1:6" s="77" customFormat="1" ht="12" customHeight="1" thickBot="1">
      <c r="A20" s="37" t="s">
        <v>14</v>
      </c>
      <c r="B20" s="132" t="s">
        <v>343</v>
      </c>
      <c r="C20" s="201">
        <f>SUM(C21:C23)</f>
        <v>0</v>
      </c>
      <c r="D20" s="201">
        <f>SUM(D21:D23)</f>
        <v>0</v>
      </c>
      <c r="E20" s="201">
        <f>SUM(E21:E23)</f>
        <v>0</v>
      </c>
      <c r="F20" s="201">
        <f>SUM(F21:F23)</f>
        <v>0</v>
      </c>
    </row>
    <row r="21" spans="1:6" s="78" customFormat="1" ht="12" customHeight="1">
      <c r="A21" s="320" t="s">
        <v>86</v>
      </c>
      <c r="B21" s="8" t="s">
        <v>192</v>
      </c>
      <c r="C21" s="199"/>
      <c r="D21" s="199"/>
      <c r="E21" s="199"/>
      <c r="F21" s="199"/>
    </row>
    <row r="22" spans="1:6" s="78" customFormat="1" ht="12" customHeight="1">
      <c r="A22" s="320" t="s">
        <v>87</v>
      </c>
      <c r="B22" s="7" t="s">
        <v>344</v>
      </c>
      <c r="C22" s="199"/>
      <c r="D22" s="199"/>
      <c r="E22" s="199"/>
      <c r="F22" s="199"/>
    </row>
    <row r="23" spans="1:6" s="78" customFormat="1" ht="12" customHeight="1">
      <c r="A23" s="320" t="s">
        <v>88</v>
      </c>
      <c r="B23" s="7" t="s">
        <v>345</v>
      </c>
      <c r="C23" s="199"/>
      <c r="D23" s="199"/>
      <c r="E23" s="199"/>
      <c r="F23" s="199"/>
    </row>
    <row r="24" spans="1:6" s="78" customFormat="1" ht="12" customHeight="1" thickBot="1">
      <c r="A24" s="320" t="s">
        <v>89</v>
      </c>
      <c r="B24" s="7" t="s">
        <v>458</v>
      </c>
      <c r="C24" s="199"/>
      <c r="D24" s="199"/>
      <c r="E24" s="199"/>
      <c r="F24" s="199"/>
    </row>
    <row r="25" spans="1:6" s="78" customFormat="1" ht="12" customHeight="1" thickBot="1">
      <c r="A25" s="38" t="s">
        <v>15</v>
      </c>
      <c r="B25" s="86" t="s">
        <v>121</v>
      </c>
      <c r="C25" s="225"/>
      <c r="D25" s="225"/>
      <c r="E25" s="225"/>
      <c r="F25" s="225"/>
    </row>
    <row r="26" spans="1:6" s="78" customFormat="1" ht="12" customHeight="1" thickBot="1">
      <c r="A26" s="38" t="s">
        <v>16</v>
      </c>
      <c r="B26" s="86" t="s">
        <v>346</v>
      </c>
      <c r="C26" s="201">
        <f>+C27+C28</f>
        <v>0</v>
      </c>
      <c r="D26" s="201">
        <f>+D27+D28</f>
        <v>0</v>
      </c>
      <c r="E26" s="201">
        <f>+E27+E28</f>
        <v>0</v>
      </c>
      <c r="F26" s="201">
        <f>+F27+F28</f>
        <v>0</v>
      </c>
    </row>
    <row r="27" spans="1:6" s="78" customFormat="1" ht="12" customHeight="1">
      <c r="A27" s="321" t="s">
        <v>202</v>
      </c>
      <c r="B27" s="322" t="s">
        <v>344</v>
      </c>
      <c r="C27" s="70"/>
      <c r="D27" s="70"/>
      <c r="E27" s="70"/>
      <c r="F27" s="70"/>
    </row>
    <row r="28" spans="1:6" s="78" customFormat="1" ht="12" customHeight="1">
      <c r="A28" s="321" t="s">
        <v>205</v>
      </c>
      <c r="B28" s="323" t="s">
        <v>347</v>
      </c>
      <c r="C28" s="202"/>
      <c r="D28" s="202"/>
      <c r="E28" s="202"/>
      <c r="F28" s="202"/>
    </row>
    <row r="29" spans="1:6" s="78" customFormat="1" ht="12" customHeight="1" thickBot="1">
      <c r="A29" s="320" t="s">
        <v>206</v>
      </c>
      <c r="B29" s="90" t="s">
        <v>459</v>
      </c>
      <c r="C29" s="73"/>
      <c r="D29" s="73"/>
      <c r="E29" s="73"/>
      <c r="F29" s="73"/>
    </row>
    <row r="30" spans="1:6" s="78" customFormat="1" ht="12" customHeight="1" thickBot="1">
      <c r="A30" s="38" t="s">
        <v>17</v>
      </c>
      <c r="B30" s="86" t="s">
        <v>348</v>
      </c>
      <c r="C30" s="201">
        <f>+C31+C32+C33</f>
        <v>0</v>
      </c>
      <c r="D30" s="201">
        <f>+D31+D32+D33</f>
        <v>0</v>
      </c>
      <c r="E30" s="201">
        <f>+E31+E32+E33</f>
        <v>0</v>
      </c>
      <c r="F30" s="201">
        <f>+F31+F32+F33</f>
        <v>0</v>
      </c>
    </row>
    <row r="31" spans="1:6" s="78" customFormat="1" ht="12" customHeight="1">
      <c r="A31" s="321" t="s">
        <v>73</v>
      </c>
      <c r="B31" s="322" t="s">
        <v>229</v>
      </c>
      <c r="C31" s="70"/>
      <c r="D31" s="70"/>
      <c r="E31" s="70"/>
      <c r="F31" s="70"/>
    </row>
    <row r="32" spans="1:6" s="78" customFormat="1" ht="12" customHeight="1">
      <c r="A32" s="321" t="s">
        <v>74</v>
      </c>
      <c r="B32" s="323" t="s">
        <v>230</v>
      </c>
      <c r="C32" s="202"/>
      <c r="D32" s="202"/>
      <c r="E32" s="202"/>
      <c r="F32" s="202"/>
    </row>
    <row r="33" spans="1:6" s="78" customFormat="1" ht="12" customHeight="1" thickBot="1">
      <c r="A33" s="320" t="s">
        <v>75</v>
      </c>
      <c r="B33" s="90" t="s">
        <v>231</v>
      </c>
      <c r="C33" s="73"/>
      <c r="D33" s="73"/>
      <c r="E33" s="73"/>
      <c r="F33" s="73"/>
    </row>
    <row r="34" spans="1:6" s="77" customFormat="1" ht="12" customHeight="1" thickBot="1">
      <c r="A34" s="38" t="s">
        <v>18</v>
      </c>
      <c r="B34" s="86" t="s">
        <v>317</v>
      </c>
      <c r="C34" s="225"/>
      <c r="D34" s="225"/>
      <c r="E34" s="225"/>
      <c r="F34" s="225"/>
    </row>
    <row r="35" spans="1:6" s="77" customFormat="1" ht="12" customHeight="1" thickBot="1">
      <c r="A35" s="38" t="s">
        <v>19</v>
      </c>
      <c r="B35" s="86" t="s">
        <v>349</v>
      </c>
      <c r="C35" s="241"/>
      <c r="D35" s="241"/>
      <c r="E35" s="241"/>
      <c r="F35" s="241"/>
    </row>
    <row r="36" spans="1:6" s="77" customFormat="1" ht="12" customHeight="1" thickBot="1">
      <c r="A36" s="37" t="s">
        <v>20</v>
      </c>
      <c r="B36" s="86" t="s">
        <v>460</v>
      </c>
      <c r="C36" s="242">
        <f>+C8+C20+C25+C26+C30+C34+C35</f>
        <v>21331000</v>
      </c>
      <c r="D36" s="242">
        <f>+D8+D20+D25+D26+D30+D34+D35</f>
        <v>21331000</v>
      </c>
      <c r="E36" s="242">
        <f>+E8+E20+E25+E26+E30+E34+E35</f>
        <v>21331000</v>
      </c>
      <c r="F36" s="242">
        <f>+F8+F20+F25+F26+F30+F34+F35</f>
        <v>24433483</v>
      </c>
    </row>
    <row r="37" spans="1:6" s="77" customFormat="1" ht="12" customHeight="1" thickBot="1">
      <c r="A37" s="133" t="s">
        <v>21</v>
      </c>
      <c r="B37" s="86" t="s">
        <v>351</v>
      </c>
      <c r="C37" s="242">
        <f>+C38+C39+C40</f>
        <v>169361000</v>
      </c>
      <c r="D37" s="242">
        <f>+D38+D39+D40</f>
        <v>169361000</v>
      </c>
      <c r="E37" s="242">
        <f>+E38+E39+E40</f>
        <v>175080422</v>
      </c>
      <c r="F37" s="242">
        <f>+F38+F39+F40</f>
        <v>168379866</v>
      </c>
    </row>
    <row r="38" spans="1:6" s="77" customFormat="1" ht="12" customHeight="1">
      <c r="A38" s="321" t="s">
        <v>352</v>
      </c>
      <c r="B38" s="322" t="s">
        <v>174</v>
      </c>
      <c r="C38" s="70"/>
      <c r="D38" s="70"/>
      <c r="E38" s="70"/>
      <c r="F38" s="70"/>
    </row>
    <row r="39" spans="1:6" s="77" customFormat="1" ht="12" customHeight="1">
      <c r="A39" s="321" t="s">
        <v>353</v>
      </c>
      <c r="B39" s="323" t="s">
        <v>2</v>
      </c>
      <c r="C39" s="202"/>
      <c r="D39" s="202"/>
      <c r="E39" s="202"/>
      <c r="F39" s="202"/>
    </row>
    <row r="40" spans="1:6" s="78" customFormat="1" ht="12" customHeight="1" thickBot="1">
      <c r="A40" s="320" t="s">
        <v>354</v>
      </c>
      <c r="B40" s="90" t="s">
        <v>355</v>
      </c>
      <c r="C40" s="73">
        <v>169361000</v>
      </c>
      <c r="D40" s="73">
        <v>169361000</v>
      </c>
      <c r="E40" s="73">
        <v>175080422</v>
      </c>
      <c r="F40" s="73">
        <v>168379866</v>
      </c>
    </row>
    <row r="41" spans="1:6" s="78" customFormat="1" ht="15" customHeight="1" thickBot="1">
      <c r="A41" s="133" t="s">
        <v>22</v>
      </c>
      <c r="B41" s="134" t="s">
        <v>356</v>
      </c>
      <c r="C41" s="245">
        <f>+C36+C37</f>
        <v>190692000</v>
      </c>
      <c r="D41" s="245">
        <f>+D36+D37</f>
        <v>190692000</v>
      </c>
      <c r="E41" s="245">
        <f>+E36+E37</f>
        <v>196411422</v>
      </c>
      <c r="F41" s="245">
        <f>+F36+F37</f>
        <v>192813349</v>
      </c>
    </row>
    <row r="42" spans="1:3" s="78" customFormat="1" ht="15" customHeight="1">
      <c r="A42" s="135"/>
      <c r="B42" s="136"/>
      <c r="C42" s="243"/>
    </row>
    <row r="43" spans="1:3" ht="13.5" thickBot="1">
      <c r="A43" s="137"/>
      <c r="B43" s="138"/>
      <c r="C43" s="244"/>
    </row>
    <row r="44" spans="1:6" s="63" customFormat="1" ht="16.5" customHeight="1" thickBot="1">
      <c r="A44" s="139"/>
      <c r="B44" s="140" t="s">
        <v>53</v>
      </c>
      <c r="C44" s="245"/>
      <c r="D44" s="245"/>
      <c r="E44" s="245"/>
      <c r="F44" s="245"/>
    </row>
    <row r="45" spans="1:6" s="79" customFormat="1" ht="12" customHeight="1" thickBot="1">
      <c r="A45" s="38" t="s">
        <v>13</v>
      </c>
      <c r="B45" s="86" t="s">
        <v>357</v>
      </c>
      <c r="C45" s="201">
        <f>SUM(C46:C50)</f>
        <v>183072000</v>
      </c>
      <c r="D45" s="201">
        <f>SUM(D46:D50)</f>
        <v>183072000</v>
      </c>
      <c r="E45" s="201">
        <f>SUM(E46:E50)</f>
        <v>188259292</v>
      </c>
      <c r="F45" s="201">
        <f>SUM(F46:F50)</f>
        <v>188521352</v>
      </c>
    </row>
    <row r="46" spans="1:6" ht="12" customHeight="1">
      <c r="A46" s="320" t="s">
        <v>80</v>
      </c>
      <c r="B46" s="8" t="s">
        <v>44</v>
      </c>
      <c r="C46" s="70">
        <v>112926000</v>
      </c>
      <c r="D46" s="70">
        <v>112926000</v>
      </c>
      <c r="E46" s="70">
        <v>117541025</v>
      </c>
      <c r="F46" s="70">
        <v>117742078</v>
      </c>
    </row>
    <row r="47" spans="1:6" ht="12" customHeight="1">
      <c r="A47" s="320" t="s">
        <v>81</v>
      </c>
      <c r="B47" s="7" t="s">
        <v>130</v>
      </c>
      <c r="C47" s="72">
        <v>22702000</v>
      </c>
      <c r="D47" s="72">
        <v>22702000</v>
      </c>
      <c r="E47" s="72">
        <v>23606397</v>
      </c>
      <c r="F47" s="72">
        <v>23667404</v>
      </c>
    </row>
    <row r="48" spans="1:6" ht="12" customHeight="1">
      <c r="A48" s="320" t="s">
        <v>82</v>
      </c>
      <c r="B48" s="7" t="s">
        <v>105</v>
      </c>
      <c r="C48" s="72">
        <v>47444000</v>
      </c>
      <c r="D48" s="72">
        <v>47444000</v>
      </c>
      <c r="E48" s="72">
        <v>47111870</v>
      </c>
      <c r="F48" s="72">
        <v>47111870</v>
      </c>
    </row>
    <row r="49" spans="1:6" ht="12" customHeight="1">
      <c r="A49" s="320" t="s">
        <v>83</v>
      </c>
      <c r="B49" s="7" t="s">
        <v>131</v>
      </c>
      <c r="C49" s="72"/>
      <c r="D49" s="72"/>
      <c r="E49" s="72"/>
      <c r="F49" s="72"/>
    </row>
    <row r="50" spans="1:6" ht="12" customHeight="1" thickBot="1">
      <c r="A50" s="320" t="s">
        <v>106</v>
      </c>
      <c r="B50" s="7" t="s">
        <v>132</v>
      </c>
      <c r="C50" s="72"/>
      <c r="D50" s="72"/>
      <c r="E50" s="72"/>
      <c r="F50" s="72"/>
    </row>
    <row r="51" spans="1:6" ht="12" customHeight="1" thickBot="1">
      <c r="A51" s="38" t="s">
        <v>14</v>
      </c>
      <c r="B51" s="86" t="s">
        <v>358</v>
      </c>
      <c r="C51" s="201">
        <f>SUM(C52:C54)</f>
        <v>7620000</v>
      </c>
      <c r="D51" s="201">
        <f>SUM(D52:D54)</f>
        <v>7620000</v>
      </c>
      <c r="E51" s="201">
        <f>SUM(E52:E54)</f>
        <v>8152130</v>
      </c>
      <c r="F51" s="201">
        <f>SUM(F52:F54)</f>
        <v>4291997</v>
      </c>
    </row>
    <row r="52" spans="1:6" s="79" customFormat="1" ht="12" customHeight="1">
      <c r="A52" s="320" t="s">
        <v>86</v>
      </c>
      <c r="B52" s="8" t="s">
        <v>166</v>
      </c>
      <c r="C52" s="70">
        <v>7620000</v>
      </c>
      <c r="D52" s="70">
        <v>7620000</v>
      </c>
      <c r="E52" s="70">
        <v>8152130</v>
      </c>
      <c r="F52" s="70">
        <v>4291997</v>
      </c>
    </row>
    <row r="53" spans="1:6" ht="12" customHeight="1">
      <c r="A53" s="320" t="s">
        <v>87</v>
      </c>
      <c r="B53" s="7" t="s">
        <v>134</v>
      </c>
      <c r="C53" s="72"/>
      <c r="D53" s="72"/>
      <c r="E53" s="72"/>
      <c r="F53" s="72"/>
    </row>
    <row r="54" spans="1:6" ht="12" customHeight="1">
      <c r="A54" s="320" t="s">
        <v>88</v>
      </c>
      <c r="B54" s="7" t="s">
        <v>54</v>
      </c>
      <c r="C54" s="72"/>
      <c r="D54" s="72"/>
      <c r="E54" s="72"/>
      <c r="F54" s="72"/>
    </row>
    <row r="55" spans="1:6" ht="12" customHeight="1" thickBot="1">
      <c r="A55" s="320" t="s">
        <v>89</v>
      </c>
      <c r="B55" s="7" t="s">
        <v>457</v>
      </c>
      <c r="C55" s="72"/>
      <c r="D55" s="72"/>
      <c r="E55" s="72"/>
      <c r="F55" s="72"/>
    </row>
    <row r="56" spans="1:6" ht="15" customHeight="1" thickBot="1">
      <c r="A56" s="38" t="s">
        <v>15</v>
      </c>
      <c r="B56" s="86" t="s">
        <v>8</v>
      </c>
      <c r="C56" s="225"/>
      <c r="D56" s="225"/>
      <c r="E56" s="225"/>
      <c r="F56" s="225"/>
    </row>
    <row r="57" spans="1:6" ht="13.5" thickBot="1">
      <c r="A57" s="38" t="s">
        <v>16</v>
      </c>
      <c r="B57" s="141" t="s">
        <v>462</v>
      </c>
      <c r="C57" s="246">
        <f>+C45+C51+C56</f>
        <v>190692000</v>
      </c>
      <c r="D57" s="246">
        <f>+D45+D51+D56</f>
        <v>190692000</v>
      </c>
      <c r="E57" s="246">
        <f>+E45+E51+E56</f>
        <v>196411422</v>
      </c>
      <c r="F57" s="246">
        <f>+F45+F51+F56</f>
        <v>192813349</v>
      </c>
    </row>
    <row r="58" spans="3:5" ht="15" customHeight="1" thickBot="1">
      <c r="C58" s="247"/>
      <c r="D58" s="247"/>
      <c r="E58" s="247"/>
    </row>
    <row r="59" spans="1:6" ht="14.25" customHeight="1" thickBot="1">
      <c r="A59" s="143" t="s">
        <v>452</v>
      </c>
      <c r="B59" s="144"/>
      <c r="C59" s="84">
        <v>35</v>
      </c>
      <c r="D59" s="84">
        <v>35</v>
      </c>
      <c r="E59" s="84">
        <v>40</v>
      </c>
      <c r="F59" s="84">
        <v>40</v>
      </c>
    </row>
    <row r="60" spans="1:6" ht="13.5" thickBot="1">
      <c r="A60" s="143" t="s">
        <v>147</v>
      </c>
      <c r="B60" s="144"/>
      <c r="C60" s="84">
        <v>0</v>
      </c>
      <c r="D60" s="84">
        <v>0</v>
      </c>
      <c r="E60" s="84">
        <v>0</v>
      </c>
      <c r="F60" s="84">
        <v>0</v>
      </c>
    </row>
  </sheetData>
  <sheetProtection formatCells="0"/>
  <mergeCells count="4"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0"/>
  <sheetViews>
    <sheetView workbookViewId="0" topLeftCell="A1">
      <selection activeCell="I6" sqref="I6"/>
    </sheetView>
  </sheetViews>
  <sheetFormatPr defaultColWidth="9.375" defaultRowHeight="12.75"/>
  <cols>
    <col min="1" max="1" width="13.75390625" style="142" customWidth="1"/>
    <col min="2" max="2" width="79.125" style="3" customWidth="1"/>
    <col min="3" max="3" width="25.00390625" style="3" customWidth="1"/>
    <col min="4" max="4" width="17.00390625" style="3" customWidth="1"/>
    <col min="5" max="5" width="14.625" style="3" customWidth="1"/>
    <col min="6" max="6" width="10.75390625" style="3" customWidth="1"/>
    <col min="7" max="16384" width="9.375" style="3" customWidth="1"/>
  </cols>
  <sheetData>
    <row r="1" spans="1:6" s="2" customFormat="1" ht="21" customHeight="1" thickBot="1">
      <c r="A1" s="123"/>
      <c r="B1" s="648" t="s">
        <v>654</v>
      </c>
      <c r="C1" s="648"/>
      <c r="D1" s="648"/>
      <c r="E1" s="648"/>
      <c r="F1" s="648"/>
    </row>
    <row r="2" spans="1:6" s="75" customFormat="1" ht="25.5" customHeight="1">
      <c r="A2" s="280" t="s">
        <v>145</v>
      </c>
      <c r="B2" s="235" t="s">
        <v>476</v>
      </c>
      <c r="C2" s="642" t="s">
        <v>56</v>
      </c>
      <c r="D2" s="643"/>
      <c r="E2" s="643"/>
      <c r="F2" s="644"/>
    </row>
    <row r="3" spans="1:6" s="75" customFormat="1" ht="23.25" thickBot="1">
      <c r="A3" s="318" t="s">
        <v>144</v>
      </c>
      <c r="B3" s="236" t="s">
        <v>360</v>
      </c>
      <c r="C3" s="635" t="s">
        <v>56</v>
      </c>
      <c r="D3" s="636"/>
      <c r="E3" s="636"/>
      <c r="F3" s="637"/>
    </row>
    <row r="4" spans="1:6" s="76" customFormat="1" ht="15.75" customHeight="1" thickBot="1">
      <c r="A4" s="126"/>
      <c r="B4" s="126"/>
      <c r="C4" s="638" t="s">
        <v>497</v>
      </c>
      <c r="D4" s="638"/>
      <c r="E4" s="638"/>
      <c r="F4" s="638"/>
    </row>
    <row r="5" spans="1:6" ht="23.25" thickBot="1">
      <c r="A5" s="281" t="s">
        <v>146</v>
      </c>
      <c r="B5" s="127" t="s">
        <v>50</v>
      </c>
      <c r="C5" s="128" t="s">
        <v>51</v>
      </c>
      <c r="D5" s="128" t="s">
        <v>539</v>
      </c>
      <c r="E5" s="128" t="s">
        <v>539</v>
      </c>
      <c r="F5" s="128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131"/>
      <c r="D7" s="131"/>
      <c r="E7" s="131"/>
      <c r="F7" s="131"/>
    </row>
    <row r="8" spans="1:6" s="77" customFormat="1" ht="12" customHeight="1" thickBot="1">
      <c r="A8" s="37" t="s">
        <v>13</v>
      </c>
      <c r="B8" s="132" t="s">
        <v>453</v>
      </c>
      <c r="C8" s="201">
        <f>SUM(C9:C19)</f>
        <v>0</v>
      </c>
      <c r="D8" s="201">
        <f>SUM(D9:D19)</f>
        <v>0</v>
      </c>
      <c r="E8" s="201">
        <f>SUM(E9:E19)</f>
        <v>0</v>
      </c>
      <c r="F8" s="201">
        <f>SUM(F9:F19)</f>
        <v>0</v>
      </c>
    </row>
    <row r="9" spans="1:6" s="77" customFormat="1" ht="12" customHeight="1">
      <c r="A9" s="319" t="s">
        <v>80</v>
      </c>
      <c r="B9" s="9" t="s">
        <v>215</v>
      </c>
      <c r="C9" s="239"/>
      <c r="D9" s="239"/>
      <c r="E9" s="239"/>
      <c r="F9" s="239"/>
    </row>
    <row r="10" spans="1:6" s="77" customFormat="1" ht="12" customHeight="1">
      <c r="A10" s="320" t="s">
        <v>81</v>
      </c>
      <c r="B10" s="7" t="s">
        <v>216</v>
      </c>
      <c r="C10" s="199"/>
      <c r="D10" s="199"/>
      <c r="E10" s="199"/>
      <c r="F10" s="199"/>
    </row>
    <row r="11" spans="1:6" s="77" customFormat="1" ht="12" customHeight="1">
      <c r="A11" s="320" t="s">
        <v>82</v>
      </c>
      <c r="B11" s="7" t="s">
        <v>217</v>
      </c>
      <c r="C11" s="199"/>
      <c r="D11" s="199"/>
      <c r="E11" s="199"/>
      <c r="F11" s="199"/>
    </row>
    <row r="12" spans="1:6" s="77" customFormat="1" ht="12" customHeight="1">
      <c r="A12" s="320" t="s">
        <v>83</v>
      </c>
      <c r="B12" s="7" t="s">
        <v>218</v>
      </c>
      <c r="C12" s="199"/>
      <c r="D12" s="199"/>
      <c r="E12" s="199"/>
      <c r="F12" s="199"/>
    </row>
    <row r="13" spans="1:6" s="77" customFormat="1" ht="12" customHeight="1">
      <c r="A13" s="320" t="s">
        <v>106</v>
      </c>
      <c r="B13" s="7" t="s">
        <v>219</v>
      </c>
      <c r="C13" s="199"/>
      <c r="D13" s="199"/>
      <c r="E13" s="199"/>
      <c r="F13" s="199"/>
    </row>
    <row r="14" spans="1:6" s="77" customFormat="1" ht="12" customHeight="1">
      <c r="A14" s="320" t="s">
        <v>84</v>
      </c>
      <c r="B14" s="7" t="s">
        <v>341</v>
      </c>
      <c r="C14" s="199"/>
      <c r="D14" s="199"/>
      <c r="E14" s="199"/>
      <c r="F14" s="199"/>
    </row>
    <row r="15" spans="1:6" s="77" customFormat="1" ht="12" customHeight="1">
      <c r="A15" s="320" t="s">
        <v>85</v>
      </c>
      <c r="B15" s="6" t="s">
        <v>342</v>
      </c>
      <c r="C15" s="199"/>
      <c r="D15" s="199"/>
      <c r="E15" s="199"/>
      <c r="F15" s="199"/>
    </row>
    <row r="16" spans="1:6" s="77" customFormat="1" ht="12" customHeight="1">
      <c r="A16" s="320" t="s">
        <v>92</v>
      </c>
      <c r="B16" s="7" t="s">
        <v>222</v>
      </c>
      <c r="C16" s="240"/>
      <c r="D16" s="240"/>
      <c r="E16" s="240"/>
      <c r="F16" s="240"/>
    </row>
    <row r="17" spans="1:6" s="78" customFormat="1" ht="12" customHeight="1">
      <c r="A17" s="320" t="s">
        <v>93</v>
      </c>
      <c r="B17" s="7" t="s">
        <v>223</v>
      </c>
      <c r="C17" s="199"/>
      <c r="D17" s="199"/>
      <c r="E17" s="199"/>
      <c r="F17" s="199"/>
    </row>
    <row r="18" spans="1:6" s="78" customFormat="1" ht="12" customHeight="1">
      <c r="A18" s="320" t="s">
        <v>94</v>
      </c>
      <c r="B18" s="7" t="s">
        <v>376</v>
      </c>
      <c r="C18" s="200"/>
      <c r="D18" s="200"/>
      <c r="E18" s="200"/>
      <c r="F18" s="200"/>
    </row>
    <row r="19" spans="1:6" s="78" customFormat="1" ht="12" customHeight="1" thickBot="1">
      <c r="A19" s="320" t="s">
        <v>95</v>
      </c>
      <c r="B19" s="6" t="s">
        <v>224</v>
      </c>
      <c r="C19" s="200"/>
      <c r="D19" s="200"/>
      <c r="E19" s="200"/>
      <c r="F19" s="200"/>
    </row>
    <row r="20" spans="1:6" s="77" customFormat="1" ht="12" customHeight="1" thickBot="1">
      <c r="A20" s="37" t="s">
        <v>14</v>
      </c>
      <c r="B20" s="132" t="s">
        <v>343</v>
      </c>
      <c r="C20" s="201">
        <f>SUM(C21:C23)</f>
        <v>0</v>
      </c>
      <c r="D20" s="201">
        <f>SUM(D21:D23)</f>
        <v>0</v>
      </c>
      <c r="E20" s="201">
        <f>SUM(E21:E23)</f>
        <v>0</v>
      </c>
      <c r="F20" s="201">
        <f>SUM(F21:F23)</f>
        <v>0</v>
      </c>
    </row>
    <row r="21" spans="1:6" s="78" customFormat="1" ht="12" customHeight="1">
      <c r="A21" s="320" t="s">
        <v>86</v>
      </c>
      <c r="B21" s="8" t="s">
        <v>192</v>
      </c>
      <c r="C21" s="199"/>
      <c r="D21" s="199"/>
      <c r="E21" s="199"/>
      <c r="F21" s="199"/>
    </row>
    <row r="22" spans="1:6" s="78" customFormat="1" ht="12" customHeight="1">
      <c r="A22" s="320" t="s">
        <v>87</v>
      </c>
      <c r="B22" s="7" t="s">
        <v>344</v>
      </c>
      <c r="C22" s="199"/>
      <c r="D22" s="199"/>
      <c r="E22" s="199"/>
      <c r="F22" s="199"/>
    </row>
    <row r="23" spans="1:6" s="78" customFormat="1" ht="12" customHeight="1">
      <c r="A23" s="320" t="s">
        <v>88</v>
      </c>
      <c r="B23" s="7" t="s">
        <v>345</v>
      </c>
      <c r="C23" s="199"/>
      <c r="D23" s="199"/>
      <c r="E23" s="199"/>
      <c r="F23" s="199"/>
    </row>
    <row r="24" spans="1:6" s="78" customFormat="1" ht="12" customHeight="1" thickBot="1">
      <c r="A24" s="320" t="s">
        <v>89</v>
      </c>
      <c r="B24" s="7" t="s">
        <v>458</v>
      </c>
      <c r="C24" s="199"/>
      <c r="D24" s="199"/>
      <c r="E24" s="199"/>
      <c r="F24" s="199"/>
    </row>
    <row r="25" spans="1:6" s="78" customFormat="1" ht="12" customHeight="1" thickBot="1">
      <c r="A25" s="38" t="s">
        <v>15</v>
      </c>
      <c r="B25" s="86" t="s">
        <v>121</v>
      </c>
      <c r="C25" s="225"/>
      <c r="D25" s="225"/>
      <c r="E25" s="225"/>
      <c r="F25" s="225"/>
    </row>
    <row r="26" spans="1:6" s="78" customFormat="1" ht="12" customHeight="1" thickBot="1">
      <c r="A26" s="38" t="s">
        <v>16</v>
      </c>
      <c r="B26" s="86" t="s">
        <v>346</v>
      </c>
      <c r="C26" s="201">
        <f>+C27+C28</f>
        <v>0</v>
      </c>
      <c r="D26" s="201">
        <f>+D27+D28</f>
        <v>0</v>
      </c>
      <c r="E26" s="201">
        <f>+E27+E28</f>
        <v>0</v>
      </c>
      <c r="F26" s="201">
        <f>+F27+F28</f>
        <v>0</v>
      </c>
    </row>
    <row r="27" spans="1:6" s="78" customFormat="1" ht="12" customHeight="1">
      <c r="A27" s="321" t="s">
        <v>202</v>
      </c>
      <c r="B27" s="322" t="s">
        <v>344</v>
      </c>
      <c r="C27" s="70"/>
      <c r="D27" s="70"/>
      <c r="E27" s="70"/>
      <c r="F27" s="70"/>
    </row>
    <row r="28" spans="1:6" s="78" customFormat="1" ht="12" customHeight="1">
      <c r="A28" s="321" t="s">
        <v>205</v>
      </c>
      <c r="B28" s="323" t="s">
        <v>347</v>
      </c>
      <c r="C28" s="202"/>
      <c r="D28" s="202"/>
      <c r="E28" s="202"/>
      <c r="F28" s="202"/>
    </row>
    <row r="29" spans="1:6" s="78" customFormat="1" ht="12" customHeight="1" thickBot="1">
      <c r="A29" s="320" t="s">
        <v>206</v>
      </c>
      <c r="B29" s="90" t="s">
        <v>459</v>
      </c>
      <c r="C29" s="73"/>
      <c r="D29" s="73"/>
      <c r="E29" s="73"/>
      <c r="F29" s="73"/>
    </row>
    <row r="30" spans="1:6" s="78" customFormat="1" ht="12" customHeight="1" thickBot="1">
      <c r="A30" s="38" t="s">
        <v>17</v>
      </c>
      <c r="B30" s="86" t="s">
        <v>348</v>
      </c>
      <c r="C30" s="201">
        <f>+C31+C32+C33</f>
        <v>0</v>
      </c>
      <c r="D30" s="201">
        <f>+D31+D32+D33</f>
        <v>0</v>
      </c>
      <c r="E30" s="201">
        <f>+E31+E32+E33</f>
        <v>0</v>
      </c>
      <c r="F30" s="201">
        <f>+F31+F32+F33</f>
        <v>0</v>
      </c>
    </row>
    <row r="31" spans="1:6" s="78" customFormat="1" ht="12" customHeight="1">
      <c r="A31" s="321" t="s">
        <v>73</v>
      </c>
      <c r="B31" s="322" t="s">
        <v>229</v>
      </c>
      <c r="C31" s="70"/>
      <c r="D31" s="70"/>
      <c r="E31" s="70"/>
      <c r="F31" s="70"/>
    </row>
    <row r="32" spans="1:6" s="78" customFormat="1" ht="12" customHeight="1">
      <c r="A32" s="321" t="s">
        <v>74</v>
      </c>
      <c r="B32" s="323" t="s">
        <v>230</v>
      </c>
      <c r="C32" s="202"/>
      <c r="D32" s="202"/>
      <c r="E32" s="202"/>
      <c r="F32" s="202"/>
    </row>
    <row r="33" spans="1:6" s="78" customFormat="1" ht="12" customHeight="1" thickBot="1">
      <c r="A33" s="320" t="s">
        <v>75</v>
      </c>
      <c r="B33" s="90" t="s">
        <v>231</v>
      </c>
      <c r="C33" s="73"/>
      <c r="D33" s="73"/>
      <c r="E33" s="73"/>
      <c r="F33" s="73"/>
    </row>
    <row r="34" spans="1:6" s="77" customFormat="1" ht="12" customHeight="1" thickBot="1">
      <c r="A34" s="38" t="s">
        <v>18</v>
      </c>
      <c r="B34" s="86" t="s">
        <v>317</v>
      </c>
      <c r="C34" s="225"/>
      <c r="D34" s="225"/>
      <c r="E34" s="225"/>
      <c r="F34" s="225"/>
    </row>
    <row r="35" spans="1:6" s="77" customFormat="1" ht="12" customHeight="1" thickBot="1">
      <c r="A35" s="38" t="s">
        <v>19</v>
      </c>
      <c r="B35" s="86" t="s">
        <v>349</v>
      </c>
      <c r="C35" s="241"/>
      <c r="D35" s="241"/>
      <c r="E35" s="241"/>
      <c r="F35" s="241"/>
    </row>
    <row r="36" spans="1:6" s="77" customFormat="1" ht="12" customHeight="1" thickBot="1">
      <c r="A36" s="37" t="s">
        <v>20</v>
      </c>
      <c r="B36" s="86" t="s">
        <v>460</v>
      </c>
      <c r="C36" s="242">
        <f>+C8+C20+C25+C26+C30+C34+C35</f>
        <v>0</v>
      </c>
      <c r="D36" s="242">
        <f>+D8+D20+D25+D26+D30+D34+D35</f>
        <v>0</v>
      </c>
      <c r="E36" s="242">
        <f>+E8+E20+E25+E26+E30+E34+E35</f>
        <v>0</v>
      </c>
      <c r="F36" s="242">
        <f>+F8+F20+F25+F26+F30+F34+F35</f>
        <v>0</v>
      </c>
    </row>
    <row r="37" spans="1:6" s="77" customFormat="1" ht="12" customHeight="1" thickBot="1">
      <c r="A37" s="133" t="s">
        <v>21</v>
      </c>
      <c r="B37" s="86" t="s">
        <v>351</v>
      </c>
      <c r="C37" s="242">
        <f>+C38+C39+C40</f>
        <v>0</v>
      </c>
      <c r="D37" s="242">
        <f>+D38+D39+D40</f>
        <v>0</v>
      </c>
      <c r="E37" s="242">
        <f>+E38+E39+E40</f>
        <v>0</v>
      </c>
      <c r="F37" s="242">
        <f>+F38+F39+F40</f>
        <v>0</v>
      </c>
    </row>
    <row r="38" spans="1:6" s="77" customFormat="1" ht="12" customHeight="1">
      <c r="A38" s="321" t="s">
        <v>352</v>
      </c>
      <c r="B38" s="322" t="s">
        <v>174</v>
      </c>
      <c r="C38" s="70"/>
      <c r="D38" s="70"/>
      <c r="E38" s="70"/>
      <c r="F38" s="70"/>
    </row>
    <row r="39" spans="1:6" s="77" customFormat="1" ht="12" customHeight="1">
      <c r="A39" s="321" t="s">
        <v>353</v>
      </c>
      <c r="B39" s="323" t="s">
        <v>2</v>
      </c>
      <c r="C39" s="202"/>
      <c r="D39" s="202"/>
      <c r="E39" s="202"/>
      <c r="F39" s="202"/>
    </row>
    <row r="40" spans="1:6" s="78" customFormat="1" ht="12" customHeight="1" thickBot="1">
      <c r="A40" s="320" t="s">
        <v>354</v>
      </c>
      <c r="B40" s="90" t="s">
        <v>355</v>
      </c>
      <c r="C40" s="73"/>
      <c r="D40" s="73"/>
      <c r="E40" s="73"/>
      <c r="F40" s="73"/>
    </row>
    <row r="41" spans="1:6" s="78" customFormat="1" ht="15" customHeight="1" thickBot="1">
      <c r="A41" s="133" t="s">
        <v>22</v>
      </c>
      <c r="B41" s="134" t="s">
        <v>356</v>
      </c>
      <c r="C41" s="245">
        <f>+C36+C37</f>
        <v>0</v>
      </c>
      <c r="D41" s="245">
        <f>+D36+D37</f>
        <v>0</v>
      </c>
      <c r="E41" s="245">
        <f>+E36+E37</f>
        <v>0</v>
      </c>
      <c r="F41" s="245">
        <f>+F36+F37</f>
        <v>0</v>
      </c>
    </row>
    <row r="42" spans="1:5" s="78" customFormat="1" ht="15" customHeight="1">
      <c r="A42" s="135"/>
      <c r="B42" s="136"/>
      <c r="C42" s="243"/>
      <c r="D42" s="243"/>
      <c r="E42" s="243"/>
    </row>
    <row r="43" spans="1:5" ht="13.5" thickBot="1">
      <c r="A43" s="137"/>
      <c r="B43" s="138"/>
      <c r="C43" s="244"/>
      <c r="D43" s="244"/>
      <c r="E43" s="244"/>
    </row>
    <row r="44" spans="1:6" s="63" customFormat="1" ht="16.5" customHeight="1" thickBot="1">
      <c r="A44" s="139"/>
      <c r="B44" s="140" t="s">
        <v>53</v>
      </c>
      <c r="C44" s="245"/>
      <c r="D44" s="245"/>
      <c r="E44" s="245"/>
      <c r="F44" s="245"/>
    </row>
    <row r="45" spans="1:6" s="79" customFormat="1" ht="12" customHeight="1" thickBot="1">
      <c r="A45" s="38" t="s">
        <v>13</v>
      </c>
      <c r="B45" s="86" t="s">
        <v>357</v>
      </c>
      <c r="C45" s="201">
        <f>SUM(C46:C50)</f>
        <v>0</v>
      </c>
      <c r="D45" s="201">
        <f>SUM(D46:D50)</f>
        <v>0</v>
      </c>
      <c r="E45" s="201">
        <f>SUM(E46:E50)</f>
        <v>0</v>
      </c>
      <c r="F45" s="201">
        <f>SUM(F46:F50)</f>
        <v>0</v>
      </c>
    </row>
    <row r="46" spans="1:6" ht="12" customHeight="1">
      <c r="A46" s="320" t="s">
        <v>80</v>
      </c>
      <c r="B46" s="8" t="s">
        <v>44</v>
      </c>
      <c r="C46" s="70"/>
      <c r="D46" s="70"/>
      <c r="E46" s="70"/>
      <c r="F46" s="70"/>
    </row>
    <row r="47" spans="1:6" ht="12" customHeight="1">
      <c r="A47" s="320" t="s">
        <v>81</v>
      </c>
      <c r="B47" s="7" t="s">
        <v>130</v>
      </c>
      <c r="C47" s="72"/>
      <c r="D47" s="72"/>
      <c r="E47" s="72"/>
      <c r="F47" s="72"/>
    </row>
    <row r="48" spans="1:6" ht="12" customHeight="1">
      <c r="A48" s="320" t="s">
        <v>82</v>
      </c>
      <c r="B48" s="7" t="s">
        <v>105</v>
      </c>
      <c r="C48" s="72"/>
      <c r="D48" s="72"/>
      <c r="E48" s="72"/>
      <c r="F48" s="72"/>
    </row>
    <row r="49" spans="1:6" ht="12" customHeight="1">
      <c r="A49" s="320" t="s">
        <v>83</v>
      </c>
      <c r="B49" s="7" t="s">
        <v>131</v>
      </c>
      <c r="C49" s="72"/>
      <c r="D49" s="72"/>
      <c r="E49" s="72"/>
      <c r="F49" s="72"/>
    </row>
    <row r="50" spans="1:6" ht="12" customHeight="1" thickBot="1">
      <c r="A50" s="320" t="s">
        <v>106</v>
      </c>
      <c r="B50" s="7" t="s">
        <v>132</v>
      </c>
      <c r="C50" s="72"/>
      <c r="D50" s="72"/>
      <c r="E50" s="72"/>
      <c r="F50" s="72"/>
    </row>
    <row r="51" spans="1:6" ht="12" customHeight="1" thickBot="1">
      <c r="A51" s="38" t="s">
        <v>14</v>
      </c>
      <c r="B51" s="86" t="s">
        <v>358</v>
      </c>
      <c r="C51" s="201">
        <f>SUM(C52:C54)</f>
        <v>0</v>
      </c>
      <c r="D51" s="201">
        <f>SUM(D52:D54)</f>
        <v>0</v>
      </c>
      <c r="E51" s="201">
        <f>SUM(E52:E54)</f>
        <v>0</v>
      </c>
      <c r="F51" s="201">
        <f>SUM(F52:F54)</f>
        <v>0</v>
      </c>
    </row>
    <row r="52" spans="1:6" s="79" customFormat="1" ht="12" customHeight="1">
      <c r="A52" s="320" t="s">
        <v>86</v>
      </c>
      <c r="B52" s="8" t="s">
        <v>166</v>
      </c>
      <c r="C52" s="70"/>
      <c r="D52" s="70"/>
      <c r="E52" s="70"/>
      <c r="F52" s="70"/>
    </row>
    <row r="53" spans="1:6" ht="12" customHeight="1">
      <c r="A53" s="320" t="s">
        <v>87</v>
      </c>
      <c r="B53" s="7" t="s">
        <v>134</v>
      </c>
      <c r="C53" s="72"/>
      <c r="D53" s="72"/>
      <c r="E53" s="72"/>
      <c r="F53" s="72"/>
    </row>
    <row r="54" spans="1:6" ht="12" customHeight="1">
      <c r="A54" s="320" t="s">
        <v>88</v>
      </c>
      <c r="B54" s="7" t="s">
        <v>54</v>
      </c>
      <c r="C54" s="72"/>
      <c r="D54" s="72"/>
      <c r="E54" s="72"/>
      <c r="F54" s="72"/>
    </row>
    <row r="55" spans="1:6" ht="12" customHeight="1" thickBot="1">
      <c r="A55" s="320" t="s">
        <v>89</v>
      </c>
      <c r="B55" s="7" t="s">
        <v>457</v>
      </c>
      <c r="C55" s="72"/>
      <c r="D55" s="72"/>
      <c r="E55" s="72"/>
      <c r="F55" s="72"/>
    </row>
    <row r="56" spans="1:6" ht="15" customHeight="1" thickBot="1">
      <c r="A56" s="38" t="s">
        <v>15</v>
      </c>
      <c r="B56" s="86" t="s">
        <v>8</v>
      </c>
      <c r="C56" s="225"/>
      <c r="D56" s="225"/>
      <c r="E56" s="225"/>
      <c r="F56" s="225"/>
    </row>
    <row r="57" spans="1:6" ht="13.5" thickBot="1">
      <c r="A57" s="38" t="s">
        <v>16</v>
      </c>
      <c r="B57" s="141" t="s">
        <v>462</v>
      </c>
      <c r="C57" s="246">
        <f>+C45+C51+C56</f>
        <v>0</v>
      </c>
      <c r="D57" s="246">
        <f>+D45+D51+D56</f>
        <v>0</v>
      </c>
      <c r="E57" s="246">
        <f>+E45+E51+E56</f>
        <v>0</v>
      </c>
      <c r="F57" s="246">
        <f>+F45+F51+F56</f>
        <v>0</v>
      </c>
    </row>
    <row r="58" spans="3:5" ht="15" customHeight="1" thickBot="1">
      <c r="C58" s="247"/>
      <c r="D58" s="247"/>
      <c r="E58" s="247"/>
    </row>
    <row r="59" spans="1:6" ht="14.25" customHeight="1" thickBot="1">
      <c r="A59" s="143" t="s">
        <v>452</v>
      </c>
      <c r="B59" s="144"/>
      <c r="C59" s="84">
        <v>0</v>
      </c>
      <c r="D59" s="84">
        <v>0</v>
      </c>
      <c r="E59" s="84">
        <v>0</v>
      </c>
      <c r="F59" s="84">
        <v>0</v>
      </c>
    </row>
    <row r="60" spans="1:6" ht="13.5" thickBot="1">
      <c r="A60" s="143" t="s">
        <v>147</v>
      </c>
      <c r="B60" s="144"/>
      <c r="C60" s="84">
        <v>0</v>
      </c>
      <c r="D60" s="84">
        <v>0</v>
      </c>
      <c r="E60" s="84">
        <v>0</v>
      </c>
      <c r="F60" s="84">
        <v>0</v>
      </c>
    </row>
  </sheetData>
  <sheetProtection formatCells="0"/>
  <mergeCells count="4"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0"/>
  <sheetViews>
    <sheetView workbookViewId="0" topLeftCell="A1">
      <selection activeCell="I5" sqref="H5:I5"/>
    </sheetView>
  </sheetViews>
  <sheetFormatPr defaultColWidth="9.375" defaultRowHeight="12.75"/>
  <cols>
    <col min="1" max="1" width="13.75390625" style="142" customWidth="1"/>
    <col min="2" max="2" width="79.125" style="3" customWidth="1"/>
    <col min="3" max="3" width="25.00390625" style="3" customWidth="1"/>
    <col min="4" max="4" width="12.375" style="3" customWidth="1"/>
    <col min="5" max="5" width="12.75390625" style="3" customWidth="1"/>
    <col min="6" max="6" width="11.75390625" style="3" customWidth="1"/>
    <col min="7" max="16384" width="9.375" style="3" customWidth="1"/>
  </cols>
  <sheetData>
    <row r="1" spans="1:6" s="2" customFormat="1" ht="21" customHeight="1" thickBot="1">
      <c r="A1" s="123"/>
      <c r="B1" s="648" t="s">
        <v>655</v>
      </c>
      <c r="C1" s="648"/>
      <c r="D1" s="648"/>
      <c r="E1" s="648"/>
      <c r="F1" s="648"/>
    </row>
    <row r="2" spans="1:6" s="75" customFormat="1" ht="25.5" customHeight="1">
      <c r="A2" s="280" t="s">
        <v>145</v>
      </c>
      <c r="B2" s="235" t="s">
        <v>475</v>
      </c>
      <c r="C2" s="649" t="s">
        <v>56</v>
      </c>
      <c r="D2" s="650"/>
      <c r="E2" s="650"/>
      <c r="F2" s="651"/>
    </row>
    <row r="3" spans="1:6" s="75" customFormat="1" ht="23.25" thickBot="1">
      <c r="A3" s="318" t="s">
        <v>144</v>
      </c>
      <c r="B3" s="236" t="s">
        <v>463</v>
      </c>
      <c r="C3" s="652" t="s">
        <v>371</v>
      </c>
      <c r="D3" s="653"/>
      <c r="E3" s="653"/>
      <c r="F3" s="654"/>
    </row>
    <row r="4" spans="1:6" s="76" customFormat="1" ht="15.75" customHeight="1" thickBot="1">
      <c r="A4" s="126"/>
      <c r="B4" s="126"/>
      <c r="C4" s="638" t="s">
        <v>497</v>
      </c>
      <c r="D4" s="638"/>
      <c r="E4" s="638"/>
      <c r="F4" s="638"/>
    </row>
    <row r="5" spans="1:6" ht="23.25" thickBot="1">
      <c r="A5" s="281" t="s">
        <v>146</v>
      </c>
      <c r="B5" s="127" t="s">
        <v>50</v>
      </c>
      <c r="C5" s="128" t="s">
        <v>51</v>
      </c>
      <c r="D5" s="128" t="s">
        <v>539</v>
      </c>
      <c r="E5" s="128" t="s">
        <v>539</v>
      </c>
      <c r="F5" s="128" t="s">
        <v>539</v>
      </c>
    </row>
    <row r="6" spans="1:6" s="63" customFormat="1" ht="12.75" customHeight="1" thickBot="1">
      <c r="A6" s="37" t="s">
        <v>430</v>
      </c>
      <c r="B6" s="114" t="s">
        <v>431</v>
      </c>
      <c r="C6" s="115" t="s">
        <v>432</v>
      </c>
      <c r="D6" s="115" t="s">
        <v>434</v>
      </c>
      <c r="E6" s="115" t="s">
        <v>433</v>
      </c>
      <c r="F6" s="115" t="s">
        <v>435</v>
      </c>
    </row>
    <row r="7" spans="1:6" s="63" customFormat="1" ht="15.75" customHeight="1" thickBot="1">
      <c r="A7" s="129"/>
      <c r="B7" s="130" t="s">
        <v>52</v>
      </c>
      <c r="C7" s="131"/>
      <c r="D7" s="131"/>
      <c r="E7" s="131"/>
      <c r="F7" s="131"/>
    </row>
    <row r="8" spans="1:6" s="77" customFormat="1" ht="12" customHeight="1" thickBot="1">
      <c r="A8" s="37" t="s">
        <v>13</v>
      </c>
      <c r="B8" s="132" t="s">
        <v>453</v>
      </c>
      <c r="C8" s="201">
        <f>SUM(C9:C19)</f>
        <v>0</v>
      </c>
      <c r="D8" s="201">
        <f>SUM(D9:D19)</f>
        <v>0</v>
      </c>
      <c r="E8" s="201">
        <f>SUM(E9:E19)</f>
        <v>0</v>
      </c>
      <c r="F8" s="201">
        <f>SUM(F9:F19)</f>
        <v>0</v>
      </c>
    </row>
    <row r="9" spans="1:6" s="77" customFormat="1" ht="12" customHeight="1">
      <c r="A9" s="319" t="s">
        <v>80</v>
      </c>
      <c r="B9" s="9" t="s">
        <v>215</v>
      </c>
      <c r="C9" s="239"/>
      <c r="D9" s="239"/>
      <c r="E9" s="239"/>
      <c r="F9" s="239"/>
    </row>
    <row r="10" spans="1:6" s="77" customFormat="1" ht="12" customHeight="1">
      <c r="A10" s="320" t="s">
        <v>81</v>
      </c>
      <c r="B10" s="7" t="s">
        <v>216</v>
      </c>
      <c r="C10" s="199"/>
      <c r="D10" s="199"/>
      <c r="E10" s="199"/>
      <c r="F10" s="199"/>
    </row>
    <row r="11" spans="1:6" s="77" customFormat="1" ht="12" customHeight="1">
      <c r="A11" s="320" t="s">
        <v>82</v>
      </c>
      <c r="B11" s="7" t="s">
        <v>217</v>
      </c>
      <c r="C11" s="199"/>
      <c r="D11" s="199"/>
      <c r="E11" s="199"/>
      <c r="F11" s="199"/>
    </row>
    <row r="12" spans="1:6" s="77" customFormat="1" ht="12" customHeight="1">
      <c r="A12" s="320" t="s">
        <v>83</v>
      </c>
      <c r="B12" s="7" t="s">
        <v>218</v>
      </c>
      <c r="C12" s="199"/>
      <c r="D12" s="199"/>
      <c r="E12" s="199"/>
      <c r="F12" s="199"/>
    </row>
    <row r="13" spans="1:6" s="77" customFormat="1" ht="12" customHeight="1">
      <c r="A13" s="320" t="s">
        <v>106</v>
      </c>
      <c r="B13" s="7" t="s">
        <v>219</v>
      </c>
      <c r="C13" s="199"/>
      <c r="D13" s="199"/>
      <c r="E13" s="199"/>
      <c r="F13" s="199"/>
    </row>
    <row r="14" spans="1:6" s="77" customFormat="1" ht="12" customHeight="1">
      <c r="A14" s="320" t="s">
        <v>84</v>
      </c>
      <c r="B14" s="7" t="s">
        <v>341</v>
      </c>
      <c r="C14" s="199"/>
      <c r="D14" s="199"/>
      <c r="E14" s="199"/>
      <c r="F14" s="199"/>
    </row>
    <row r="15" spans="1:6" s="77" customFormat="1" ht="12" customHeight="1">
      <c r="A15" s="320" t="s">
        <v>85</v>
      </c>
      <c r="B15" s="6" t="s">
        <v>342</v>
      </c>
      <c r="C15" s="199"/>
      <c r="D15" s="199"/>
      <c r="E15" s="199"/>
      <c r="F15" s="199"/>
    </row>
    <row r="16" spans="1:6" s="77" customFormat="1" ht="12" customHeight="1">
      <c r="A16" s="320" t="s">
        <v>92</v>
      </c>
      <c r="B16" s="7" t="s">
        <v>222</v>
      </c>
      <c r="C16" s="240"/>
      <c r="D16" s="240"/>
      <c r="E16" s="240"/>
      <c r="F16" s="240"/>
    </row>
    <row r="17" spans="1:6" s="78" customFormat="1" ht="12" customHeight="1">
      <c r="A17" s="320" t="s">
        <v>93</v>
      </c>
      <c r="B17" s="7" t="s">
        <v>223</v>
      </c>
      <c r="C17" s="199"/>
      <c r="D17" s="199"/>
      <c r="E17" s="199"/>
      <c r="F17" s="199"/>
    </row>
    <row r="18" spans="1:6" s="78" customFormat="1" ht="12" customHeight="1">
      <c r="A18" s="320" t="s">
        <v>94</v>
      </c>
      <c r="B18" s="7" t="s">
        <v>376</v>
      </c>
      <c r="C18" s="200"/>
      <c r="D18" s="200"/>
      <c r="E18" s="200"/>
      <c r="F18" s="200"/>
    </row>
    <row r="19" spans="1:6" s="78" customFormat="1" ht="12" customHeight="1" thickBot="1">
      <c r="A19" s="320" t="s">
        <v>95</v>
      </c>
      <c r="B19" s="6" t="s">
        <v>224</v>
      </c>
      <c r="C19" s="200"/>
      <c r="D19" s="200"/>
      <c r="E19" s="200"/>
      <c r="F19" s="200"/>
    </row>
    <row r="20" spans="1:6" s="77" customFormat="1" ht="12" customHeight="1" thickBot="1">
      <c r="A20" s="37" t="s">
        <v>14</v>
      </c>
      <c r="B20" s="132" t="s">
        <v>343</v>
      </c>
      <c r="C20" s="201">
        <f>SUM(C21:C23)</f>
        <v>0</v>
      </c>
      <c r="D20" s="201">
        <f>SUM(D21:D23)</f>
        <v>0</v>
      </c>
      <c r="E20" s="201">
        <f>SUM(E21:E23)</f>
        <v>0</v>
      </c>
      <c r="F20" s="201">
        <f>SUM(F21:F23)</f>
        <v>0</v>
      </c>
    </row>
    <row r="21" spans="1:6" s="78" customFormat="1" ht="12" customHeight="1">
      <c r="A21" s="320" t="s">
        <v>86</v>
      </c>
      <c r="B21" s="8" t="s">
        <v>192</v>
      </c>
      <c r="C21" s="199"/>
      <c r="D21" s="199"/>
      <c r="E21" s="199"/>
      <c r="F21" s="199"/>
    </row>
    <row r="22" spans="1:6" s="78" customFormat="1" ht="12" customHeight="1">
      <c r="A22" s="320" t="s">
        <v>87</v>
      </c>
      <c r="B22" s="7" t="s">
        <v>344</v>
      </c>
      <c r="C22" s="199"/>
      <c r="D22" s="199"/>
      <c r="E22" s="199"/>
      <c r="F22" s="199"/>
    </row>
    <row r="23" spans="1:6" s="78" customFormat="1" ht="12" customHeight="1">
      <c r="A23" s="320" t="s">
        <v>88</v>
      </c>
      <c r="B23" s="7" t="s">
        <v>345</v>
      </c>
      <c r="C23" s="199"/>
      <c r="D23" s="199"/>
      <c r="E23" s="199"/>
      <c r="F23" s="199"/>
    </row>
    <row r="24" spans="1:6" s="78" customFormat="1" ht="12" customHeight="1" thickBot="1">
      <c r="A24" s="320" t="s">
        <v>89</v>
      </c>
      <c r="B24" s="7" t="s">
        <v>458</v>
      </c>
      <c r="C24" s="199"/>
      <c r="D24" s="199"/>
      <c r="E24" s="199"/>
      <c r="F24" s="199"/>
    </row>
    <row r="25" spans="1:6" s="78" customFormat="1" ht="12" customHeight="1" thickBot="1">
      <c r="A25" s="38" t="s">
        <v>15</v>
      </c>
      <c r="B25" s="86" t="s">
        <v>121</v>
      </c>
      <c r="C25" s="225"/>
      <c r="D25" s="225"/>
      <c r="E25" s="225"/>
      <c r="F25" s="225"/>
    </row>
    <row r="26" spans="1:6" s="78" customFormat="1" ht="12" customHeight="1" thickBot="1">
      <c r="A26" s="38" t="s">
        <v>16</v>
      </c>
      <c r="B26" s="86" t="s">
        <v>346</v>
      </c>
      <c r="C26" s="201">
        <f>+C27+C28</f>
        <v>0</v>
      </c>
      <c r="D26" s="201">
        <f>+D27+D28</f>
        <v>0</v>
      </c>
      <c r="E26" s="201">
        <f>+E27+E28</f>
        <v>0</v>
      </c>
      <c r="F26" s="201">
        <f>+F27+F28</f>
        <v>0</v>
      </c>
    </row>
    <row r="27" spans="1:6" s="78" customFormat="1" ht="12" customHeight="1">
      <c r="A27" s="321" t="s">
        <v>202</v>
      </c>
      <c r="B27" s="322" t="s">
        <v>344</v>
      </c>
      <c r="C27" s="70"/>
      <c r="D27" s="70"/>
      <c r="E27" s="70"/>
      <c r="F27" s="70"/>
    </row>
    <row r="28" spans="1:6" s="78" customFormat="1" ht="12" customHeight="1">
      <c r="A28" s="321" t="s">
        <v>205</v>
      </c>
      <c r="B28" s="323" t="s">
        <v>347</v>
      </c>
      <c r="C28" s="202"/>
      <c r="D28" s="202"/>
      <c r="E28" s="202"/>
      <c r="F28" s="202"/>
    </row>
    <row r="29" spans="1:6" s="78" customFormat="1" ht="12" customHeight="1" thickBot="1">
      <c r="A29" s="320" t="s">
        <v>206</v>
      </c>
      <c r="B29" s="90" t="s">
        <v>459</v>
      </c>
      <c r="C29" s="73"/>
      <c r="D29" s="73"/>
      <c r="E29" s="73"/>
      <c r="F29" s="73"/>
    </row>
    <row r="30" spans="1:6" s="78" customFormat="1" ht="12" customHeight="1" thickBot="1">
      <c r="A30" s="38" t="s">
        <v>17</v>
      </c>
      <c r="B30" s="86" t="s">
        <v>348</v>
      </c>
      <c r="C30" s="201">
        <f>+C31+C32+C33</f>
        <v>0</v>
      </c>
      <c r="D30" s="201">
        <f>+D31+D32+D33</f>
        <v>0</v>
      </c>
      <c r="E30" s="201">
        <f>+E31+E32+E33</f>
        <v>0</v>
      </c>
      <c r="F30" s="201">
        <f>+F31+F32+F33</f>
        <v>0</v>
      </c>
    </row>
    <row r="31" spans="1:6" s="78" customFormat="1" ht="12" customHeight="1">
      <c r="A31" s="321" t="s">
        <v>73</v>
      </c>
      <c r="B31" s="322" t="s">
        <v>229</v>
      </c>
      <c r="C31" s="70"/>
      <c r="D31" s="70"/>
      <c r="E31" s="70"/>
      <c r="F31" s="70"/>
    </row>
    <row r="32" spans="1:6" s="78" customFormat="1" ht="12" customHeight="1">
      <c r="A32" s="321" t="s">
        <v>74</v>
      </c>
      <c r="B32" s="323" t="s">
        <v>230</v>
      </c>
      <c r="C32" s="202"/>
      <c r="D32" s="202"/>
      <c r="E32" s="202"/>
      <c r="F32" s="202"/>
    </row>
    <row r="33" spans="1:6" s="78" customFormat="1" ht="12" customHeight="1" thickBot="1">
      <c r="A33" s="320" t="s">
        <v>75</v>
      </c>
      <c r="B33" s="90" t="s">
        <v>231</v>
      </c>
      <c r="C33" s="73"/>
      <c r="D33" s="73"/>
      <c r="E33" s="73"/>
      <c r="F33" s="73"/>
    </row>
    <row r="34" spans="1:6" s="77" customFormat="1" ht="12" customHeight="1" thickBot="1">
      <c r="A34" s="38" t="s">
        <v>18</v>
      </c>
      <c r="B34" s="86" t="s">
        <v>317</v>
      </c>
      <c r="C34" s="225"/>
      <c r="D34" s="225"/>
      <c r="E34" s="225"/>
      <c r="F34" s="225"/>
    </row>
    <row r="35" spans="1:6" s="77" customFormat="1" ht="12" customHeight="1" thickBot="1">
      <c r="A35" s="38" t="s">
        <v>19</v>
      </c>
      <c r="B35" s="86" t="s">
        <v>349</v>
      </c>
      <c r="C35" s="241"/>
      <c r="D35" s="241"/>
      <c r="E35" s="241"/>
      <c r="F35" s="241"/>
    </row>
    <row r="36" spans="1:6" s="77" customFormat="1" ht="12" customHeight="1" thickBot="1">
      <c r="A36" s="37" t="s">
        <v>20</v>
      </c>
      <c r="B36" s="86" t="s">
        <v>460</v>
      </c>
      <c r="C36" s="242">
        <f>+C8+C20+C25+C26+C30+C34+C35</f>
        <v>0</v>
      </c>
      <c r="D36" s="242">
        <f>+D8+D20+D25+D26+D30+D34+D35</f>
        <v>0</v>
      </c>
      <c r="E36" s="242">
        <f>+E8+E20+E25+E26+E30+E34+E35</f>
        <v>0</v>
      </c>
      <c r="F36" s="242">
        <f>+F8+F20+F25+F26+F30+F34+F35</f>
        <v>0</v>
      </c>
    </row>
    <row r="37" spans="1:6" s="77" customFormat="1" ht="12" customHeight="1" thickBot="1">
      <c r="A37" s="133" t="s">
        <v>21</v>
      </c>
      <c r="B37" s="86" t="s">
        <v>351</v>
      </c>
      <c r="C37" s="242">
        <f>+C38+C39+C40</f>
        <v>0</v>
      </c>
      <c r="D37" s="242">
        <f>+D38+D39+D40</f>
        <v>0</v>
      </c>
      <c r="E37" s="242">
        <f>+E38+E39+E40</f>
        <v>0</v>
      </c>
      <c r="F37" s="242">
        <f>+F38+F39+F40</f>
        <v>0</v>
      </c>
    </row>
    <row r="38" spans="1:6" s="77" customFormat="1" ht="12" customHeight="1">
      <c r="A38" s="321" t="s">
        <v>352</v>
      </c>
      <c r="B38" s="322" t="s">
        <v>174</v>
      </c>
      <c r="C38" s="70"/>
      <c r="D38" s="70"/>
      <c r="E38" s="70"/>
      <c r="F38" s="70"/>
    </row>
    <row r="39" spans="1:6" s="77" customFormat="1" ht="12" customHeight="1">
      <c r="A39" s="321" t="s">
        <v>353</v>
      </c>
      <c r="B39" s="323" t="s">
        <v>2</v>
      </c>
      <c r="C39" s="202"/>
      <c r="D39" s="202"/>
      <c r="E39" s="202"/>
      <c r="F39" s="202"/>
    </row>
    <row r="40" spans="1:6" s="78" customFormat="1" ht="12" customHeight="1" thickBot="1">
      <c r="A40" s="320" t="s">
        <v>354</v>
      </c>
      <c r="B40" s="90" t="s">
        <v>355</v>
      </c>
      <c r="C40" s="73"/>
      <c r="D40" s="73"/>
      <c r="E40" s="73"/>
      <c r="F40" s="73"/>
    </row>
    <row r="41" spans="1:6" s="78" customFormat="1" ht="15" customHeight="1" thickBot="1">
      <c r="A41" s="133" t="s">
        <v>22</v>
      </c>
      <c r="B41" s="134" t="s">
        <v>356</v>
      </c>
      <c r="C41" s="245">
        <f>+C36+C37</f>
        <v>0</v>
      </c>
      <c r="D41" s="245">
        <f>+D36+D37</f>
        <v>0</v>
      </c>
      <c r="E41" s="245">
        <f>+E36+E37</f>
        <v>0</v>
      </c>
      <c r="F41" s="245">
        <f>+F36+F37</f>
        <v>0</v>
      </c>
    </row>
    <row r="42" spans="1:3" s="78" customFormat="1" ht="15" customHeight="1">
      <c r="A42" s="135"/>
      <c r="B42" s="136"/>
      <c r="C42" s="243"/>
    </row>
    <row r="43" spans="1:3" ht="13.5" thickBot="1">
      <c r="A43" s="137"/>
      <c r="B43" s="138"/>
      <c r="C43" s="244"/>
    </row>
    <row r="44" spans="1:6" s="63" customFormat="1" ht="16.5" customHeight="1" thickBot="1">
      <c r="A44" s="139"/>
      <c r="B44" s="140" t="s">
        <v>53</v>
      </c>
      <c r="C44" s="245"/>
      <c r="D44" s="245"/>
      <c r="E44" s="245"/>
      <c r="F44" s="245"/>
    </row>
    <row r="45" spans="1:6" s="79" customFormat="1" ht="12" customHeight="1" thickBot="1">
      <c r="A45" s="38" t="s">
        <v>13</v>
      </c>
      <c r="B45" s="86" t="s">
        <v>357</v>
      </c>
      <c r="C45" s="201">
        <f>SUM(C46:C50)</f>
        <v>0</v>
      </c>
      <c r="D45" s="201">
        <f>SUM(D46:D50)</f>
        <v>0</v>
      </c>
      <c r="E45" s="201">
        <f>SUM(E46:E50)</f>
        <v>0</v>
      </c>
      <c r="F45" s="201">
        <f>SUM(F46:F50)</f>
        <v>0</v>
      </c>
    </row>
    <row r="46" spans="1:6" ht="12" customHeight="1">
      <c r="A46" s="320" t="s">
        <v>80</v>
      </c>
      <c r="B46" s="8" t="s">
        <v>44</v>
      </c>
      <c r="C46" s="70"/>
      <c r="D46" s="70"/>
      <c r="E46" s="70"/>
      <c r="F46" s="70"/>
    </row>
    <row r="47" spans="1:6" ht="12" customHeight="1">
      <c r="A47" s="320" t="s">
        <v>81</v>
      </c>
      <c r="B47" s="7" t="s">
        <v>130</v>
      </c>
      <c r="C47" s="72"/>
      <c r="D47" s="72"/>
      <c r="E47" s="72"/>
      <c r="F47" s="72"/>
    </row>
    <row r="48" spans="1:6" ht="12" customHeight="1">
      <c r="A48" s="320" t="s">
        <v>82</v>
      </c>
      <c r="B48" s="7" t="s">
        <v>105</v>
      </c>
      <c r="C48" s="72"/>
      <c r="D48" s="72"/>
      <c r="E48" s="72"/>
      <c r="F48" s="72"/>
    </row>
    <row r="49" spans="1:6" ht="12" customHeight="1">
      <c r="A49" s="320" t="s">
        <v>83</v>
      </c>
      <c r="B49" s="7" t="s">
        <v>131</v>
      </c>
      <c r="C49" s="72"/>
      <c r="D49" s="72"/>
      <c r="E49" s="72"/>
      <c r="F49" s="72"/>
    </row>
    <row r="50" spans="1:6" ht="12" customHeight="1" thickBot="1">
      <c r="A50" s="320" t="s">
        <v>106</v>
      </c>
      <c r="B50" s="7" t="s">
        <v>132</v>
      </c>
      <c r="C50" s="72"/>
      <c r="D50" s="72"/>
      <c r="E50" s="72"/>
      <c r="F50" s="72"/>
    </row>
    <row r="51" spans="1:6" ht="12" customHeight="1" thickBot="1">
      <c r="A51" s="38" t="s">
        <v>14</v>
      </c>
      <c r="B51" s="86" t="s">
        <v>358</v>
      </c>
      <c r="C51" s="201">
        <f>SUM(C52:C54)</f>
        <v>0</v>
      </c>
      <c r="D51" s="201">
        <f>SUM(D52:D54)</f>
        <v>0</v>
      </c>
      <c r="E51" s="201">
        <f>SUM(E52:E54)</f>
        <v>0</v>
      </c>
      <c r="F51" s="201">
        <f>SUM(F52:F54)</f>
        <v>0</v>
      </c>
    </row>
    <row r="52" spans="1:6" s="79" customFormat="1" ht="12" customHeight="1">
      <c r="A52" s="320" t="s">
        <v>86</v>
      </c>
      <c r="B52" s="8" t="s">
        <v>166</v>
      </c>
      <c r="C52" s="70"/>
      <c r="D52" s="70"/>
      <c r="E52" s="70"/>
      <c r="F52" s="70"/>
    </row>
    <row r="53" spans="1:6" ht="12" customHeight="1">
      <c r="A53" s="320" t="s">
        <v>87</v>
      </c>
      <c r="B53" s="7" t="s">
        <v>134</v>
      </c>
      <c r="C53" s="72"/>
      <c r="D53" s="72"/>
      <c r="E53" s="72"/>
      <c r="F53" s="72"/>
    </row>
    <row r="54" spans="1:6" ht="12" customHeight="1">
      <c r="A54" s="320" t="s">
        <v>88</v>
      </c>
      <c r="B54" s="7" t="s">
        <v>54</v>
      </c>
      <c r="C54" s="72"/>
      <c r="D54" s="72"/>
      <c r="E54" s="72"/>
      <c r="F54" s="72"/>
    </row>
    <row r="55" spans="1:6" ht="12" customHeight="1" thickBot="1">
      <c r="A55" s="320" t="s">
        <v>89</v>
      </c>
      <c r="B55" s="7" t="s">
        <v>457</v>
      </c>
      <c r="C55" s="72"/>
      <c r="D55" s="72"/>
      <c r="E55" s="72"/>
      <c r="F55" s="72"/>
    </row>
    <row r="56" spans="1:6" ht="15" customHeight="1" thickBot="1">
      <c r="A56" s="38" t="s">
        <v>15</v>
      </c>
      <c r="B56" s="86" t="s">
        <v>8</v>
      </c>
      <c r="C56" s="225"/>
      <c r="D56" s="225"/>
      <c r="E56" s="225"/>
      <c r="F56" s="225"/>
    </row>
    <row r="57" spans="1:6" ht="13.5" thickBot="1">
      <c r="A57" s="38" t="s">
        <v>16</v>
      </c>
      <c r="B57" s="141" t="s">
        <v>462</v>
      </c>
      <c r="C57" s="246">
        <f>+C45+C51+C56</f>
        <v>0</v>
      </c>
      <c r="D57" s="246">
        <f>+D45+D51+D56</f>
        <v>0</v>
      </c>
      <c r="E57" s="246">
        <f>+E45+E51+E56</f>
        <v>0</v>
      </c>
      <c r="F57" s="246">
        <f>+F45+F51+F56</f>
        <v>0</v>
      </c>
    </row>
    <row r="58" spans="3:5" ht="15" customHeight="1" thickBot="1">
      <c r="C58" s="247"/>
      <c r="D58" s="247"/>
      <c r="E58" s="247"/>
    </row>
    <row r="59" spans="1:6" ht="14.25" customHeight="1" thickBot="1">
      <c r="A59" s="143" t="s">
        <v>452</v>
      </c>
      <c r="B59" s="144"/>
      <c r="C59" s="84">
        <v>0</v>
      </c>
      <c r="D59" s="84">
        <v>0</v>
      </c>
      <c r="E59" s="84">
        <v>0</v>
      </c>
      <c r="F59" s="84">
        <v>0</v>
      </c>
    </row>
    <row r="60" spans="1:6" ht="13.5" thickBot="1">
      <c r="A60" s="143" t="s">
        <v>147</v>
      </c>
      <c r="B60" s="144"/>
      <c r="C60" s="84">
        <v>0</v>
      </c>
      <c r="D60" s="84">
        <v>0</v>
      </c>
      <c r="E60" s="84">
        <v>0</v>
      </c>
      <c r="F60" s="84">
        <v>0</v>
      </c>
    </row>
  </sheetData>
  <sheetProtection formatCells="0"/>
  <mergeCells count="4">
    <mergeCell ref="B1:F1"/>
    <mergeCell ref="C2:F2"/>
    <mergeCell ref="C3:F3"/>
    <mergeCell ref="C4:F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2" sqref="G2"/>
    </sheetView>
  </sheetViews>
  <sheetFormatPr defaultColWidth="9.0039062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1" spans="1:7" ht="43.5" customHeight="1">
      <c r="A1" s="656" t="s">
        <v>3</v>
      </c>
      <c r="B1" s="656"/>
      <c r="C1" s="656"/>
      <c r="D1" s="656"/>
      <c r="E1" s="656"/>
      <c r="F1" s="656"/>
      <c r="G1" s="656"/>
    </row>
    <row r="3" spans="1:7" s="98" customFormat="1" ht="27" customHeight="1">
      <c r="A3" s="96" t="s">
        <v>149</v>
      </c>
      <c r="B3" s="97"/>
      <c r="C3" s="655" t="s">
        <v>471</v>
      </c>
      <c r="D3" s="655"/>
      <c r="E3" s="655"/>
      <c r="F3" s="655"/>
      <c r="G3" s="655"/>
    </row>
    <row r="4" spans="1:7" s="98" customFormat="1" ht="15">
      <c r="A4" s="97"/>
      <c r="B4" s="97"/>
      <c r="C4" s="97"/>
      <c r="D4" s="97"/>
      <c r="E4" s="97"/>
      <c r="F4" s="97"/>
      <c r="G4" s="97"/>
    </row>
    <row r="5" spans="1:7" s="98" customFormat="1" ht="24.75" customHeight="1">
      <c r="A5" s="96" t="s">
        <v>150</v>
      </c>
      <c r="B5" s="97"/>
      <c r="C5" s="655" t="s">
        <v>477</v>
      </c>
      <c r="D5" s="655"/>
      <c r="E5" s="655"/>
      <c r="F5" s="655"/>
      <c r="G5" s="97"/>
    </row>
    <row r="6" spans="1:7" s="99" customFormat="1" ht="12.75">
      <c r="A6"/>
      <c r="B6"/>
      <c r="C6"/>
      <c r="D6"/>
      <c r="E6"/>
      <c r="F6"/>
      <c r="G6"/>
    </row>
    <row r="7" spans="1:3" s="100" customFormat="1" ht="15" customHeight="1">
      <c r="A7" s="160" t="s">
        <v>581</v>
      </c>
      <c r="B7" s="159"/>
      <c r="C7" s="159"/>
    </row>
    <row r="8" s="100" customFormat="1" ht="15" customHeight="1" thickBot="1">
      <c r="A8" s="160" t="s">
        <v>151</v>
      </c>
    </row>
    <row r="9" spans="1:7" s="69" customFormat="1" ht="42" customHeight="1" thickBot="1">
      <c r="A9" s="68" t="s">
        <v>11</v>
      </c>
      <c r="B9" s="112" t="s">
        <v>152</v>
      </c>
      <c r="C9" s="112" t="s">
        <v>153</v>
      </c>
      <c r="D9" s="112" t="s">
        <v>154</v>
      </c>
      <c r="E9" s="112" t="s">
        <v>155</v>
      </c>
      <c r="F9" s="112" t="s">
        <v>156</v>
      </c>
      <c r="G9" s="113" t="s">
        <v>48</v>
      </c>
    </row>
    <row r="10" spans="1:7" ht="24" customHeight="1">
      <c r="A10" s="146" t="s">
        <v>13</v>
      </c>
      <c r="B10" s="116" t="s">
        <v>157</v>
      </c>
      <c r="C10" s="101"/>
      <c r="D10" s="101"/>
      <c r="E10" s="101"/>
      <c r="F10" s="101"/>
      <c r="G10" s="147">
        <f>SUM(C10:F10)</f>
        <v>0</v>
      </c>
    </row>
    <row r="11" spans="1:7" ht="24" customHeight="1">
      <c r="A11" s="148" t="s">
        <v>14</v>
      </c>
      <c r="B11" s="117" t="s">
        <v>158</v>
      </c>
      <c r="C11" s="102"/>
      <c r="D11" s="102"/>
      <c r="E11" s="102"/>
      <c r="F11" s="102"/>
      <c r="G11" s="149">
        <f aca="true" t="shared" si="0" ref="G11:G16">SUM(C11:F11)</f>
        <v>0</v>
      </c>
    </row>
    <row r="12" spans="1:7" ht="24" customHeight="1">
      <c r="A12" s="148" t="s">
        <v>15</v>
      </c>
      <c r="B12" s="117" t="s">
        <v>159</v>
      </c>
      <c r="C12" s="102"/>
      <c r="D12" s="102"/>
      <c r="E12" s="102"/>
      <c r="F12" s="102"/>
      <c r="G12" s="149">
        <f t="shared" si="0"/>
        <v>0</v>
      </c>
    </row>
    <row r="13" spans="1:7" ht="24" customHeight="1">
      <c r="A13" s="148" t="s">
        <v>16</v>
      </c>
      <c r="B13" s="117" t="s">
        <v>160</v>
      </c>
      <c r="C13" s="102"/>
      <c r="D13" s="102"/>
      <c r="E13" s="102"/>
      <c r="F13" s="102"/>
      <c r="G13" s="149">
        <f t="shared" si="0"/>
        <v>0</v>
      </c>
    </row>
    <row r="14" spans="1:7" ht="24" customHeight="1">
      <c r="A14" s="148" t="s">
        <v>17</v>
      </c>
      <c r="B14" s="117" t="s">
        <v>161</v>
      </c>
      <c r="C14" s="102"/>
      <c r="D14" s="102"/>
      <c r="E14" s="102"/>
      <c r="F14" s="102"/>
      <c r="G14" s="149">
        <f t="shared" si="0"/>
        <v>0</v>
      </c>
    </row>
    <row r="15" spans="1:7" ht="24" customHeight="1" thickBot="1">
      <c r="A15" s="150" t="s">
        <v>18</v>
      </c>
      <c r="B15" s="151" t="s">
        <v>162</v>
      </c>
      <c r="C15" s="103"/>
      <c r="D15" s="103"/>
      <c r="E15" s="103"/>
      <c r="F15" s="103"/>
      <c r="G15" s="152">
        <f t="shared" si="0"/>
        <v>0</v>
      </c>
    </row>
    <row r="16" spans="1:7" s="104" customFormat="1" ht="24" customHeight="1" thickBot="1">
      <c r="A16" s="153" t="s">
        <v>19</v>
      </c>
      <c r="B16" s="154" t="s">
        <v>48</v>
      </c>
      <c r="C16" s="155">
        <f>SUM(C10:C15)</f>
        <v>0</v>
      </c>
      <c r="D16" s="155">
        <f>SUM(D10:D15)</f>
        <v>0</v>
      </c>
      <c r="E16" s="155">
        <f>SUM(E10:E15)</f>
        <v>0</v>
      </c>
      <c r="F16" s="155">
        <f>SUM(F10:F15)</f>
        <v>0</v>
      </c>
      <c r="G16" s="156">
        <f t="shared" si="0"/>
        <v>0</v>
      </c>
    </row>
    <row r="17" spans="1:7" s="99" customFormat="1" ht="12.75">
      <c r="A17"/>
      <c r="B17"/>
      <c r="C17"/>
      <c r="D17"/>
      <c r="E17"/>
      <c r="F17"/>
      <c r="G17"/>
    </row>
    <row r="18" spans="1:7" s="99" customFormat="1" ht="12.75">
      <c r="A18"/>
      <c r="B18"/>
      <c r="C18"/>
      <c r="D18"/>
      <c r="E18"/>
      <c r="F18"/>
      <c r="G18"/>
    </row>
    <row r="19" spans="1:7" s="99" customFormat="1" ht="12.75">
      <c r="A19"/>
      <c r="B19"/>
      <c r="C19"/>
      <c r="D19"/>
      <c r="E19"/>
      <c r="F19"/>
      <c r="G19"/>
    </row>
    <row r="20" spans="1:7" s="99" customFormat="1" ht="15">
      <c r="A20" s="98" t="s">
        <v>533</v>
      </c>
      <c r="B20"/>
      <c r="C20"/>
      <c r="D20"/>
      <c r="E20"/>
      <c r="F20"/>
      <c r="G20"/>
    </row>
    <row r="21" spans="1:7" s="99" customFormat="1" ht="12.75">
      <c r="A21"/>
      <c r="B21"/>
      <c r="C21"/>
      <c r="D21"/>
      <c r="E21"/>
      <c r="F21"/>
      <c r="G21"/>
    </row>
    <row r="23" spans="3:6" ht="12.75">
      <c r="C23" s="99"/>
      <c r="D23" s="99"/>
      <c r="E23" s="99"/>
      <c r="F23" s="99"/>
    </row>
    <row r="24" spans="3:6" ht="13.5">
      <c r="C24" s="157"/>
      <c r="D24" s="158" t="s">
        <v>163</v>
      </c>
      <c r="E24" s="158"/>
      <c r="F24" s="157"/>
    </row>
    <row r="25" spans="4:5" ht="13.5">
      <c r="D25" s="105"/>
      <c r="E25" s="105"/>
    </row>
    <row r="26" spans="4:5" ht="13.5">
      <c r="D26" s="105"/>
      <c r="E26" s="105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9/2020. (VII. 16.)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67"/>
  <sheetViews>
    <sheetView zoomScale="120" zoomScaleNormal="120" zoomScaleSheetLayoutView="100" workbookViewId="0" topLeftCell="B1">
      <selection activeCell="A2" sqref="A2:B2"/>
    </sheetView>
  </sheetViews>
  <sheetFormatPr defaultColWidth="9.375" defaultRowHeight="12.75"/>
  <cols>
    <col min="1" max="1" width="9.00390625" style="39" customWidth="1"/>
    <col min="2" max="2" width="75.75390625" style="39" customWidth="1"/>
    <col min="3" max="3" width="15.50390625" style="259" customWidth="1"/>
    <col min="4" max="4" width="15.50390625" style="39" customWidth="1"/>
    <col min="5" max="5" width="14.00390625" style="39" customWidth="1"/>
    <col min="6" max="6" width="16.375" style="39" customWidth="1"/>
    <col min="7" max="7" width="14.75390625" style="39" customWidth="1"/>
    <col min="8" max="8" width="14.00390625" style="39" customWidth="1"/>
    <col min="9" max="16384" width="9.375" style="39" customWidth="1"/>
  </cols>
  <sheetData>
    <row r="1" spans="1:5" ht="15.75" customHeight="1">
      <c r="A1" s="581" t="s">
        <v>10</v>
      </c>
      <c r="B1" s="581"/>
      <c r="C1" s="581"/>
      <c r="D1" s="581"/>
      <c r="E1" s="581"/>
    </row>
    <row r="2" spans="1:8" ht="15.75" customHeight="1" thickBot="1">
      <c r="A2" s="582" t="s">
        <v>109</v>
      </c>
      <c r="B2" s="582"/>
      <c r="D2" s="89"/>
      <c r="E2" s="585" t="s">
        <v>497</v>
      </c>
      <c r="F2" s="585"/>
      <c r="G2" s="585"/>
      <c r="H2" s="585"/>
    </row>
    <row r="3" spans="1:8" ht="37.5" customHeight="1" thickBot="1">
      <c r="A3" s="22" t="s">
        <v>65</v>
      </c>
      <c r="B3" s="23" t="s">
        <v>12</v>
      </c>
      <c r="C3" s="23" t="s">
        <v>534</v>
      </c>
      <c r="D3" s="278" t="s">
        <v>535</v>
      </c>
      <c r="E3" s="95" t="str">
        <f>+'1.1.sz.mell.'!C3</f>
        <v>2019. évi előirányzat</v>
      </c>
      <c r="F3" s="95" t="str">
        <f>+'1.1.sz.mell.'!D3</f>
        <v>2019. évi módosított előirányzat</v>
      </c>
      <c r="G3" s="95" t="str">
        <f>+'1.1.sz.mell.'!E3</f>
        <v>2019. évi módosított előirányzat</v>
      </c>
      <c r="H3" s="95" t="str">
        <f>+'1.1.sz.mell.'!F3</f>
        <v>2019. évi módosított előirányzat</v>
      </c>
    </row>
    <row r="4" spans="1:8" s="41" customFormat="1" ht="12" customHeight="1" thickBot="1">
      <c r="A4" s="33" t="s">
        <v>430</v>
      </c>
      <c r="B4" s="34" t="s">
        <v>431</v>
      </c>
      <c r="C4" s="34" t="s">
        <v>432</v>
      </c>
      <c r="D4" s="34" t="s">
        <v>434</v>
      </c>
      <c r="E4" s="317" t="s">
        <v>433</v>
      </c>
      <c r="F4" s="317" t="s">
        <v>435</v>
      </c>
      <c r="G4" s="317" t="s">
        <v>436</v>
      </c>
      <c r="H4" s="317" t="s">
        <v>437</v>
      </c>
    </row>
    <row r="5" spans="1:8" s="1" customFormat="1" ht="12" customHeight="1" thickBot="1">
      <c r="A5" s="19" t="s">
        <v>13</v>
      </c>
      <c r="B5" s="20" t="s">
        <v>186</v>
      </c>
      <c r="C5" s="270">
        <f aca="true" t="shared" si="0" ref="C5:H5">+C6+C7+C8+C9+C10+C11</f>
        <v>214404000</v>
      </c>
      <c r="D5" s="270">
        <f t="shared" si="0"/>
        <v>212621126</v>
      </c>
      <c r="E5" s="161">
        <f t="shared" si="0"/>
        <v>227954169</v>
      </c>
      <c r="F5" s="161">
        <f t="shared" si="0"/>
        <v>227954169</v>
      </c>
      <c r="G5" s="161">
        <f t="shared" si="0"/>
        <v>231206303</v>
      </c>
      <c r="H5" s="182">
        <f t="shared" si="0"/>
        <v>241332167</v>
      </c>
    </row>
    <row r="6" spans="1:8" s="1" customFormat="1" ht="12" customHeight="1">
      <c r="A6" s="14" t="s">
        <v>80</v>
      </c>
      <c r="B6" s="287" t="s">
        <v>187</v>
      </c>
      <c r="C6" s="272">
        <v>65871000</v>
      </c>
      <c r="D6" s="272">
        <v>68069669</v>
      </c>
      <c r="E6" s="163">
        <v>74639835</v>
      </c>
      <c r="F6" s="163">
        <v>74639835</v>
      </c>
      <c r="G6" s="163">
        <v>76276327</v>
      </c>
      <c r="H6" s="185">
        <v>76509995</v>
      </c>
    </row>
    <row r="7" spans="1:8" s="1" customFormat="1" ht="12" customHeight="1">
      <c r="A7" s="13" t="s">
        <v>81</v>
      </c>
      <c r="B7" s="288" t="s">
        <v>188</v>
      </c>
      <c r="C7" s="271">
        <v>76763000</v>
      </c>
      <c r="D7" s="271">
        <v>78565151</v>
      </c>
      <c r="E7" s="162">
        <v>93747550</v>
      </c>
      <c r="F7" s="162">
        <v>93747550</v>
      </c>
      <c r="G7" s="162">
        <v>92439453</v>
      </c>
      <c r="H7" s="184">
        <v>99685862</v>
      </c>
    </row>
    <row r="8" spans="1:8" s="1" customFormat="1" ht="12" customHeight="1">
      <c r="A8" s="13" t="s">
        <v>82</v>
      </c>
      <c r="B8" s="288" t="s">
        <v>189</v>
      </c>
      <c r="C8" s="271">
        <v>66730000</v>
      </c>
      <c r="D8" s="271">
        <v>62230166</v>
      </c>
      <c r="E8" s="162">
        <v>55933154</v>
      </c>
      <c r="F8" s="162">
        <v>55933154</v>
      </c>
      <c r="G8" s="162">
        <v>53952155</v>
      </c>
      <c r="H8" s="184">
        <v>56597942</v>
      </c>
    </row>
    <row r="9" spans="1:8" s="1" customFormat="1" ht="12" customHeight="1">
      <c r="A9" s="13" t="s">
        <v>83</v>
      </c>
      <c r="B9" s="288" t="s">
        <v>190</v>
      </c>
      <c r="C9" s="271">
        <v>3177000</v>
      </c>
      <c r="D9" s="271">
        <v>3453340</v>
      </c>
      <c r="E9" s="162">
        <v>3633630</v>
      </c>
      <c r="F9" s="162">
        <v>3633630</v>
      </c>
      <c r="G9" s="162">
        <v>3756630</v>
      </c>
      <c r="H9" s="184">
        <v>3756630</v>
      </c>
    </row>
    <row r="10" spans="1:8" s="1" customFormat="1" ht="12" customHeight="1">
      <c r="A10" s="13" t="s">
        <v>106</v>
      </c>
      <c r="B10" s="178" t="s">
        <v>372</v>
      </c>
      <c r="C10" s="271">
        <v>1540000</v>
      </c>
      <c r="D10" s="271">
        <v>302800</v>
      </c>
      <c r="E10" s="162"/>
      <c r="F10" s="162"/>
      <c r="G10" s="162">
        <v>4487450</v>
      </c>
      <c r="H10" s="184">
        <v>4487450</v>
      </c>
    </row>
    <row r="11" spans="1:8" s="1" customFormat="1" ht="12" customHeight="1" thickBot="1">
      <c r="A11" s="15" t="s">
        <v>84</v>
      </c>
      <c r="B11" s="179" t="s">
        <v>373</v>
      </c>
      <c r="C11" s="271">
        <v>323000</v>
      </c>
      <c r="D11" s="271"/>
      <c r="E11" s="162"/>
      <c r="F11" s="162"/>
      <c r="G11" s="162">
        <v>294288</v>
      </c>
      <c r="H11" s="184">
        <v>294288</v>
      </c>
    </row>
    <row r="12" spans="1:8" s="1" customFormat="1" ht="12" customHeight="1" thickBot="1">
      <c r="A12" s="19" t="s">
        <v>14</v>
      </c>
      <c r="B12" s="177" t="s">
        <v>191</v>
      </c>
      <c r="C12" s="270">
        <f aca="true" t="shared" si="1" ref="C12:H12">+C13+C14+C15+C16+C17</f>
        <v>14875000</v>
      </c>
      <c r="D12" s="270">
        <f t="shared" si="1"/>
        <v>9636000</v>
      </c>
      <c r="E12" s="161">
        <f t="shared" si="1"/>
        <v>8710000</v>
      </c>
      <c r="F12" s="161">
        <f t="shared" si="1"/>
        <v>8710000</v>
      </c>
      <c r="G12" s="161">
        <f t="shared" si="1"/>
        <v>10000334</v>
      </c>
      <c r="H12" s="182">
        <f t="shared" si="1"/>
        <v>11574705</v>
      </c>
    </row>
    <row r="13" spans="1:8" s="1" customFormat="1" ht="12" customHeight="1">
      <c r="A13" s="14" t="s">
        <v>86</v>
      </c>
      <c r="B13" s="287" t="s">
        <v>192</v>
      </c>
      <c r="C13" s="272"/>
      <c r="D13" s="272"/>
      <c r="E13" s="163"/>
      <c r="F13" s="163"/>
      <c r="G13" s="163"/>
      <c r="H13" s="185"/>
    </row>
    <row r="14" spans="1:8" s="1" customFormat="1" ht="12" customHeight="1">
      <c r="A14" s="13" t="s">
        <v>87</v>
      </c>
      <c r="B14" s="288" t="s">
        <v>193</v>
      </c>
      <c r="C14" s="271"/>
      <c r="D14" s="271"/>
      <c r="E14" s="162"/>
      <c r="F14" s="162"/>
      <c r="G14" s="162"/>
      <c r="H14" s="184"/>
    </row>
    <row r="15" spans="1:8" s="1" customFormat="1" ht="12" customHeight="1">
      <c r="A15" s="13" t="s">
        <v>88</v>
      </c>
      <c r="B15" s="288" t="s">
        <v>362</v>
      </c>
      <c r="C15" s="271"/>
      <c r="D15" s="271"/>
      <c r="E15" s="162"/>
      <c r="F15" s="162"/>
      <c r="G15" s="162"/>
      <c r="H15" s="184"/>
    </row>
    <row r="16" spans="1:8" s="1" customFormat="1" ht="12" customHeight="1">
      <c r="A16" s="13" t="s">
        <v>89</v>
      </c>
      <c r="B16" s="288" t="s">
        <v>363</v>
      </c>
      <c r="C16" s="271"/>
      <c r="D16" s="271"/>
      <c r="E16" s="162"/>
      <c r="F16" s="162"/>
      <c r="G16" s="162"/>
      <c r="H16" s="184"/>
    </row>
    <row r="17" spans="1:8" s="1" customFormat="1" ht="12" customHeight="1">
      <c r="A17" s="13" t="s">
        <v>90</v>
      </c>
      <c r="B17" s="288" t="s">
        <v>194</v>
      </c>
      <c r="C17" s="271">
        <v>14875000</v>
      </c>
      <c r="D17" s="271">
        <v>9636000</v>
      </c>
      <c r="E17" s="162">
        <v>8710000</v>
      </c>
      <c r="F17" s="162">
        <v>8710000</v>
      </c>
      <c r="G17" s="162">
        <v>10000334</v>
      </c>
      <c r="H17" s="184">
        <v>11574705</v>
      </c>
    </row>
    <row r="18" spans="1:8" s="1" customFormat="1" ht="12" customHeight="1" thickBot="1">
      <c r="A18" s="15" t="s">
        <v>96</v>
      </c>
      <c r="B18" s="179" t="s">
        <v>195</v>
      </c>
      <c r="C18" s="273">
        <v>3142000</v>
      </c>
      <c r="D18" s="273"/>
      <c r="E18" s="164"/>
      <c r="F18" s="164"/>
      <c r="G18" s="164"/>
      <c r="H18" s="186"/>
    </row>
    <row r="19" spans="1:8" s="1" customFormat="1" ht="12" customHeight="1" thickBot="1">
      <c r="A19" s="19" t="s">
        <v>15</v>
      </c>
      <c r="B19" s="20" t="s">
        <v>196</v>
      </c>
      <c r="C19" s="270">
        <f aca="true" t="shared" si="2" ref="C19:H19">+C20+C21+C22+C23+C24</f>
        <v>98314000</v>
      </c>
      <c r="D19" s="270">
        <f t="shared" si="2"/>
        <v>65939826</v>
      </c>
      <c r="E19" s="161">
        <f t="shared" si="2"/>
        <v>45511000</v>
      </c>
      <c r="F19" s="161">
        <f t="shared" si="2"/>
        <v>45511000</v>
      </c>
      <c r="G19" s="161">
        <f t="shared" si="2"/>
        <v>45511000</v>
      </c>
      <c r="H19" s="182">
        <f t="shared" si="2"/>
        <v>50143032</v>
      </c>
    </row>
    <row r="20" spans="1:8" s="1" customFormat="1" ht="12" customHeight="1">
      <c r="A20" s="14" t="s">
        <v>69</v>
      </c>
      <c r="B20" s="287" t="s">
        <v>197</v>
      </c>
      <c r="C20" s="272"/>
      <c r="D20" s="272">
        <v>27939826</v>
      </c>
      <c r="E20" s="163">
        <v>45511000</v>
      </c>
      <c r="F20" s="163">
        <v>45511000</v>
      </c>
      <c r="G20" s="163">
        <v>45511000</v>
      </c>
      <c r="H20" s="185">
        <v>50143032</v>
      </c>
    </row>
    <row r="21" spans="1:8" s="1" customFormat="1" ht="12" customHeight="1">
      <c r="A21" s="13" t="s">
        <v>70</v>
      </c>
      <c r="B21" s="288" t="s">
        <v>198</v>
      </c>
      <c r="C21" s="271"/>
      <c r="D21" s="271"/>
      <c r="E21" s="162"/>
      <c r="F21" s="162"/>
      <c r="G21" s="162"/>
      <c r="H21" s="184"/>
    </row>
    <row r="22" spans="1:8" s="1" customFormat="1" ht="12" customHeight="1">
      <c r="A22" s="13" t="s">
        <v>71</v>
      </c>
      <c r="B22" s="288" t="s">
        <v>364</v>
      </c>
      <c r="C22" s="271"/>
      <c r="D22" s="271"/>
      <c r="E22" s="162"/>
      <c r="F22" s="162"/>
      <c r="G22" s="162"/>
      <c r="H22" s="184"/>
    </row>
    <row r="23" spans="1:8" s="1" customFormat="1" ht="12" customHeight="1">
      <c r="A23" s="13" t="s">
        <v>72</v>
      </c>
      <c r="B23" s="288" t="s">
        <v>365</v>
      </c>
      <c r="C23" s="271"/>
      <c r="D23" s="271"/>
      <c r="E23" s="162"/>
      <c r="F23" s="162"/>
      <c r="G23" s="162"/>
      <c r="H23" s="184"/>
    </row>
    <row r="24" spans="1:8" s="1" customFormat="1" ht="12" customHeight="1">
      <c r="A24" s="13" t="s">
        <v>118</v>
      </c>
      <c r="B24" s="288" t="s">
        <v>199</v>
      </c>
      <c r="C24" s="271">
        <v>98314000</v>
      </c>
      <c r="D24" s="271">
        <v>38000000</v>
      </c>
      <c r="E24" s="162"/>
      <c r="F24" s="162"/>
      <c r="G24" s="162"/>
      <c r="H24" s="184"/>
    </row>
    <row r="25" spans="1:8" s="1" customFormat="1" ht="12" customHeight="1" thickBot="1">
      <c r="A25" s="15" t="s">
        <v>119</v>
      </c>
      <c r="B25" s="289" t="s">
        <v>200</v>
      </c>
      <c r="C25" s="273">
        <v>98314000</v>
      </c>
      <c r="D25" s="273"/>
      <c r="E25" s="164"/>
      <c r="F25" s="164"/>
      <c r="G25" s="164"/>
      <c r="H25" s="186"/>
    </row>
    <row r="26" spans="1:8" s="1" customFormat="1" ht="12" customHeight="1" thickBot="1">
      <c r="A26" s="19" t="s">
        <v>120</v>
      </c>
      <c r="B26" s="20" t="s">
        <v>201</v>
      </c>
      <c r="C26" s="277">
        <f aca="true" t="shared" si="3" ref="C26:H26">+C27+C31+C32+C33</f>
        <v>45109000</v>
      </c>
      <c r="D26" s="277">
        <f t="shared" si="3"/>
        <v>47230000</v>
      </c>
      <c r="E26" s="314">
        <f t="shared" si="3"/>
        <v>51030000</v>
      </c>
      <c r="F26" s="314">
        <f t="shared" si="3"/>
        <v>51030000</v>
      </c>
      <c r="G26" s="314">
        <f t="shared" si="3"/>
        <v>51030000</v>
      </c>
      <c r="H26" s="188">
        <f t="shared" si="3"/>
        <v>61855149</v>
      </c>
    </row>
    <row r="27" spans="1:8" s="1" customFormat="1" ht="12" customHeight="1">
      <c r="A27" s="14" t="s">
        <v>202</v>
      </c>
      <c r="B27" s="287" t="s">
        <v>379</v>
      </c>
      <c r="C27" s="316">
        <v>35897000</v>
      </c>
      <c r="D27" s="316">
        <f>+D28+D29+D30</f>
        <v>38100000</v>
      </c>
      <c r="E27" s="315">
        <f>+E28+E29+E30</f>
        <v>41000000</v>
      </c>
      <c r="F27" s="315">
        <f>+F28+F29+F30</f>
        <v>41000000</v>
      </c>
      <c r="G27" s="315">
        <f>+G28+G29+G30</f>
        <v>41000000</v>
      </c>
      <c r="H27" s="285">
        <f>+H28+H29+H30</f>
        <v>50040266</v>
      </c>
    </row>
    <row r="28" spans="1:8" s="1" customFormat="1" ht="12" customHeight="1">
      <c r="A28" s="13" t="s">
        <v>203</v>
      </c>
      <c r="B28" s="288" t="s">
        <v>208</v>
      </c>
      <c r="C28" s="271">
        <v>7032000</v>
      </c>
      <c r="D28" s="271">
        <v>9300000</v>
      </c>
      <c r="E28" s="162">
        <v>10000000</v>
      </c>
      <c r="F28" s="162">
        <v>10000000</v>
      </c>
      <c r="G28" s="162">
        <v>10000000</v>
      </c>
      <c r="H28" s="184">
        <v>10223113</v>
      </c>
    </row>
    <row r="29" spans="1:8" s="1" customFormat="1" ht="12" customHeight="1">
      <c r="A29" s="13" t="s">
        <v>204</v>
      </c>
      <c r="B29" s="288" t="s">
        <v>209</v>
      </c>
      <c r="C29" s="271"/>
      <c r="D29" s="271"/>
      <c r="E29" s="162"/>
      <c r="F29" s="162"/>
      <c r="G29" s="162"/>
      <c r="H29" s="184"/>
    </row>
    <row r="30" spans="1:8" s="1" customFormat="1" ht="12" customHeight="1">
      <c r="A30" s="13" t="s">
        <v>377</v>
      </c>
      <c r="B30" s="338" t="s">
        <v>378</v>
      </c>
      <c r="C30" s="271">
        <v>28865000</v>
      </c>
      <c r="D30" s="271">
        <v>28800000</v>
      </c>
      <c r="E30" s="162">
        <v>31000000</v>
      </c>
      <c r="F30" s="162">
        <v>31000000</v>
      </c>
      <c r="G30" s="162">
        <v>31000000</v>
      </c>
      <c r="H30" s="184">
        <v>39817153</v>
      </c>
    </row>
    <row r="31" spans="1:8" s="1" customFormat="1" ht="12" customHeight="1">
      <c r="A31" s="13" t="s">
        <v>205</v>
      </c>
      <c r="B31" s="288" t="s">
        <v>210</v>
      </c>
      <c r="C31" s="271">
        <v>8821000</v>
      </c>
      <c r="D31" s="271">
        <v>8800000</v>
      </c>
      <c r="E31" s="162">
        <v>9700000</v>
      </c>
      <c r="F31" s="162">
        <v>9700000</v>
      </c>
      <c r="G31" s="162">
        <v>9700000</v>
      </c>
      <c r="H31" s="184">
        <v>11319036</v>
      </c>
    </row>
    <row r="32" spans="1:8" s="1" customFormat="1" ht="12" customHeight="1">
      <c r="A32" s="13" t="s">
        <v>206</v>
      </c>
      <c r="B32" s="288" t="s">
        <v>211</v>
      </c>
      <c r="C32" s="271"/>
      <c r="D32" s="271"/>
      <c r="E32" s="162"/>
      <c r="F32" s="162"/>
      <c r="G32" s="162"/>
      <c r="H32" s="184"/>
    </row>
    <row r="33" spans="1:8" s="1" customFormat="1" ht="12" customHeight="1" thickBot="1">
      <c r="A33" s="15" t="s">
        <v>207</v>
      </c>
      <c r="B33" s="289" t="s">
        <v>212</v>
      </c>
      <c r="C33" s="273">
        <v>391000</v>
      </c>
      <c r="D33" s="273">
        <v>330000</v>
      </c>
      <c r="E33" s="164">
        <v>330000</v>
      </c>
      <c r="F33" s="164">
        <v>330000</v>
      </c>
      <c r="G33" s="164">
        <v>330000</v>
      </c>
      <c r="H33" s="186">
        <v>495847</v>
      </c>
    </row>
    <row r="34" spans="1:8" s="1" customFormat="1" ht="12" customHeight="1" thickBot="1">
      <c r="A34" s="19" t="s">
        <v>17</v>
      </c>
      <c r="B34" s="20" t="s">
        <v>374</v>
      </c>
      <c r="C34" s="270">
        <f aca="true" t="shared" si="4" ref="C34:H34">SUM(C35:C45)</f>
        <v>141044000</v>
      </c>
      <c r="D34" s="270">
        <f t="shared" si="4"/>
        <v>87406229</v>
      </c>
      <c r="E34" s="161">
        <f t="shared" si="4"/>
        <v>191959831</v>
      </c>
      <c r="F34" s="161">
        <f t="shared" si="4"/>
        <v>191959831</v>
      </c>
      <c r="G34" s="161">
        <f t="shared" si="4"/>
        <v>191959831</v>
      </c>
      <c r="H34" s="182">
        <f t="shared" si="4"/>
        <v>195223938</v>
      </c>
    </row>
    <row r="35" spans="1:8" s="1" customFormat="1" ht="12" customHeight="1">
      <c r="A35" s="14" t="s">
        <v>73</v>
      </c>
      <c r="B35" s="287" t="s">
        <v>215</v>
      </c>
      <c r="C35" s="272"/>
      <c r="D35" s="272"/>
      <c r="E35" s="163"/>
      <c r="F35" s="163"/>
      <c r="G35" s="163"/>
      <c r="H35" s="185"/>
    </row>
    <row r="36" spans="1:8" s="1" customFormat="1" ht="12" customHeight="1">
      <c r="A36" s="13" t="s">
        <v>74</v>
      </c>
      <c r="B36" s="288" t="s">
        <v>216</v>
      </c>
      <c r="C36" s="271">
        <v>5673000</v>
      </c>
      <c r="D36" s="271">
        <v>4783000</v>
      </c>
      <c r="E36" s="162">
        <v>5251000</v>
      </c>
      <c r="F36" s="162">
        <v>5251000</v>
      </c>
      <c r="G36" s="162">
        <v>5251000</v>
      </c>
      <c r="H36" s="184">
        <v>5659830</v>
      </c>
    </row>
    <row r="37" spans="1:8" s="1" customFormat="1" ht="12" customHeight="1">
      <c r="A37" s="13" t="s">
        <v>75</v>
      </c>
      <c r="B37" s="288" t="s">
        <v>217</v>
      </c>
      <c r="C37" s="271">
        <v>3408000</v>
      </c>
      <c r="D37" s="271">
        <v>4469229</v>
      </c>
      <c r="E37" s="162">
        <v>4476000</v>
      </c>
      <c r="F37" s="162">
        <v>4476000</v>
      </c>
      <c r="G37" s="162">
        <v>4476000</v>
      </c>
      <c r="H37" s="184">
        <v>4090634</v>
      </c>
    </row>
    <row r="38" spans="1:8" s="1" customFormat="1" ht="12" customHeight="1">
      <c r="A38" s="13" t="s">
        <v>122</v>
      </c>
      <c r="B38" s="288" t="s">
        <v>218</v>
      </c>
      <c r="C38" s="271">
        <v>404000</v>
      </c>
      <c r="D38" s="271">
        <v>1401000</v>
      </c>
      <c r="E38" s="162">
        <v>270000</v>
      </c>
      <c r="F38" s="162">
        <v>270000</v>
      </c>
      <c r="G38" s="162">
        <v>270000</v>
      </c>
      <c r="H38" s="184">
        <v>474249</v>
      </c>
    </row>
    <row r="39" spans="1:8" s="1" customFormat="1" ht="12" customHeight="1">
      <c r="A39" s="13" t="s">
        <v>123</v>
      </c>
      <c r="B39" s="288" t="s">
        <v>219</v>
      </c>
      <c r="C39" s="271">
        <v>18816000</v>
      </c>
      <c r="D39" s="271">
        <v>15491000</v>
      </c>
      <c r="E39" s="162">
        <v>15896000</v>
      </c>
      <c r="F39" s="162">
        <v>15896000</v>
      </c>
      <c r="G39" s="162">
        <v>15896000</v>
      </c>
      <c r="H39" s="184">
        <v>18241022</v>
      </c>
    </row>
    <row r="40" spans="1:8" s="1" customFormat="1" ht="12" customHeight="1">
      <c r="A40" s="13" t="s">
        <v>124</v>
      </c>
      <c r="B40" s="288" t="s">
        <v>220</v>
      </c>
      <c r="C40" s="271">
        <v>80642000</v>
      </c>
      <c r="D40" s="271">
        <v>49880000</v>
      </c>
      <c r="E40" s="162">
        <v>166025000</v>
      </c>
      <c r="F40" s="162">
        <v>166025000</v>
      </c>
      <c r="G40" s="162">
        <v>166025000</v>
      </c>
      <c r="H40" s="186">
        <v>166716372</v>
      </c>
    </row>
    <row r="41" spans="1:8" s="1" customFormat="1" ht="12" customHeight="1">
      <c r="A41" s="13" t="s">
        <v>125</v>
      </c>
      <c r="B41" s="288" t="s">
        <v>221</v>
      </c>
      <c r="C41" s="271">
        <v>28286000</v>
      </c>
      <c r="D41" s="271">
        <v>11340000</v>
      </c>
      <c r="E41" s="162"/>
      <c r="F41" s="162"/>
      <c r="G41" s="162"/>
      <c r="H41" s="271"/>
    </row>
    <row r="42" spans="1:8" s="1" customFormat="1" ht="12" customHeight="1">
      <c r="A42" s="13" t="s">
        <v>126</v>
      </c>
      <c r="B42" s="288" t="s">
        <v>222</v>
      </c>
      <c r="C42" s="271">
        <v>22000</v>
      </c>
      <c r="D42" s="271">
        <v>30000</v>
      </c>
      <c r="E42" s="162">
        <v>30000</v>
      </c>
      <c r="F42" s="162">
        <v>30000</v>
      </c>
      <c r="G42" s="162">
        <v>30000</v>
      </c>
      <c r="H42" s="185">
        <v>30000</v>
      </c>
    </row>
    <row r="43" spans="1:8" s="1" customFormat="1" ht="12" customHeight="1">
      <c r="A43" s="13" t="s">
        <v>213</v>
      </c>
      <c r="B43" s="288" t="s">
        <v>223</v>
      </c>
      <c r="C43" s="274"/>
      <c r="D43" s="274"/>
      <c r="E43" s="165"/>
      <c r="F43" s="165"/>
      <c r="G43" s="165"/>
      <c r="H43" s="184"/>
    </row>
    <row r="44" spans="1:8" s="1" customFormat="1" ht="12" customHeight="1">
      <c r="A44" s="15" t="s">
        <v>214</v>
      </c>
      <c r="B44" s="289" t="s">
        <v>376</v>
      </c>
      <c r="C44" s="275">
        <v>75000</v>
      </c>
      <c r="D44" s="275"/>
      <c r="E44" s="166"/>
      <c r="F44" s="166"/>
      <c r="G44" s="166"/>
      <c r="H44" s="276"/>
    </row>
    <row r="45" spans="1:8" s="1" customFormat="1" ht="12" customHeight="1" thickBot="1">
      <c r="A45" s="15" t="s">
        <v>375</v>
      </c>
      <c r="B45" s="179" t="s">
        <v>224</v>
      </c>
      <c r="C45" s="275">
        <v>3718000</v>
      </c>
      <c r="D45" s="275">
        <v>12000</v>
      </c>
      <c r="E45" s="166">
        <v>11831</v>
      </c>
      <c r="F45" s="166">
        <v>11831</v>
      </c>
      <c r="G45" s="166">
        <v>11831</v>
      </c>
      <c r="H45" s="276">
        <v>11831</v>
      </c>
    </row>
    <row r="46" spans="1:8" s="1" customFormat="1" ht="12" customHeight="1" thickBot="1">
      <c r="A46" s="19" t="s">
        <v>18</v>
      </c>
      <c r="B46" s="20" t="s">
        <v>225</v>
      </c>
      <c r="C46" s="270">
        <f aca="true" t="shared" si="5" ref="C46:H46">SUM(C47:C51)</f>
        <v>271244000</v>
      </c>
      <c r="D46" s="270">
        <f t="shared" si="5"/>
        <v>160264000</v>
      </c>
      <c r="E46" s="161">
        <f t="shared" si="5"/>
        <v>464263000</v>
      </c>
      <c r="F46" s="161">
        <f t="shared" si="5"/>
        <v>464263000</v>
      </c>
      <c r="G46" s="161">
        <f t="shared" si="5"/>
        <v>464263000</v>
      </c>
      <c r="H46" s="182">
        <f t="shared" si="5"/>
        <v>453452851</v>
      </c>
    </row>
    <row r="47" spans="1:8" s="1" customFormat="1" ht="12" customHeight="1">
      <c r="A47" s="14" t="s">
        <v>76</v>
      </c>
      <c r="B47" s="287" t="s">
        <v>229</v>
      </c>
      <c r="C47" s="326"/>
      <c r="D47" s="326"/>
      <c r="E47" s="175"/>
      <c r="F47" s="175"/>
      <c r="G47" s="175"/>
      <c r="H47" s="324"/>
    </row>
    <row r="48" spans="1:8" s="1" customFormat="1" ht="12" customHeight="1">
      <c r="A48" s="13" t="s">
        <v>77</v>
      </c>
      <c r="B48" s="288" t="s">
        <v>230</v>
      </c>
      <c r="C48" s="274">
        <v>270344000</v>
      </c>
      <c r="D48" s="274">
        <v>159792000</v>
      </c>
      <c r="E48" s="165">
        <v>464263000</v>
      </c>
      <c r="F48" s="165">
        <v>464263000</v>
      </c>
      <c r="G48" s="165">
        <v>464263000</v>
      </c>
      <c r="H48" s="187">
        <v>453452851</v>
      </c>
    </row>
    <row r="49" spans="1:8" s="1" customFormat="1" ht="12" customHeight="1">
      <c r="A49" s="13" t="s">
        <v>226</v>
      </c>
      <c r="B49" s="288" t="s">
        <v>231</v>
      </c>
      <c r="C49" s="274">
        <v>900000</v>
      </c>
      <c r="D49" s="274">
        <v>472000</v>
      </c>
      <c r="E49" s="165"/>
      <c r="F49" s="165"/>
      <c r="G49" s="165"/>
      <c r="H49" s="187"/>
    </row>
    <row r="50" spans="1:8" s="1" customFormat="1" ht="12" customHeight="1">
      <c r="A50" s="13" t="s">
        <v>227</v>
      </c>
      <c r="B50" s="288" t="s">
        <v>232</v>
      </c>
      <c r="C50" s="274"/>
      <c r="D50" s="274"/>
      <c r="E50" s="165"/>
      <c r="F50" s="165"/>
      <c r="G50" s="165"/>
      <c r="H50" s="187"/>
    </row>
    <row r="51" spans="1:8" s="1" customFormat="1" ht="12" customHeight="1" thickBot="1">
      <c r="A51" s="15" t="s">
        <v>228</v>
      </c>
      <c r="B51" s="179" t="s">
        <v>233</v>
      </c>
      <c r="C51" s="275"/>
      <c r="D51" s="275"/>
      <c r="E51" s="166"/>
      <c r="F51" s="166"/>
      <c r="G51" s="166"/>
      <c r="H51" s="276"/>
    </row>
    <row r="52" spans="1:8" s="1" customFormat="1" ht="12" customHeight="1" thickBot="1">
      <c r="A52" s="19" t="s">
        <v>127</v>
      </c>
      <c r="B52" s="20" t="s">
        <v>234</v>
      </c>
      <c r="C52" s="270">
        <f aca="true" t="shared" si="6" ref="C52:H52">SUM(C53:C55)</f>
        <v>1130000</v>
      </c>
      <c r="D52" s="270">
        <f t="shared" si="6"/>
        <v>0</v>
      </c>
      <c r="E52" s="161">
        <f t="shared" si="6"/>
        <v>0</v>
      </c>
      <c r="F52" s="161">
        <f t="shared" si="6"/>
        <v>0</v>
      </c>
      <c r="G52" s="161">
        <f t="shared" si="6"/>
        <v>540000</v>
      </c>
      <c r="H52" s="182">
        <f t="shared" si="6"/>
        <v>661707</v>
      </c>
    </row>
    <row r="53" spans="1:8" s="1" customFormat="1" ht="12" customHeight="1">
      <c r="A53" s="14" t="s">
        <v>78</v>
      </c>
      <c r="B53" s="287" t="s">
        <v>235</v>
      </c>
      <c r="C53" s="272"/>
      <c r="D53" s="272"/>
      <c r="E53" s="163"/>
      <c r="F53" s="163"/>
      <c r="G53" s="163"/>
      <c r="H53" s="185"/>
    </row>
    <row r="54" spans="1:8" s="1" customFormat="1" ht="12" customHeight="1">
      <c r="A54" s="13" t="s">
        <v>79</v>
      </c>
      <c r="B54" s="288" t="s">
        <v>366</v>
      </c>
      <c r="C54" s="271"/>
      <c r="D54" s="271"/>
      <c r="E54" s="162"/>
      <c r="F54" s="162"/>
      <c r="G54" s="162"/>
      <c r="H54" s="184"/>
    </row>
    <row r="55" spans="1:8" s="1" customFormat="1" ht="12" customHeight="1">
      <c r="A55" s="13" t="s">
        <v>238</v>
      </c>
      <c r="B55" s="288" t="s">
        <v>236</v>
      </c>
      <c r="C55" s="271">
        <v>1130000</v>
      </c>
      <c r="D55" s="271"/>
      <c r="E55" s="162"/>
      <c r="F55" s="162"/>
      <c r="G55" s="162">
        <v>540000</v>
      </c>
      <c r="H55" s="184">
        <v>661707</v>
      </c>
    </row>
    <row r="56" spans="1:8" s="1" customFormat="1" ht="12" customHeight="1" thickBot="1">
      <c r="A56" s="15" t="s">
        <v>239</v>
      </c>
      <c r="B56" s="179" t="s">
        <v>237</v>
      </c>
      <c r="C56" s="273"/>
      <c r="D56" s="273"/>
      <c r="E56" s="164"/>
      <c r="F56" s="164"/>
      <c r="G56" s="164"/>
      <c r="H56" s="186"/>
    </row>
    <row r="57" spans="1:8" s="1" customFormat="1" ht="12" customHeight="1" thickBot="1">
      <c r="A57" s="19" t="s">
        <v>20</v>
      </c>
      <c r="B57" s="177" t="s">
        <v>240</v>
      </c>
      <c r="C57" s="270">
        <f aca="true" t="shared" si="7" ref="C57:H57">SUM(C58:C60)</f>
        <v>21444000</v>
      </c>
      <c r="D57" s="270">
        <f t="shared" si="7"/>
        <v>38272000</v>
      </c>
      <c r="E57" s="161">
        <f t="shared" si="7"/>
        <v>44915000</v>
      </c>
      <c r="F57" s="161">
        <f t="shared" si="7"/>
        <v>44915000</v>
      </c>
      <c r="G57" s="161">
        <f t="shared" si="7"/>
        <v>49355000</v>
      </c>
      <c r="H57" s="182">
        <f t="shared" si="7"/>
        <v>54354998</v>
      </c>
    </row>
    <row r="58" spans="1:8" s="1" customFormat="1" ht="12" customHeight="1">
      <c r="A58" s="14" t="s">
        <v>128</v>
      </c>
      <c r="B58" s="287" t="s">
        <v>242</v>
      </c>
      <c r="C58" s="274"/>
      <c r="D58" s="274"/>
      <c r="E58" s="165"/>
      <c r="F58" s="165"/>
      <c r="G58" s="165"/>
      <c r="H58" s="187"/>
    </row>
    <row r="59" spans="1:8" s="1" customFormat="1" ht="12" customHeight="1">
      <c r="A59" s="13" t="s">
        <v>129</v>
      </c>
      <c r="B59" s="288" t="s">
        <v>367</v>
      </c>
      <c r="C59" s="274"/>
      <c r="D59" s="274"/>
      <c r="E59" s="165"/>
      <c r="F59" s="165"/>
      <c r="G59" s="165"/>
      <c r="H59" s="187">
        <v>4999998</v>
      </c>
    </row>
    <row r="60" spans="1:8" s="1" customFormat="1" ht="12" customHeight="1">
      <c r="A60" s="13" t="s">
        <v>167</v>
      </c>
      <c r="B60" s="288" t="s">
        <v>243</v>
      </c>
      <c r="C60" s="274">
        <v>21444000</v>
      </c>
      <c r="D60" s="274">
        <v>38272000</v>
      </c>
      <c r="E60" s="165">
        <v>44915000</v>
      </c>
      <c r="F60" s="165">
        <v>44915000</v>
      </c>
      <c r="G60" s="165">
        <v>49355000</v>
      </c>
      <c r="H60" s="187">
        <v>49355000</v>
      </c>
    </row>
    <row r="61" spans="1:8" s="1" customFormat="1" ht="12" customHeight="1" thickBot="1">
      <c r="A61" s="15" t="s">
        <v>241</v>
      </c>
      <c r="B61" s="179" t="s">
        <v>244</v>
      </c>
      <c r="C61" s="274"/>
      <c r="D61" s="274"/>
      <c r="E61" s="165"/>
      <c r="F61" s="165"/>
      <c r="G61" s="165"/>
      <c r="H61" s="187"/>
    </row>
    <row r="62" spans="1:8" s="1" customFormat="1" ht="12" customHeight="1" thickBot="1">
      <c r="A62" s="345" t="s">
        <v>419</v>
      </c>
      <c r="B62" s="20" t="s">
        <v>245</v>
      </c>
      <c r="C62" s="277">
        <f aca="true" t="shared" si="8" ref="C62:H62">+C5+C12+C19+C26+C34+C46+C52+C57</f>
        <v>807564000</v>
      </c>
      <c r="D62" s="277">
        <f t="shared" si="8"/>
        <v>621369181</v>
      </c>
      <c r="E62" s="314">
        <f t="shared" si="8"/>
        <v>1034343000</v>
      </c>
      <c r="F62" s="314">
        <f t="shared" si="8"/>
        <v>1034343000</v>
      </c>
      <c r="G62" s="314">
        <f t="shared" si="8"/>
        <v>1043865468</v>
      </c>
      <c r="H62" s="188">
        <f t="shared" si="8"/>
        <v>1068598547</v>
      </c>
    </row>
    <row r="63" spans="1:8" s="1" customFormat="1" ht="12" customHeight="1" thickBot="1">
      <c r="A63" s="327" t="s">
        <v>246</v>
      </c>
      <c r="B63" s="177" t="s">
        <v>466</v>
      </c>
      <c r="C63" s="270">
        <f aca="true" t="shared" si="9" ref="C63:H63">SUM(C64:C66)</f>
        <v>45000000</v>
      </c>
      <c r="D63" s="270">
        <f t="shared" si="9"/>
        <v>0</v>
      </c>
      <c r="E63" s="161">
        <f t="shared" si="9"/>
        <v>0</v>
      </c>
      <c r="F63" s="161">
        <f t="shared" si="9"/>
        <v>0</v>
      </c>
      <c r="G63" s="161">
        <f t="shared" si="9"/>
        <v>0</v>
      </c>
      <c r="H63" s="182">
        <f t="shared" si="9"/>
        <v>0</v>
      </c>
    </row>
    <row r="64" spans="1:8" s="1" customFormat="1" ht="12" customHeight="1">
      <c r="A64" s="14" t="s">
        <v>278</v>
      </c>
      <c r="B64" s="287" t="s">
        <v>248</v>
      </c>
      <c r="C64" s="274">
        <v>45000000</v>
      </c>
      <c r="D64" s="274"/>
      <c r="E64" s="165"/>
      <c r="F64" s="165"/>
      <c r="G64" s="165"/>
      <c r="H64" s="187"/>
    </row>
    <row r="65" spans="1:8" s="1" customFormat="1" ht="12" customHeight="1">
      <c r="A65" s="13" t="s">
        <v>287</v>
      </c>
      <c r="B65" s="288" t="s">
        <v>249</v>
      </c>
      <c r="C65" s="274"/>
      <c r="D65" s="274"/>
      <c r="E65" s="165"/>
      <c r="F65" s="165"/>
      <c r="G65" s="165"/>
      <c r="H65" s="187"/>
    </row>
    <row r="66" spans="1:8" s="1" customFormat="1" ht="12" customHeight="1" thickBot="1">
      <c r="A66" s="15" t="s">
        <v>288</v>
      </c>
      <c r="B66" s="339" t="s">
        <v>404</v>
      </c>
      <c r="C66" s="274"/>
      <c r="D66" s="274"/>
      <c r="E66" s="165"/>
      <c r="F66" s="165"/>
      <c r="G66" s="165"/>
      <c r="H66" s="187"/>
    </row>
    <row r="67" spans="1:8" s="1" customFormat="1" ht="12" customHeight="1" thickBot="1">
      <c r="A67" s="327" t="s">
        <v>251</v>
      </c>
      <c r="B67" s="177" t="s">
        <v>252</v>
      </c>
      <c r="C67" s="270">
        <f aca="true" t="shared" si="10" ref="C67:H67">SUM(C68:C71)</f>
        <v>0</v>
      </c>
      <c r="D67" s="270">
        <f t="shared" si="10"/>
        <v>0</v>
      </c>
      <c r="E67" s="161">
        <f t="shared" si="10"/>
        <v>0</v>
      </c>
      <c r="F67" s="161">
        <f t="shared" si="10"/>
        <v>0</v>
      </c>
      <c r="G67" s="161">
        <f t="shared" si="10"/>
        <v>0</v>
      </c>
      <c r="H67" s="182">
        <f t="shared" si="10"/>
        <v>0</v>
      </c>
    </row>
    <row r="68" spans="1:8" s="1" customFormat="1" ht="12" customHeight="1">
      <c r="A68" s="14" t="s">
        <v>107</v>
      </c>
      <c r="B68" s="287" t="s">
        <v>253</v>
      </c>
      <c r="C68" s="274"/>
      <c r="D68" s="274"/>
      <c r="E68" s="165"/>
      <c r="F68" s="165"/>
      <c r="G68" s="165"/>
      <c r="H68" s="187"/>
    </row>
    <row r="69" spans="1:8" s="1" customFormat="1" ht="17.25" customHeight="1">
      <c r="A69" s="13" t="s">
        <v>108</v>
      </c>
      <c r="B69" s="288" t="s">
        <v>254</v>
      </c>
      <c r="C69" s="274"/>
      <c r="D69" s="274"/>
      <c r="E69" s="165"/>
      <c r="F69" s="165"/>
      <c r="G69" s="165"/>
      <c r="H69" s="187"/>
    </row>
    <row r="70" spans="1:8" s="1" customFormat="1" ht="12" customHeight="1">
      <c r="A70" s="13" t="s">
        <v>279</v>
      </c>
      <c r="B70" s="288" t="s">
        <v>255</v>
      </c>
      <c r="C70" s="274"/>
      <c r="D70" s="274"/>
      <c r="E70" s="165"/>
      <c r="F70" s="165"/>
      <c r="G70" s="165"/>
      <c r="H70" s="187"/>
    </row>
    <row r="71" spans="1:8" s="1" customFormat="1" ht="12" customHeight="1" thickBot="1">
      <c r="A71" s="15" t="s">
        <v>280</v>
      </c>
      <c r="B71" s="179" t="s">
        <v>256</v>
      </c>
      <c r="C71" s="274"/>
      <c r="D71" s="274"/>
      <c r="E71" s="165"/>
      <c r="F71" s="165"/>
      <c r="G71" s="165"/>
      <c r="H71" s="187"/>
    </row>
    <row r="72" spans="1:8" s="1" customFormat="1" ht="12" customHeight="1" thickBot="1">
      <c r="A72" s="327" t="s">
        <v>257</v>
      </c>
      <c r="B72" s="177" t="s">
        <v>258</v>
      </c>
      <c r="C72" s="270">
        <f aca="true" t="shared" si="11" ref="C72:H72">SUM(C73:C74)</f>
        <v>116901000</v>
      </c>
      <c r="D72" s="270">
        <f t="shared" si="11"/>
        <v>371510968</v>
      </c>
      <c r="E72" s="161">
        <f t="shared" si="11"/>
        <v>228274000</v>
      </c>
      <c r="F72" s="161">
        <f t="shared" si="11"/>
        <v>28274000</v>
      </c>
      <c r="G72" s="161">
        <f t="shared" si="11"/>
        <v>37384727</v>
      </c>
      <c r="H72" s="182">
        <f t="shared" si="11"/>
        <v>37384727</v>
      </c>
    </row>
    <row r="73" spans="1:8" s="1" customFormat="1" ht="12" customHeight="1">
      <c r="A73" s="14" t="s">
        <v>281</v>
      </c>
      <c r="B73" s="287" t="s">
        <v>259</v>
      </c>
      <c r="C73" s="274">
        <v>116901000</v>
      </c>
      <c r="D73" s="274">
        <v>371510968</v>
      </c>
      <c r="E73" s="165">
        <v>228274000</v>
      </c>
      <c r="F73" s="165">
        <v>28274000</v>
      </c>
      <c r="G73" s="165">
        <v>37384727</v>
      </c>
      <c r="H73" s="187">
        <v>37384727</v>
      </c>
    </row>
    <row r="74" spans="1:8" s="1" customFormat="1" ht="12" customHeight="1" thickBot="1">
      <c r="A74" s="15" t="s">
        <v>282</v>
      </c>
      <c r="B74" s="179" t="s">
        <v>260</v>
      </c>
      <c r="C74" s="274"/>
      <c r="D74" s="274"/>
      <c r="E74" s="165"/>
      <c r="F74" s="165"/>
      <c r="G74" s="165"/>
      <c r="H74" s="187"/>
    </row>
    <row r="75" spans="1:8" s="1" customFormat="1" ht="12" customHeight="1" thickBot="1">
      <c r="A75" s="327" t="s">
        <v>261</v>
      </c>
      <c r="B75" s="177" t="s">
        <v>262</v>
      </c>
      <c r="C75" s="270">
        <f aca="true" t="shared" si="12" ref="C75:H75">SUM(C76:C78)</f>
        <v>109412000</v>
      </c>
      <c r="D75" s="270">
        <f t="shared" si="12"/>
        <v>0</v>
      </c>
      <c r="E75" s="161">
        <f t="shared" si="12"/>
        <v>0</v>
      </c>
      <c r="F75" s="161">
        <f t="shared" si="12"/>
        <v>200000000</v>
      </c>
      <c r="G75" s="161">
        <f t="shared" si="12"/>
        <v>200000000</v>
      </c>
      <c r="H75" s="182">
        <f t="shared" si="12"/>
        <v>200000000</v>
      </c>
    </row>
    <row r="76" spans="1:8" s="1" customFormat="1" ht="12" customHeight="1">
      <c r="A76" s="14" t="s">
        <v>283</v>
      </c>
      <c r="B76" s="287" t="s">
        <v>263</v>
      </c>
      <c r="C76" s="274">
        <v>7412000</v>
      </c>
      <c r="D76" s="274"/>
      <c r="E76" s="165"/>
      <c r="F76" s="165"/>
      <c r="G76" s="165"/>
      <c r="H76" s="187"/>
    </row>
    <row r="77" spans="1:8" s="1" customFormat="1" ht="12" customHeight="1">
      <c r="A77" s="13" t="s">
        <v>284</v>
      </c>
      <c r="B77" s="288" t="s">
        <v>264</v>
      </c>
      <c r="C77" s="274"/>
      <c r="D77" s="274"/>
      <c r="E77" s="165"/>
      <c r="F77" s="165"/>
      <c r="G77" s="165"/>
      <c r="H77" s="187"/>
    </row>
    <row r="78" spans="1:8" s="1" customFormat="1" ht="12" customHeight="1" thickBot="1">
      <c r="A78" s="15" t="s">
        <v>285</v>
      </c>
      <c r="B78" s="179" t="s">
        <v>265</v>
      </c>
      <c r="C78" s="274">
        <v>102000000</v>
      </c>
      <c r="D78" s="274"/>
      <c r="E78" s="165"/>
      <c r="F78" s="165">
        <v>200000000</v>
      </c>
      <c r="G78" s="165">
        <v>200000000</v>
      </c>
      <c r="H78" s="187">
        <v>200000000</v>
      </c>
    </row>
    <row r="79" spans="1:8" s="1" customFormat="1" ht="12" customHeight="1" thickBot="1">
      <c r="A79" s="327" t="s">
        <v>266</v>
      </c>
      <c r="B79" s="177" t="s">
        <v>286</v>
      </c>
      <c r="C79" s="270">
        <f aca="true" t="shared" si="13" ref="C79:H79">SUM(C80:C83)</f>
        <v>0</v>
      </c>
      <c r="D79" s="270">
        <f t="shared" si="13"/>
        <v>0</v>
      </c>
      <c r="E79" s="161">
        <f t="shared" si="13"/>
        <v>0</v>
      </c>
      <c r="F79" s="161">
        <f t="shared" si="13"/>
        <v>0</v>
      </c>
      <c r="G79" s="161">
        <f t="shared" si="13"/>
        <v>0</v>
      </c>
      <c r="H79" s="182">
        <f t="shared" si="13"/>
        <v>0</v>
      </c>
    </row>
    <row r="80" spans="1:8" s="1" customFormat="1" ht="12" customHeight="1">
      <c r="A80" s="291" t="s">
        <v>267</v>
      </c>
      <c r="B80" s="287" t="s">
        <v>268</v>
      </c>
      <c r="C80" s="274"/>
      <c r="D80" s="274"/>
      <c r="E80" s="165"/>
      <c r="F80" s="165"/>
      <c r="G80" s="165"/>
      <c r="H80" s="187"/>
    </row>
    <row r="81" spans="1:8" s="1" customFormat="1" ht="12" customHeight="1">
      <c r="A81" s="292" t="s">
        <v>269</v>
      </c>
      <c r="B81" s="288" t="s">
        <v>270</v>
      </c>
      <c r="C81" s="274"/>
      <c r="D81" s="274"/>
      <c r="E81" s="165"/>
      <c r="F81" s="165"/>
      <c r="G81" s="165"/>
      <c r="H81" s="187"/>
    </row>
    <row r="82" spans="1:8" s="1" customFormat="1" ht="12" customHeight="1">
      <c r="A82" s="292" t="s">
        <v>271</v>
      </c>
      <c r="B82" s="288" t="s">
        <v>272</v>
      </c>
      <c r="C82" s="274"/>
      <c r="D82" s="274"/>
      <c r="E82" s="165"/>
      <c r="F82" s="165"/>
      <c r="G82" s="165"/>
      <c r="H82" s="187"/>
    </row>
    <row r="83" spans="1:8" s="1" customFormat="1" ht="12" customHeight="1" thickBot="1">
      <c r="A83" s="293" t="s">
        <v>273</v>
      </c>
      <c r="B83" s="179" t="s">
        <v>274</v>
      </c>
      <c r="C83" s="274"/>
      <c r="D83" s="274"/>
      <c r="E83" s="165"/>
      <c r="F83" s="165"/>
      <c r="G83" s="165"/>
      <c r="H83" s="187"/>
    </row>
    <row r="84" spans="1:8" s="1" customFormat="1" ht="12" customHeight="1" thickBot="1">
      <c r="A84" s="327" t="s">
        <v>275</v>
      </c>
      <c r="B84" s="177" t="s">
        <v>418</v>
      </c>
      <c r="C84" s="329"/>
      <c r="D84" s="329"/>
      <c r="E84" s="330"/>
      <c r="F84" s="330"/>
      <c r="G84" s="330"/>
      <c r="H84" s="325"/>
    </row>
    <row r="85" spans="1:8" s="1" customFormat="1" ht="12" customHeight="1" thickBot="1">
      <c r="A85" s="327" t="s">
        <v>277</v>
      </c>
      <c r="B85" s="177" t="s">
        <v>276</v>
      </c>
      <c r="C85" s="329"/>
      <c r="D85" s="329"/>
      <c r="E85" s="330"/>
      <c r="F85" s="330"/>
      <c r="G85" s="330"/>
      <c r="H85" s="325"/>
    </row>
    <row r="86" spans="1:8" s="1" customFormat="1" ht="12" customHeight="1" thickBot="1">
      <c r="A86" s="327" t="s">
        <v>289</v>
      </c>
      <c r="B86" s="294" t="s">
        <v>421</v>
      </c>
      <c r="C86" s="277">
        <f aca="true" t="shared" si="14" ref="C86:H86">+C63+C67+C72+C75+C79+C85+C84</f>
        <v>271313000</v>
      </c>
      <c r="D86" s="277">
        <f t="shared" si="14"/>
        <v>371510968</v>
      </c>
      <c r="E86" s="314">
        <f t="shared" si="14"/>
        <v>228274000</v>
      </c>
      <c r="F86" s="314">
        <f t="shared" si="14"/>
        <v>228274000</v>
      </c>
      <c r="G86" s="314">
        <f t="shared" si="14"/>
        <v>237384727</v>
      </c>
      <c r="H86" s="188">
        <f t="shared" si="14"/>
        <v>237384727</v>
      </c>
    </row>
    <row r="87" spans="1:8" s="1" customFormat="1" ht="12" customHeight="1" thickBot="1">
      <c r="A87" s="328" t="s">
        <v>420</v>
      </c>
      <c r="B87" s="295" t="s">
        <v>422</v>
      </c>
      <c r="C87" s="277">
        <f aca="true" t="shared" si="15" ref="C87:H87">+C62+C86</f>
        <v>1078877000</v>
      </c>
      <c r="D87" s="277">
        <f t="shared" si="15"/>
        <v>992880149</v>
      </c>
      <c r="E87" s="314">
        <f t="shared" si="15"/>
        <v>1262617000</v>
      </c>
      <c r="F87" s="314">
        <f t="shared" si="15"/>
        <v>1262617000</v>
      </c>
      <c r="G87" s="314">
        <f t="shared" si="15"/>
        <v>1281250195</v>
      </c>
      <c r="H87" s="188">
        <f t="shared" si="15"/>
        <v>1305983274</v>
      </c>
    </row>
    <row r="88" spans="1:5" s="1" customFormat="1" ht="12" customHeight="1">
      <c r="A88" s="248"/>
      <c r="B88" s="249"/>
      <c r="C88" s="250"/>
      <c r="D88" s="251"/>
      <c r="E88" s="252"/>
    </row>
    <row r="89" spans="1:5" s="1" customFormat="1" ht="12" customHeight="1">
      <c r="A89" s="581" t="s">
        <v>42</v>
      </c>
      <c r="B89" s="581"/>
      <c r="C89" s="581"/>
      <c r="D89" s="581"/>
      <c r="E89" s="581"/>
    </row>
    <row r="90" spans="1:8" s="1" customFormat="1" ht="12" customHeight="1" thickBot="1">
      <c r="A90" s="583" t="s">
        <v>110</v>
      </c>
      <c r="B90" s="583"/>
      <c r="C90" s="259"/>
      <c r="D90" s="89"/>
      <c r="E90" s="585" t="s">
        <v>497</v>
      </c>
      <c r="F90" s="585"/>
      <c r="G90" s="585"/>
      <c r="H90" s="585"/>
    </row>
    <row r="91" spans="1:8" s="1" customFormat="1" ht="24" customHeight="1" thickBot="1">
      <c r="A91" s="22" t="s">
        <v>11</v>
      </c>
      <c r="B91" s="23" t="s">
        <v>43</v>
      </c>
      <c r="C91" s="23" t="str">
        <f aca="true" t="shared" si="16" ref="C91:H91">+C3</f>
        <v>2017. évi tény</v>
      </c>
      <c r="D91" s="23" t="str">
        <f t="shared" si="16"/>
        <v>2018. évi várható</v>
      </c>
      <c r="E91" s="95" t="str">
        <f t="shared" si="16"/>
        <v>2019. évi előirányzat</v>
      </c>
      <c r="F91" s="95" t="str">
        <f t="shared" si="16"/>
        <v>2019. évi módosított előirányzat</v>
      </c>
      <c r="G91" s="95" t="str">
        <f t="shared" si="16"/>
        <v>2019. évi módosított előirányzat</v>
      </c>
      <c r="H91" s="95" t="str">
        <f t="shared" si="16"/>
        <v>2019. évi módosított előirányzat</v>
      </c>
    </row>
    <row r="92" spans="1:8" s="1" customFormat="1" ht="12" customHeight="1" thickBot="1">
      <c r="A92" s="33" t="s">
        <v>430</v>
      </c>
      <c r="B92" s="34" t="s">
        <v>431</v>
      </c>
      <c r="C92" s="34" t="s">
        <v>432</v>
      </c>
      <c r="D92" s="34" t="s">
        <v>434</v>
      </c>
      <c r="E92" s="317" t="s">
        <v>433</v>
      </c>
      <c r="F92" s="317" t="s">
        <v>435</v>
      </c>
      <c r="G92" s="317" t="s">
        <v>436</v>
      </c>
      <c r="H92" s="317" t="s">
        <v>437</v>
      </c>
    </row>
    <row r="93" spans="1:8" s="1" customFormat="1" ht="15" customHeight="1" thickBot="1">
      <c r="A93" s="21" t="s">
        <v>13</v>
      </c>
      <c r="B93" s="27" t="s">
        <v>380</v>
      </c>
      <c r="C93" s="269">
        <f aca="true" t="shared" si="17" ref="C93:H93">C94+C95+C96+C97+C98+C111</f>
        <v>364083000</v>
      </c>
      <c r="D93" s="269">
        <f t="shared" si="17"/>
        <v>373374250</v>
      </c>
      <c r="E93" s="348">
        <f t="shared" si="17"/>
        <v>537019537</v>
      </c>
      <c r="F93" s="348">
        <f t="shared" si="17"/>
        <v>537019537</v>
      </c>
      <c r="G93" s="348">
        <f t="shared" si="17"/>
        <v>553367827</v>
      </c>
      <c r="H93" s="181">
        <f t="shared" si="17"/>
        <v>572751619</v>
      </c>
    </row>
    <row r="94" spans="1:8" s="1" customFormat="1" ht="12.75" customHeight="1">
      <c r="A94" s="16" t="s">
        <v>80</v>
      </c>
      <c r="B94" s="9" t="s">
        <v>44</v>
      </c>
      <c r="C94" s="355">
        <v>135404000</v>
      </c>
      <c r="D94" s="355">
        <v>157198000</v>
      </c>
      <c r="E94" s="349">
        <v>171527000</v>
      </c>
      <c r="F94" s="349">
        <v>171527000</v>
      </c>
      <c r="G94" s="349">
        <v>181976545</v>
      </c>
      <c r="H94" s="183">
        <v>183228022</v>
      </c>
    </row>
    <row r="95" spans="1:8" ht="16.5" customHeight="1">
      <c r="A95" s="13" t="s">
        <v>81</v>
      </c>
      <c r="B95" s="7" t="s">
        <v>130</v>
      </c>
      <c r="C95" s="271">
        <v>30410000</v>
      </c>
      <c r="D95" s="271">
        <v>31221000</v>
      </c>
      <c r="E95" s="162">
        <v>33922300</v>
      </c>
      <c r="F95" s="162">
        <v>33922300</v>
      </c>
      <c r="G95" s="162">
        <v>36046441</v>
      </c>
      <c r="H95" s="184">
        <v>36292008</v>
      </c>
    </row>
    <row r="96" spans="1:8" ht="15">
      <c r="A96" s="13" t="s">
        <v>82</v>
      </c>
      <c r="B96" s="7" t="s">
        <v>105</v>
      </c>
      <c r="C96" s="273">
        <v>181638000</v>
      </c>
      <c r="D96" s="273">
        <v>156798250</v>
      </c>
      <c r="E96" s="164">
        <v>311358237</v>
      </c>
      <c r="F96" s="164">
        <v>311358237</v>
      </c>
      <c r="G96" s="164">
        <v>313625424</v>
      </c>
      <c r="H96" s="186">
        <v>314477618</v>
      </c>
    </row>
    <row r="97" spans="1:8" s="41" customFormat="1" ht="12" customHeight="1">
      <c r="A97" s="13" t="s">
        <v>83</v>
      </c>
      <c r="B97" s="10" t="s">
        <v>131</v>
      </c>
      <c r="C97" s="273">
        <v>3902000</v>
      </c>
      <c r="D97" s="273">
        <v>4423000</v>
      </c>
      <c r="E97" s="164">
        <v>4423000</v>
      </c>
      <c r="F97" s="164">
        <v>4423000</v>
      </c>
      <c r="G97" s="164">
        <v>4523000</v>
      </c>
      <c r="H97" s="186">
        <v>4583000</v>
      </c>
    </row>
    <row r="98" spans="1:8" ht="12" customHeight="1">
      <c r="A98" s="13" t="s">
        <v>91</v>
      </c>
      <c r="B98" s="18" t="s">
        <v>132</v>
      </c>
      <c r="C98" s="273">
        <v>12729000</v>
      </c>
      <c r="D98" s="273">
        <v>8734000</v>
      </c>
      <c r="E98" s="164">
        <v>3100000</v>
      </c>
      <c r="F98" s="164">
        <v>3100000</v>
      </c>
      <c r="G98" s="164">
        <v>12104178</v>
      </c>
      <c r="H98" s="186">
        <f>H101+H105+H110</f>
        <v>12194178</v>
      </c>
    </row>
    <row r="99" spans="1:8" ht="12" customHeight="1">
      <c r="A99" s="13" t="s">
        <v>84</v>
      </c>
      <c r="B99" s="7" t="s">
        <v>385</v>
      </c>
      <c r="C99" s="273">
        <v>9114000</v>
      </c>
      <c r="D99" s="273"/>
      <c r="E99" s="164"/>
      <c r="F99" s="164"/>
      <c r="G99" s="164"/>
      <c r="H99" s="186"/>
    </row>
    <row r="100" spans="1:8" ht="12" customHeight="1">
      <c r="A100" s="13" t="s">
        <v>85</v>
      </c>
      <c r="B100" s="93" t="s">
        <v>384</v>
      </c>
      <c r="C100" s="273"/>
      <c r="D100" s="273"/>
      <c r="E100" s="164"/>
      <c r="F100" s="164"/>
      <c r="G100" s="164"/>
      <c r="H100" s="186"/>
    </row>
    <row r="101" spans="1:8" ht="12" customHeight="1">
      <c r="A101" s="13" t="s">
        <v>92</v>
      </c>
      <c r="B101" s="93" t="s">
        <v>383</v>
      </c>
      <c r="C101" s="273"/>
      <c r="D101" s="273"/>
      <c r="E101" s="164"/>
      <c r="F101" s="164"/>
      <c r="G101" s="164">
        <v>5648648</v>
      </c>
      <c r="H101" s="186">
        <v>5648649</v>
      </c>
    </row>
    <row r="102" spans="1:8" ht="12" customHeight="1">
      <c r="A102" s="13" t="s">
        <v>93</v>
      </c>
      <c r="B102" s="91" t="s">
        <v>292</v>
      </c>
      <c r="C102" s="273"/>
      <c r="D102" s="273"/>
      <c r="E102" s="164"/>
      <c r="F102" s="164"/>
      <c r="G102" s="164"/>
      <c r="H102" s="186"/>
    </row>
    <row r="103" spans="1:8" ht="12" customHeight="1">
      <c r="A103" s="13" t="s">
        <v>94</v>
      </c>
      <c r="B103" s="92" t="s">
        <v>293</v>
      </c>
      <c r="C103" s="273"/>
      <c r="D103" s="273"/>
      <c r="E103" s="164"/>
      <c r="F103" s="164"/>
      <c r="G103" s="164"/>
      <c r="H103" s="186"/>
    </row>
    <row r="104" spans="1:8" ht="12" customHeight="1">
      <c r="A104" s="13" t="s">
        <v>95</v>
      </c>
      <c r="B104" s="92" t="s">
        <v>294</v>
      </c>
      <c r="C104" s="273"/>
      <c r="D104" s="273"/>
      <c r="E104" s="164"/>
      <c r="F104" s="164"/>
      <c r="G104" s="164"/>
      <c r="H104" s="186"/>
    </row>
    <row r="105" spans="1:8" ht="12" customHeight="1">
      <c r="A105" s="13" t="s">
        <v>97</v>
      </c>
      <c r="B105" s="91" t="s">
        <v>295</v>
      </c>
      <c r="C105" s="273">
        <v>439000</v>
      </c>
      <c r="D105" s="273">
        <v>656000</v>
      </c>
      <c r="E105" s="164">
        <v>573000</v>
      </c>
      <c r="F105" s="164">
        <v>573000</v>
      </c>
      <c r="G105" s="164">
        <v>365000</v>
      </c>
      <c r="H105" s="186">
        <v>365000</v>
      </c>
    </row>
    <row r="106" spans="1:8" ht="12" customHeight="1">
      <c r="A106" s="13" t="s">
        <v>133</v>
      </c>
      <c r="B106" s="91" t="s">
        <v>296</v>
      </c>
      <c r="C106" s="273"/>
      <c r="D106" s="273"/>
      <c r="E106" s="164"/>
      <c r="F106" s="164"/>
      <c r="G106" s="164"/>
      <c r="H106" s="186"/>
    </row>
    <row r="107" spans="1:8" ht="12" customHeight="1">
      <c r="A107" s="13" t="s">
        <v>290</v>
      </c>
      <c r="B107" s="92" t="s">
        <v>297</v>
      </c>
      <c r="C107" s="273"/>
      <c r="D107" s="273"/>
      <c r="E107" s="164"/>
      <c r="F107" s="164"/>
      <c r="G107" s="164"/>
      <c r="H107" s="186"/>
    </row>
    <row r="108" spans="1:8" ht="12" customHeight="1">
      <c r="A108" s="12" t="s">
        <v>291</v>
      </c>
      <c r="B108" s="93" t="s">
        <v>298</v>
      </c>
      <c r="C108" s="273"/>
      <c r="D108" s="273"/>
      <c r="E108" s="164"/>
      <c r="F108" s="164"/>
      <c r="G108" s="164"/>
      <c r="H108" s="186"/>
    </row>
    <row r="109" spans="1:8" ht="12" customHeight="1">
      <c r="A109" s="13" t="s">
        <v>381</v>
      </c>
      <c r="B109" s="93" t="s">
        <v>299</v>
      </c>
      <c r="C109" s="273"/>
      <c r="D109" s="273"/>
      <c r="E109" s="164"/>
      <c r="F109" s="164"/>
      <c r="G109" s="164"/>
      <c r="H109" s="186"/>
    </row>
    <row r="110" spans="1:8" ht="12" customHeight="1">
      <c r="A110" s="15" t="s">
        <v>382</v>
      </c>
      <c r="B110" s="93" t="s">
        <v>300</v>
      </c>
      <c r="C110" s="273">
        <v>3176000</v>
      </c>
      <c r="D110" s="273">
        <v>8078000</v>
      </c>
      <c r="E110" s="164">
        <v>2527000</v>
      </c>
      <c r="F110" s="164">
        <v>2527000</v>
      </c>
      <c r="G110" s="164">
        <v>6090529</v>
      </c>
      <c r="H110" s="186">
        <v>6180529</v>
      </c>
    </row>
    <row r="111" spans="1:8" ht="12" customHeight="1">
      <c r="A111" s="13" t="s">
        <v>386</v>
      </c>
      <c r="B111" s="10" t="s">
        <v>45</v>
      </c>
      <c r="C111" s="271"/>
      <c r="D111" s="271">
        <v>15000000</v>
      </c>
      <c r="E111" s="162">
        <v>12689000</v>
      </c>
      <c r="F111" s="162">
        <v>12689000</v>
      </c>
      <c r="G111" s="162">
        <v>5092239</v>
      </c>
      <c r="H111" s="184">
        <v>21976793</v>
      </c>
    </row>
    <row r="112" spans="1:8" ht="12" customHeight="1">
      <c r="A112" s="13" t="s">
        <v>387</v>
      </c>
      <c r="B112" s="7" t="s">
        <v>389</v>
      </c>
      <c r="C112" s="271"/>
      <c r="D112" s="271">
        <v>12480000</v>
      </c>
      <c r="E112" s="162">
        <v>10119000</v>
      </c>
      <c r="F112" s="162">
        <v>10119000</v>
      </c>
      <c r="G112" s="162">
        <v>5092239</v>
      </c>
      <c r="H112" s="184">
        <v>21976793</v>
      </c>
    </row>
    <row r="113" spans="1:8" ht="12" customHeight="1" thickBot="1">
      <c r="A113" s="17" t="s">
        <v>388</v>
      </c>
      <c r="B113" s="343" t="s">
        <v>390</v>
      </c>
      <c r="C113" s="356"/>
      <c r="D113" s="356">
        <v>2520000</v>
      </c>
      <c r="E113" s="350">
        <v>2570000</v>
      </c>
      <c r="F113" s="350">
        <v>2570000</v>
      </c>
      <c r="G113" s="350">
        <v>0</v>
      </c>
      <c r="H113" s="190"/>
    </row>
    <row r="114" spans="1:8" ht="12" customHeight="1" thickBot="1">
      <c r="A114" s="340" t="s">
        <v>14</v>
      </c>
      <c r="B114" s="341" t="s">
        <v>301</v>
      </c>
      <c r="C114" s="357">
        <f>+C115+C117+C119</f>
        <v>232209000</v>
      </c>
      <c r="D114" s="357">
        <f>+D115+D117+D119</f>
        <v>607234000</v>
      </c>
      <c r="E114" s="351">
        <f>E115+E117+E119</f>
        <v>711686000</v>
      </c>
      <c r="F114" s="351">
        <f>F115+F117+F119</f>
        <v>711686000</v>
      </c>
      <c r="G114" s="351">
        <f>G115+G117+G119</f>
        <v>713970905</v>
      </c>
      <c r="H114" s="342">
        <f>+H115+H117+H119</f>
        <v>719320192</v>
      </c>
    </row>
    <row r="115" spans="1:8" ht="12" customHeight="1">
      <c r="A115" s="14" t="s">
        <v>86</v>
      </c>
      <c r="B115" s="7" t="s">
        <v>166</v>
      </c>
      <c r="C115" s="272">
        <v>174697000</v>
      </c>
      <c r="D115" s="272">
        <v>564048000</v>
      </c>
      <c r="E115" s="163">
        <v>673625000</v>
      </c>
      <c r="F115" s="163">
        <v>673625000</v>
      </c>
      <c r="G115" s="163">
        <v>674559530</v>
      </c>
      <c r="H115" s="185">
        <v>674908819</v>
      </c>
    </row>
    <row r="116" spans="1:8" ht="15">
      <c r="A116" s="14" t="s">
        <v>87</v>
      </c>
      <c r="B116" s="11" t="s">
        <v>305</v>
      </c>
      <c r="C116" s="272"/>
      <c r="D116" s="272">
        <v>98314013</v>
      </c>
      <c r="E116" s="163">
        <v>13815000</v>
      </c>
      <c r="F116" s="163">
        <v>13815000</v>
      </c>
      <c r="G116" s="163">
        <v>13815000</v>
      </c>
      <c r="H116" s="185">
        <v>13815000</v>
      </c>
    </row>
    <row r="117" spans="1:8" ht="12" customHeight="1">
      <c r="A117" s="14" t="s">
        <v>88</v>
      </c>
      <c r="B117" s="11" t="s">
        <v>134</v>
      </c>
      <c r="C117" s="271">
        <v>56472000</v>
      </c>
      <c r="D117" s="271">
        <v>43186000</v>
      </c>
      <c r="E117" s="162">
        <v>28862000</v>
      </c>
      <c r="F117" s="162">
        <v>28862000</v>
      </c>
      <c r="G117" s="162">
        <v>28862000</v>
      </c>
      <c r="H117" s="184">
        <v>28862000</v>
      </c>
    </row>
    <row r="118" spans="1:8" ht="12" customHeight="1">
      <c r="A118" s="14" t="s">
        <v>89</v>
      </c>
      <c r="B118" s="11" t="s">
        <v>306</v>
      </c>
      <c r="C118" s="271"/>
      <c r="D118" s="271">
        <v>40157326</v>
      </c>
      <c r="E118" s="162">
        <v>28862000</v>
      </c>
      <c r="F118" s="162">
        <v>28862000</v>
      </c>
      <c r="G118" s="162">
        <v>28862000</v>
      </c>
      <c r="H118" s="162">
        <v>28862000</v>
      </c>
    </row>
    <row r="119" spans="1:8" ht="12" customHeight="1">
      <c r="A119" s="14" t="s">
        <v>90</v>
      </c>
      <c r="B119" s="179" t="s">
        <v>168</v>
      </c>
      <c r="C119" s="271">
        <v>1040000</v>
      </c>
      <c r="D119" s="271"/>
      <c r="E119" s="162">
        <v>9199000</v>
      </c>
      <c r="F119" s="162">
        <v>9199000</v>
      </c>
      <c r="G119" s="162">
        <f>G123+G127</f>
        <v>10549375</v>
      </c>
      <c r="H119" s="162">
        <v>15549373</v>
      </c>
    </row>
    <row r="120" spans="1:8" ht="12" customHeight="1">
      <c r="A120" s="14" t="s">
        <v>96</v>
      </c>
      <c r="B120" s="178" t="s">
        <v>368</v>
      </c>
      <c r="C120" s="271"/>
      <c r="D120" s="271"/>
      <c r="E120" s="162"/>
      <c r="F120" s="162"/>
      <c r="G120" s="162"/>
      <c r="H120" s="162"/>
    </row>
    <row r="121" spans="1:8" ht="12" customHeight="1">
      <c r="A121" s="14" t="s">
        <v>98</v>
      </c>
      <c r="B121" s="286" t="s">
        <v>311</v>
      </c>
      <c r="C121" s="271"/>
      <c r="D121" s="271"/>
      <c r="E121" s="162"/>
      <c r="F121" s="162"/>
      <c r="G121" s="162"/>
      <c r="H121" s="162"/>
    </row>
    <row r="122" spans="1:8" ht="12" customHeight="1">
      <c r="A122" s="14" t="s">
        <v>135</v>
      </c>
      <c r="B122" s="92" t="s">
        <v>294</v>
      </c>
      <c r="C122" s="271"/>
      <c r="D122" s="271"/>
      <c r="E122" s="162"/>
      <c r="F122" s="162"/>
      <c r="G122" s="162"/>
      <c r="H122" s="162"/>
    </row>
    <row r="123" spans="1:8" ht="12" customHeight="1">
      <c r="A123" s="14" t="s">
        <v>136</v>
      </c>
      <c r="B123" s="92" t="s">
        <v>310</v>
      </c>
      <c r="C123" s="271">
        <v>1040000</v>
      </c>
      <c r="D123" s="271"/>
      <c r="E123" s="162"/>
      <c r="F123" s="162"/>
      <c r="G123" s="162">
        <v>412000</v>
      </c>
      <c r="H123" s="162">
        <v>412000</v>
      </c>
    </row>
    <row r="124" spans="1:8" ht="12" customHeight="1">
      <c r="A124" s="14" t="s">
        <v>137</v>
      </c>
      <c r="B124" s="92" t="s">
        <v>309</v>
      </c>
      <c r="C124" s="271"/>
      <c r="D124" s="271"/>
      <c r="E124" s="162"/>
      <c r="F124" s="162"/>
      <c r="G124" s="162"/>
      <c r="H124" s="162"/>
    </row>
    <row r="125" spans="1:8" ht="12" customHeight="1">
      <c r="A125" s="14" t="s">
        <v>302</v>
      </c>
      <c r="B125" s="92" t="s">
        <v>297</v>
      </c>
      <c r="C125" s="271"/>
      <c r="D125" s="271"/>
      <c r="E125" s="162"/>
      <c r="F125" s="162"/>
      <c r="G125" s="162"/>
      <c r="H125" s="162">
        <v>4999998</v>
      </c>
    </row>
    <row r="126" spans="1:8" ht="12" customHeight="1">
      <c r="A126" s="14" t="s">
        <v>303</v>
      </c>
      <c r="B126" s="92" t="s">
        <v>308</v>
      </c>
      <c r="C126" s="271"/>
      <c r="D126" s="271"/>
      <c r="E126" s="162"/>
      <c r="F126" s="162"/>
      <c r="G126" s="162"/>
      <c r="H126" s="162"/>
    </row>
    <row r="127" spans="1:8" ht="12" customHeight="1" thickBot="1">
      <c r="A127" s="12" t="s">
        <v>304</v>
      </c>
      <c r="B127" s="92" t="s">
        <v>307</v>
      </c>
      <c r="C127" s="273"/>
      <c r="D127" s="273"/>
      <c r="E127" s="164">
        <v>9199000</v>
      </c>
      <c r="F127" s="164">
        <v>9199000</v>
      </c>
      <c r="G127" s="164">
        <v>10137375</v>
      </c>
      <c r="H127" s="164">
        <v>10137375</v>
      </c>
    </row>
    <row r="128" spans="1:8" ht="12" customHeight="1" thickBot="1">
      <c r="A128" s="19" t="s">
        <v>15</v>
      </c>
      <c r="B128" s="86" t="s">
        <v>391</v>
      </c>
      <c r="C128" s="270">
        <f aca="true" t="shared" si="18" ref="C128:H128">+C93+C114</f>
        <v>596292000</v>
      </c>
      <c r="D128" s="270">
        <f t="shared" si="18"/>
        <v>980608250</v>
      </c>
      <c r="E128" s="161">
        <f t="shared" si="18"/>
        <v>1248705537</v>
      </c>
      <c r="F128" s="161">
        <f t="shared" si="18"/>
        <v>1248705537</v>
      </c>
      <c r="G128" s="161">
        <f t="shared" si="18"/>
        <v>1267338732</v>
      </c>
      <c r="H128" s="182">
        <f t="shared" si="18"/>
        <v>1292071811</v>
      </c>
    </row>
    <row r="129" spans="1:8" ht="12" customHeight="1" thickBot="1">
      <c r="A129" s="19" t="s">
        <v>16</v>
      </c>
      <c r="B129" s="86" t="s">
        <v>392</v>
      </c>
      <c r="C129" s="270">
        <f aca="true" t="shared" si="19" ref="C129:H129">+C130+C131+C132</f>
        <v>2430000</v>
      </c>
      <c r="D129" s="270">
        <f t="shared" si="19"/>
        <v>4860000</v>
      </c>
      <c r="E129" s="161">
        <f t="shared" si="19"/>
        <v>6075000</v>
      </c>
      <c r="F129" s="161">
        <f t="shared" si="19"/>
        <v>6075000</v>
      </c>
      <c r="G129" s="161">
        <f t="shared" si="19"/>
        <v>6075000</v>
      </c>
      <c r="H129" s="182">
        <f t="shared" si="19"/>
        <v>6075000</v>
      </c>
    </row>
    <row r="130" spans="1:8" ht="12" customHeight="1">
      <c r="A130" s="14" t="s">
        <v>202</v>
      </c>
      <c r="B130" s="11" t="s">
        <v>399</v>
      </c>
      <c r="C130" s="271">
        <v>2430000</v>
      </c>
      <c r="D130" s="271">
        <v>4860000</v>
      </c>
      <c r="E130" s="162">
        <v>6075000</v>
      </c>
      <c r="F130" s="162">
        <v>6075000</v>
      </c>
      <c r="G130" s="162">
        <v>6075000</v>
      </c>
      <c r="H130" s="162">
        <v>6075000</v>
      </c>
    </row>
    <row r="131" spans="1:8" ht="12" customHeight="1">
      <c r="A131" s="14" t="s">
        <v>205</v>
      </c>
      <c r="B131" s="11" t="s">
        <v>400</v>
      </c>
      <c r="C131" s="271"/>
      <c r="D131" s="271"/>
      <c r="E131" s="162"/>
      <c r="F131" s="162"/>
      <c r="G131" s="162"/>
      <c r="H131" s="162"/>
    </row>
    <row r="132" spans="1:8" ht="12" customHeight="1" thickBot="1">
      <c r="A132" s="12" t="s">
        <v>206</v>
      </c>
      <c r="B132" s="11" t="s">
        <v>401</v>
      </c>
      <c r="C132" s="271"/>
      <c r="D132" s="271"/>
      <c r="E132" s="162"/>
      <c r="F132" s="162"/>
      <c r="G132" s="162"/>
      <c r="H132" s="162"/>
    </row>
    <row r="133" spans="1:8" ht="12" customHeight="1" thickBot="1">
      <c r="A133" s="19" t="s">
        <v>17</v>
      </c>
      <c r="B133" s="86" t="s">
        <v>393</v>
      </c>
      <c r="C133" s="270">
        <f aca="true" t="shared" si="20" ref="C133:H133">SUM(C134:C139)</f>
        <v>0</v>
      </c>
      <c r="D133" s="270">
        <f t="shared" si="20"/>
        <v>0</v>
      </c>
      <c r="E133" s="161">
        <f t="shared" si="20"/>
        <v>0</v>
      </c>
      <c r="F133" s="161">
        <f t="shared" si="20"/>
        <v>0</v>
      </c>
      <c r="G133" s="161">
        <f t="shared" si="20"/>
        <v>0</v>
      </c>
      <c r="H133" s="182">
        <f t="shared" si="20"/>
        <v>0</v>
      </c>
    </row>
    <row r="134" spans="1:8" ht="12" customHeight="1">
      <c r="A134" s="14" t="s">
        <v>73</v>
      </c>
      <c r="B134" s="8" t="s">
        <v>402</v>
      </c>
      <c r="C134" s="271"/>
      <c r="D134" s="271"/>
      <c r="E134" s="162"/>
      <c r="F134" s="162"/>
      <c r="G134" s="162"/>
      <c r="H134" s="162"/>
    </row>
    <row r="135" spans="1:8" ht="12" customHeight="1">
      <c r="A135" s="14" t="s">
        <v>74</v>
      </c>
      <c r="B135" s="8" t="s">
        <v>394</v>
      </c>
      <c r="C135" s="271"/>
      <c r="D135" s="271"/>
      <c r="E135" s="162"/>
      <c r="F135" s="162"/>
      <c r="G135" s="162"/>
      <c r="H135" s="162"/>
    </row>
    <row r="136" spans="1:8" ht="12" customHeight="1">
      <c r="A136" s="14" t="s">
        <v>75</v>
      </c>
      <c r="B136" s="8" t="s">
        <v>395</v>
      </c>
      <c r="C136" s="271"/>
      <c r="D136" s="271"/>
      <c r="E136" s="162"/>
      <c r="F136" s="162"/>
      <c r="G136" s="162"/>
      <c r="H136" s="162"/>
    </row>
    <row r="137" spans="1:8" ht="12" customHeight="1">
      <c r="A137" s="14" t="s">
        <v>122</v>
      </c>
      <c r="B137" s="8" t="s">
        <v>396</v>
      </c>
      <c r="C137" s="271"/>
      <c r="D137" s="271"/>
      <c r="E137" s="162"/>
      <c r="F137" s="162"/>
      <c r="G137" s="162"/>
      <c r="H137" s="162"/>
    </row>
    <row r="138" spans="1:8" ht="12" customHeight="1">
      <c r="A138" s="14" t="s">
        <v>123</v>
      </c>
      <c r="B138" s="8" t="s">
        <v>397</v>
      </c>
      <c r="C138" s="271"/>
      <c r="D138" s="271"/>
      <c r="E138" s="162"/>
      <c r="F138" s="162"/>
      <c r="G138" s="162"/>
      <c r="H138" s="162"/>
    </row>
    <row r="139" spans="1:8" ht="12" customHeight="1" thickBot="1">
      <c r="A139" s="12" t="s">
        <v>124</v>
      </c>
      <c r="B139" s="8" t="s">
        <v>398</v>
      </c>
      <c r="C139" s="271"/>
      <c r="D139" s="271"/>
      <c r="E139" s="162"/>
      <c r="F139" s="162"/>
      <c r="G139" s="162"/>
      <c r="H139" s="162"/>
    </row>
    <row r="140" spans="1:8" ht="12" customHeight="1" thickBot="1">
      <c r="A140" s="19" t="s">
        <v>18</v>
      </c>
      <c r="B140" s="86" t="s">
        <v>406</v>
      </c>
      <c r="C140" s="277">
        <f aca="true" t="shared" si="21" ref="C140:H140">+C141+C142+C143+C144</f>
        <v>328737000</v>
      </c>
      <c r="D140" s="277">
        <f t="shared" si="21"/>
        <v>7411899</v>
      </c>
      <c r="E140" s="314">
        <f t="shared" si="21"/>
        <v>7836463</v>
      </c>
      <c r="F140" s="314">
        <f t="shared" si="21"/>
        <v>7836463</v>
      </c>
      <c r="G140" s="314">
        <f t="shared" si="21"/>
        <v>7836463</v>
      </c>
      <c r="H140" s="188">
        <f t="shared" si="21"/>
        <v>7836463</v>
      </c>
    </row>
    <row r="141" spans="1:8" ht="12" customHeight="1">
      <c r="A141" s="14" t="s">
        <v>76</v>
      </c>
      <c r="B141" s="8" t="s">
        <v>312</v>
      </c>
      <c r="C141" s="271"/>
      <c r="D141" s="271"/>
      <c r="E141" s="162"/>
      <c r="F141" s="162"/>
      <c r="G141" s="162"/>
      <c r="H141" s="162"/>
    </row>
    <row r="142" spans="1:8" ht="12" customHeight="1">
      <c r="A142" s="14" t="s">
        <v>77</v>
      </c>
      <c r="B142" s="8" t="s">
        <v>313</v>
      </c>
      <c r="C142" s="271">
        <v>6737000</v>
      </c>
      <c r="D142" s="271">
        <v>7411899</v>
      </c>
      <c r="E142" s="162">
        <v>7836463</v>
      </c>
      <c r="F142" s="162">
        <v>7836463</v>
      </c>
      <c r="G142" s="162">
        <v>7836463</v>
      </c>
      <c r="H142" s="162">
        <v>7836463</v>
      </c>
    </row>
    <row r="143" spans="1:8" ht="12" customHeight="1">
      <c r="A143" s="14" t="s">
        <v>226</v>
      </c>
      <c r="B143" s="8" t="s">
        <v>407</v>
      </c>
      <c r="C143" s="271">
        <v>322000000</v>
      </c>
      <c r="D143" s="271"/>
      <c r="E143" s="162"/>
      <c r="F143" s="162"/>
      <c r="G143" s="162"/>
      <c r="H143" s="162"/>
    </row>
    <row r="144" spans="1:8" ht="12" customHeight="1" thickBot="1">
      <c r="A144" s="12" t="s">
        <v>227</v>
      </c>
      <c r="B144" s="6" t="s">
        <v>332</v>
      </c>
      <c r="C144" s="271"/>
      <c r="D144" s="271"/>
      <c r="E144" s="162"/>
      <c r="F144" s="162"/>
      <c r="G144" s="162"/>
      <c r="H144" s="162"/>
    </row>
    <row r="145" spans="1:8" ht="12" customHeight="1" thickBot="1">
      <c r="A145" s="19" t="s">
        <v>19</v>
      </c>
      <c r="B145" s="86" t="s">
        <v>408</v>
      </c>
      <c r="C145" s="358">
        <f aca="true" t="shared" si="22" ref="C145:H145">SUM(C146:C150)</f>
        <v>0</v>
      </c>
      <c r="D145" s="358">
        <f t="shared" si="22"/>
        <v>0</v>
      </c>
      <c r="E145" s="352">
        <f t="shared" si="22"/>
        <v>0</v>
      </c>
      <c r="F145" s="352">
        <f t="shared" si="22"/>
        <v>0</v>
      </c>
      <c r="G145" s="352">
        <f t="shared" si="22"/>
        <v>0</v>
      </c>
      <c r="H145" s="191">
        <f t="shared" si="22"/>
        <v>0</v>
      </c>
    </row>
    <row r="146" spans="1:8" ht="12" customHeight="1">
      <c r="A146" s="14" t="s">
        <v>78</v>
      </c>
      <c r="B146" s="8" t="s">
        <v>403</v>
      </c>
      <c r="C146" s="271"/>
      <c r="D146" s="271"/>
      <c r="E146" s="162"/>
      <c r="F146" s="162"/>
      <c r="G146" s="162"/>
      <c r="H146" s="162"/>
    </row>
    <row r="147" spans="1:8" ht="12" customHeight="1">
      <c r="A147" s="14" t="s">
        <v>79</v>
      </c>
      <c r="B147" s="8" t="s">
        <v>410</v>
      </c>
      <c r="C147" s="271"/>
      <c r="D147" s="271"/>
      <c r="E147" s="162"/>
      <c r="F147" s="162"/>
      <c r="G147" s="162"/>
      <c r="H147" s="162"/>
    </row>
    <row r="148" spans="1:8" ht="12" customHeight="1">
      <c r="A148" s="14" t="s">
        <v>238</v>
      </c>
      <c r="B148" s="8" t="s">
        <v>405</v>
      </c>
      <c r="C148" s="271"/>
      <c r="D148" s="271"/>
      <c r="E148" s="162"/>
      <c r="F148" s="162"/>
      <c r="G148" s="162"/>
      <c r="H148" s="162"/>
    </row>
    <row r="149" spans="1:8" ht="12" customHeight="1">
      <c r="A149" s="14" t="s">
        <v>239</v>
      </c>
      <c r="B149" s="8" t="s">
        <v>411</v>
      </c>
      <c r="C149" s="271"/>
      <c r="D149" s="271"/>
      <c r="E149" s="162"/>
      <c r="F149" s="162"/>
      <c r="G149" s="162"/>
      <c r="H149" s="162"/>
    </row>
    <row r="150" spans="1:8" ht="12" customHeight="1" thickBot="1">
      <c r="A150" s="14" t="s">
        <v>409</v>
      </c>
      <c r="B150" s="8" t="s">
        <v>412</v>
      </c>
      <c r="C150" s="271"/>
      <c r="D150" s="271"/>
      <c r="E150" s="162"/>
      <c r="F150" s="162"/>
      <c r="G150" s="162"/>
      <c r="H150" s="162"/>
    </row>
    <row r="151" spans="1:8" ht="12" customHeight="1" thickBot="1">
      <c r="A151" s="19" t="s">
        <v>20</v>
      </c>
      <c r="B151" s="86" t="s">
        <v>413</v>
      </c>
      <c r="C151" s="359"/>
      <c r="D151" s="359"/>
      <c r="E151" s="353"/>
      <c r="F151" s="353"/>
      <c r="G151" s="353"/>
      <c r="H151" s="344"/>
    </row>
    <row r="152" spans="1:8" ht="12" customHeight="1" thickBot="1">
      <c r="A152" s="19" t="s">
        <v>21</v>
      </c>
      <c r="B152" s="86" t="s">
        <v>414</v>
      </c>
      <c r="C152" s="359"/>
      <c r="D152" s="359"/>
      <c r="E152" s="353"/>
      <c r="F152" s="353"/>
      <c r="G152" s="353"/>
      <c r="H152" s="344"/>
    </row>
    <row r="153" spans="1:8" ht="15" customHeight="1" thickBot="1">
      <c r="A153" s="19" t="s">
        <v>22</v>
      </c>
      <c r="B153" s="86" t="s">
        <v>416</v>
      </c>
      <c r="C153" s="360">
        <f aca="true" t="shared" si="23" ref="C153:H153">+C129+C133+C140+C145+C151+C152</f>
        <v>331167000</v>
      </c>
      <c r="D153" s="360">
        <f t="shared" si="23"/>
        <v>12271899</v>
      </c>
      <c r="E153" s="354">
        <f t="shared" si="23"/>
        <v>13911463</v>
      </c>
      <c r="F153" s="354">
        <f t="shared" si="23"/>
        <v>13911463</v>
      </c>
      <c r="G153" s="354">
        <f t="shared" si="23"/>
        <v>13911463</v>
      </c>
      <c r="H153" s="296">
        <f t="shared" si="23"/>
        <v>13911463</v>
      </c>
    </row>
    <row r="154" spans="1:8" s="1" customFormat="1" ht="12.75" customHeight="1" thickBot="1">
      <c r="A154" s="180" t="s">
        <v>23</v>
      </c>
      <c r="B154" s="258" t="s">
        <v>415</v>
      </c>
      <c r="C154" s="360">
        <f aca="true" t="shared" si="24" ref="C154:H154">+C128+C153</f>
        <v>927459000</v>
      </c>
      <c r="D154" s="360">
        <f t="shared" si="24"/>
        <v>992880149</v>
      </c>
      <c r="E154" s="354">
        <f t="shared" si="24"/>
        <v>1262617000</v>
      </c>
      <c r="F154" s="354">
        <f t="shared" si="24"/>
        <v>1262617000</v>
      </c>
      <c r="G154" s="354">
        <f t="shared" si="24"/>
        <v>1281250195</v>
      </c>
      <c r="H154" s="296">
        <f t="shared" si="24"/>
        <v>1305983274</v>
      </c>
    </row>
    <row r="155" ht="15">
      <c r="C155" s="39"/>
    </row>
    <row r="156" ht="15">
      <c r="C156" s="39"/>
    </row>
    <row r="157" ht="15">
      <c r="C157" s="39"/>
    </row>
    <row r="158" ht="16.5" customHeight="1">
      <c r="C158" s="39"/>
    </row>
    <row r="159" ht="15">
      <c r="C159" s="39"/>
    </row>
    <row r="160" ht="15">
      <c r="C160" s="39"/>
    </row>
    <row r="161" ht="15">
      <c r="C161" s="39"/>
    </row>
    <row r="162" ht="15">
      <c r="C162" s="39"/>
    </row>
    <row r="163" ht="15">
      <c r="C163" s="39"/>
    </row>
    <row r="164" ht="15">
      <c r="C164" s="39"/>
    </row>
    <row r="165" ht="15">
      <c r="C165" s="39"/>
    </row>
    <row r="166" ht="15">
      <c r="C166" s="39"/>
    </row>
    <row r="167" ht="15">
      <c r="C167" s="39"/>
    </row>
  </sheetData>
  <sheetProtection/>
  <mergeCells count="6">
    <mergeCell ref="A1:E1"/>
    <mergeCell ref="A89:E89"/>
    <mergeCell ref="A90:B90"/>
    <mergeCell ref="A2:B2"/>
    <mergeCell ref="E2:H2"/>
    <mergeCell ref="E90:H90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73" r:id="rId1"/>
  <headerFooter alignWithMargins="0">
    <oddHeader>&amp;C&amp;"Times New Roman CE,Félkövér"&amp;12&amp;UTájékoztató kimutatások, mérlegek&amp;U
Győrzámoly Község Önkormányzat
2019.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zoomScale="118" zoomScaleNormal="118" workbookViewId="0" topLeftCell="C19">
      <selection activeCell="A1" sqref="A1:L1"/>
    </sheetView>
  </sheetViews>
  <sheetFormatPr defaultColWidth="9.375" defaultRowHeight="12.75"/>
  <cols>
    <col min="1" max="1" width="6.75390625" style="43" customWidth="1"/>
    <col min="2" max="2" width="49.625" style="42" customWidth="1"/>
    <col min="3" max="11" width="12.75390625" style="42" customWidth="1"/>
    <col min="12" max="12" width="14.375" style="42" customWidth="1"/>
    <col min="13" max="13" width="3.375" style="42" customWidth="1"/>
    <col min="14" max="16384" width="9.375" style="42" customWidth="1"/>
  </cols>
  <sheetData>
    <row r="1" spans="1:12" ht="27.75" customHeight="1">
      <c r="A1" s="601" t="s">
        <v>4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</row>
    <row r="2" ht="20.25" customHeight="1" thickBot="1">
      <c r="L2" s="334" t="s">
        <v>497</v>
      </c>
    </row>
    <row r="3" spans="1:12" s="335" customFormat="1" ht="26.25" customHeight="1">
      <c r="A3" s="659" t="s">
        <v>65</v>
      </c>
      <c r="B3" s="661" t="s">
        <v>67</v>
      </c>
      <c r="C3" s="659" t="s">
        <v>68</v>
      </c>
      <c r="D3" s="664" t="s">
        <v>536</v>
      </c>
      <c r="E3" s="666" t="s">
        <v>64</v>
      </c>
      <c r="F3" s="667"/>
      <c r="G3" s="667"/>
      <c r="H3" s="667"/>
      <c r="I3" s="667"/>
      <c r="J3" s="667"/>
      <c r="K3" s="667"/>
      <c r="L3" s="668" t="s">
        <v>46</v>
      </c>
    </row>
    <row r="4" spans="1:12" s="336" customFormat="1" ht="32.25" customHeight="1" thickBot="1">
      <c r="A4" s="660"/>
      <c r="B4" s="662"/>
      <c r="C4" s="663"/>
      <c r="D4" s="665"/>
      <c r="E4" s="167" t="s">
        <v>488</v>
      </c>
      <c r="F4" s="409" t="s">
        <v>541</v>
      </c>
      <c r="G4" s="409" t="s">
        <v>541</v>
      </c>
      <c r="H4" s="409" t="s">
        <v>541</v>
      </c>
      <c r="I4" s="167" t="s">
        <v>500</v>
      </c>
      <c r="J4" s="167" t="s">
        <v>517</v>
      </c>
      <c r="K4" s="409" t="s">
        <v>531</v>
      </c>
      <c r="L4" s="663"/>
    </row>
    <row r="5" spans="1:12" s="337" customFormat="1" ht="12.75" customHeight="1" thickBot="1">
      <c r="A5" s="168" t="s">
        <v>430</v>
      </c>
      <c r="B5" s="168" t="s">
        <v>431</v>
      </c>
      <c r="C5" s="169" t="s">
        <v>432</v>
      </c>
      <c r="D5" s="430" t="s">
        <v>434</v>
      </c>
      <c r="E5" s="168" t="s">
        <v>433</v>
      </c>
      <c r="F5" s="403" t="s">
        <v>435</v>
      </c>
      <c r="G5" s="403" t="s">
        <v>436</v>
      </c>
      <c r="H5" s="403" t="s">
        <v>437</v>
      </c>
      <c r="I5" s="170" t="s">
        <v>542</v>
      </c>
      <c r="J5" s="170" t="s">
        <v>547</v>
      </c>
      <c r="K5" s="170" t="s">
        <v>571</v>
      </c>
      <c r="L5" s="171" t="s">
        <v>620</v>
      </c>
    </row>
    <row r="6" spans="1:12" ht="23.25" customHeight="1" thickBot="1">
      <c r="A6" s="172" t="s">
        <v>13</v>
      </c>
      <c r="B6" s="421" t="s">
        <v>5</v>
      </c>
      <c r="C6" s="439"/>
      <c r="D6" s="431"/>
      <c r="E6" s="65"/>
      <c r="F6" s="404"/>
      <c r="G6" s="404"/>
      <c r="H6" s="404"/>
      <c r="I6" s="66"/>
      <c r="J6" s="66"/>
      <c r="K6" s="410"/>
      <c r="L6" s="64">
        <f>SUM(D6:K6)</f>
        <v>0</v>
      </c>
    </row>
    <row r="7" spans="1:13" ht="10.5" customHeight="1" thickBot="1">
      <c r="A7" s="173" t="s">
        <v>14</v>
      </c>
      <c r="B7" s="422" t="s">
        <v>491</v>
      </c>
      <c r="C7" s="440"/>
      <c r="D7" s="432"/>
      <c r="E7" s="67"/>
      <c r="F7" s="405"/>
      <c r="G7" s="405"/>
      <c r="H7" s="405"/>
      <c r="I7" s="24"/>
      <c r="J7" s="24"/>
      <c r="K7" s="411"/>
      <c r="L7" s="174"/>
      <c r="M7" s="589" t="s">
        <v>618</v>
      </c>
    </row>
    <row r="8" spans="1:13" ht="25.5" customHeight="1" thickBot="1">
      <c r="A8" s="172" t="s">
        <v>15</v>
      </c>
      <c r="B8" s="423" t="s">
        <v>6</v>
      </c>
      <c r="C8" s="441"/>
      <c r="D8" s="433">
        <f>+D9+D10</f>
        <v>7936474</v>
      </c>
      <c r="E8" s="369">
        <v>7471766</v>
      </c>
      <c r="F8" s="369">
        <v>7471766</v>
      </c>
      <c r="G8" s="369">
        <v>7471766</v>
      </c>
      <c r="H8" s="406">
        <v>7471766</v>
      </c>
      <c r="I8" s="370">
        <v>6067550</v>
      </c>
      <c r="J8" s="370">
        <v>5878334</v>
      </c>
      <c r="K8" s="412">
        <f>+K9+K10</f>
        <v>25382989</v>
      </c>
      <c r="L8" s="368">
        <f>D8+H8+I8+J8+K8</f>
        <v>52737113</v>
      </c>
      <c r="M8" s="589"/>
    </row>
    <row r="9" spans="1:13" ht="19.5" customHeight="1" thickBot="1">
      <c r="A9" s="173" t="s">
        <v>16</v>
      </c>
      <c r="B9" s="422" t="s">
        <v>494</v>
      </c>
      <c r="C9" s="440" t="s">
        <v>468</v>
      </c>
      <c r="D9" s="432">
        <v>7936474</v>
      </c>
      <c r="E9" s="67">
        <v>7471766</v>
      </c>
      <c r="F9" s="67">
        <v>7471766</v>
      </c>
      <c r="G9" s="405">
        <v>7471766</v>
      </c>
      <c r="H9" s="405">
        <v>7471766</v>
      </c>
      <c r="I9" s="24">
        <v>6067550</v>
      </c>
      <c r="J9" s="24">
        <v>5878334</v>
      </c>
      <c r="K9" s="411">
        <v>25382989</v>
      </c>
      <c r="L9" s="174">
        <f>D9+H9+I9+J9+K9</f>
        <v>52737113</v>
      </c>
      <c r="M9" s="589"/>
    </row>
    <row r="10" spans="1:13" ht="14.25" customHeight="1" thickBot="1">
      <c r="A10" s="172" t="s">
        <v>17</v>
      </c>
      <c r="B10" s="422" t="s">
        <v>66</v>
      </c>
      <c r="C10" s="440"/>
      <c r="D10" s="432"/>
      <c r="E10" s="67"/>
      <c r="F10" s="405"/>
      <c r="G10" s="405"/>
      <c r="H10" s="405"/>
      <c r="I10" s="24"/>
      <c r="J10" s="24"/>
      <c r="K10" s="411"/>
      <c r="L10" s="174">
        <f>SUM(D10:K10)</f>
        <v>0</v>
      </c>
      <c r="M10" s="589"/>
    </row>
    <row r="11" spans="1:13" ht="19.5" customHeight="1" thickBot="1">
      <c r="A11" s="173" t="s">
        <v>18</v>
      </c>
      <c r="B11" s="423" t="s">
        <v>490</v>
      </c>
      <c r="C11" s="441"/>
      <c r="D11" s="406">
        <f>D12+D13+D14+D15+D21+D16+D17+D18+D19</f>
        <v>263490705</v>
      </c>
      <c r="E11" s="369">
        <f>E12+E13+E14+E15+E21+E16+E17+E18+E19</f>
        <v>477409000</v>
      </c>
      <c r="F11" s="369">
        <f>F12+F13+F14+F15+F21+F16+F17+F18+F19</f>
        <v>477409000</v>
      </c>
      <c r="G11" s="369">
        <f>G12+G13+G14+G15+G21+G16+G17+G18+G19+G20</f>
        <v>492494130</v>
      </c>
      <c r="H11" s="369">
        <f>H12+H13+H14+H15+H21+H16+H17+H18+H19+H20</f>
        <v>503921455</v>
      </c>
      <c r="I11" s="369">
        <f>I12+I13+I14+I15+I21+I16+I17+I18+I19+I20</f>
        <v>0</v>
      </c>
      <c r="J11" s="369">
        <f>J12+J13+J14+J15+J21+J16+J17+J18+J19+J20</f>
        <v>0</v>
      </c>
      <c r="K11" s="369">
        <f>K12+K13+K14+K15+K21+K16+K17+K18+K19+K20</f>
        <v>0</v>
      </c>
      <c r="L11" s="368">
        <f>D11+G11</f>
        <v>755984835</v>
      </c>
      <c r="M11" s="589"/>
    </row>
    <row r="12" spans="1:13" ht="25.5" customHeight="1" thickBot="1">
      <c r="A12" s="172" t="s">
        <v>19</v>
      </c>
      <c r="B12" s="424" t="s">
        <v>501</v>
      </c>
      <c r="C12" s="442" t="s">
        <v>468</v>
      </c>
      <c r="D12" s="539">
        <v>1484644</v>
      </c>
      <c r="E12" s="382">
        <v>8848000</v>
      </c>
      <c r="F12" s="407">
        <v>8848000</v>
      </c>
      <c r="G12" s="407">
        <v>8848000</v>
      </c>
      <c r="H12" s="407">
        <v>8848000</v>
      </c>
      <c r="I12" s="383"/>
      <c r="J12" s="383"/>
      <c r="K12" s="414"/>
      <c r="L12" s="419">
        <f>D12+H12+I12+J12+K12</f>
        <v>10332644</v>
      </c>
      <c r="M12" s="589"/>
    </row>
    <row r="13" spans="1:13" ht="25.5" customHeight="1">
      <c r="A13" s="371" t="s">
        <v>20</v>
      </c>
      <c r="B13" s="425" t="s">
        <v>504</v>
      </c>
      <c r="C13" s="443" t="s">
        <v>468</v>
      </c>
      <c r="D13" s="434"/>
      <c r="E13" s="384">
        <v>1836000</v>
      </c>
      <c r="F13" s="408">
        <v>1836000</v>
      </c>
      <c r="G13" s="408">
        <v>1836000</v>
      </c>
      <c r="H13" s="408">
        <v>1836000</v>
      </c>
      <c r="I13" s="385"/>
      <c r="J13" s="385"/>
      <c r="K13" s="415"/>
      <c r="L13" s="419">
        <f>D13+H13+I13+J13+K13</f>
        <v>1836000</v>
      </c>
      <c r="M13" s="589"/>
    </row>
    <row r="14" spans="1:13" ht="19.5" customHeight="1">
      <c r="A14" s="450" t="s">
        <v>21</v>
      </c>
      <c r="B14" s="426" t="s">
        <v>537</v>
      </c>
      <c r="C14" s="443" t="s">
        <v>469</v>
      </c>
      <c r="D14" s="408">
        <v>32461988</v>
      </c>
      <c r="E14" s="385">
        <v>56559000</v>
      </c>
      <c r="F14" s="385">
        <v>56559000</v>
      </c>
      <c r="G14" s="385">
        <v>56559000</v>
      </c>
      <c r="H14" s="385">
        <v>64158973</v>
      </c>
      <c r="I14" s="385"/>
      <c r="J14" s="385"/>
      <c r="K14" s="415"/>
      <c r="L14" s="419">
        <f aca="true" t="shared" si="0" ref="L14:L26">D14+H14+I14+J14+K14</f>
        <v>96620961</v>
      </c>
      <c r="M14" s="589"/>
    </row>
    <row r="15" spans="1:13" ht="19.5" customHeight="1">
      <c r="A15" s="449" t="s">
        <v>22</v>
      </c>
      <c r="B15" s="427" t="s">
        <v>470</v>
      </c>
      <c r="C15" s="443" t="s">
        <v>467</v>
      </c>
      <c r="D15" s="408">
        <v>58417900</v>
      </c>
      <c r="E15" s="385">
        <v>350000000</v>
      </c>
      <c r="F15" s="385">
        <v>350000000</v>
      </c>
      <c r="G15" s="385">
        <v>340680000</v>
      </c>
      <c r="H15" s="385">
        <v>340698235</v>
      </c>
      <c r="I15" s="385"/>
      <c r="J15" s="385"/>
      <c r="K15" s="415"/>
      <c r="L15" s="419">
        <f t="shared" si="0"/>
        <v>399116135</v>
      </c>
      <c r="M15" s="589"/>
    </row>
    <row r="16" spans="1:13" ht="27" customHeight="1">
      <c r="A16" s="376" t="s">
        <v>23</v>
      </c>
      <c r="B16" s="426" t="s">
        <v>505</v>
      </c>
      <c r="C16" s="444" t="s">
        <v>468</v>
      </c>
      <c r="D16" s="435">
        <v>164522859</v>
      </c>
      <c r="E16" s="386">
        <v>4637000</v>
      </c>
      <c r="F16" s="386">
        <v>4637000</v>
      </c>
      <c r="G16" s="386">
        <v>4811000</v>
      </c>
      <c r="H16" s="386">
        <v>4796398</v>
      </c>
      <c r="I16" s="386"/>
      <c r="J16" s="386"/>
      <c r="K16" s="416"/>
      <c r="L16" s="419">
        <f t="shared" si="0"/>
        <v>169319257</v>
      </c>
      <c r="M16" s="589"/>
    </row>
    <row r="17" spans="1:13" ht="24" customHeight="1">
      <c r="A17" s="376" t="s">
        <v>24</v>
      </c>
      <c r="B17" s="426" t="s">
        <v>529</v>
      </c>
      <c r="C17" s="444" t="s">
        <v>468</v>
      </c>
      <c r="D17" s="435">
        <v>3251200</v>
      </c>
      <c r="E17" s="386">
        <v>52268000</v>
      </c>
      <c r="F17" s="386">
        <v>52268000</v>
      </c>
      <c r="G17" s="386">
        <v>74143130</v>
      </c>
      <c r="H17" s="386">
        <v>77253902</v>
      </c>
      <c r="I17" s="386"/>
      <c r="J17" s="386"/>
      <c r="K17" s="416"/>
      <c r="L17" s="419">
        <f t="shared" si="0"/>
        <v>80505102</v>
      </c>
      <c r="M17" s="589"/>
    </row>
    <row r="18" spans="1:13" ht="24" customHeight="1">
      <c r="A18" s="376" t="s">
        <v>25</v>
      </c>
      <c r="B18" s="426" t="s">
        <v>538</v>
      </c>
      <c r="C18" s="444" t="s">
        <v>469</v>
      </c>
      <c r="D18" s="435">
        <v>285750</v>
      </c>
      <c r="E18" s="386">
        <v>3131000</v>
      </c>
      <c r="F18" s="386">
        <v>3131000</v>
      </c>
      <c r="G18" s="386">
        <v>3131000</v>
      </c>
      <c r="H18" s="386">
        <v>3844347</v>
      </c>
      <c r="I18" s="386"/>
      <c r="J18" s="386"/>
      <c r="K18" s="416"/>
      <c r="L18" s="419">
        <f t="shared" si="0"/>
        <v>4130097</v>
      </c>
      <c r="M18" s="589"/>
    </row>
    <row r="19" spans="1:13" ht="24" customHeight="1">
      <c r="A19" s="376" t="s">
        <v>26</v>
      </c>
      <c r="B19" s="428" t="s">
        <v>506</v>
      </c>
      <c r="C19" s="445" t="s">
        <v>468</v>
      </c>
      <c r="D19" s="436">
        <v>3066364</v>
      </c>
      <c r="E19" s="25">
        <v>130000</v>
      </c>
      <c r="F19" s="25">
        <v>130000</v>
      </c>
      <c r="G19" s="24">
        <v>130000</v>
      </c>
      <c r="H19" s="24">
        <v>130000</v>
      </c>
      <c r="I19" s="25"/>
      <c r="J19" s="25"/>
      <c r="K19" s="417"/>
      <c r="L19" s="419">
        <f t="shared" si="0"/>
        <v>3196364</v>
      </c>
      <c r="M19" s="589"/>
    </row>
    <row r="20" spans="1:13" ht="24" customHeight="1">
      <c r="A20" s="448" t="s">
        <v>27</v>
      </c>
      <c r="B20" s="397" t="s">
        <v>579</v>
      </c>
      <c r="C20" s="445" t="s">
        <v>488</v>
      </c>
      <c r="D20" s="436"/>
      <c r="E20" s="25"/>
      <c r="F20" s="25"/>
      <c r="G20" s="398">
        <v>356000</v>
      </c>
      <c r="H20" s="489">
        <v>355600</v>
      </c>
      <c r="I20" s="25"/>
      <c r="J20" s="25"/>
      <c r="K20" s="417"/>
      <c r="L20" s="419">
        <f t="shared" si="0"/>
        <v>355600</v>
      </c>
      <c r="M20" s="589"/>
    </row>
    <row r="21" spans="1:13" ht="19.5" customHeight="1" thickBot="1">
      <c r="A21" s="377" t="s">
        <v>28</v>
      </c>
      <c r="B21" s="331" t="s">
        <v>578</v>
      </c>
      <c r="C21" s="440" t="s">
        <v>488</v>
      </c>
      <c r="D21" s="540"/>
      <c r="E21" s="541"/>
      <c r="F21" s="541"/>
      <c r="G21" s="57">
        <v>2000000</v>
      </c>
      <c r="H21" s="57">
        <v>2000000</v>
      </c>
      <c r="I21" s="541"/>
      <c r="J21" s="541"/>
      <c r="K21" s="542"/>
      <c r="L21" s="419">
        <f t="shared" si="0"/>
        <v>2000000</v>
      </c>
      <c r="M21" s="589"/>
    </row>
    <row r="22" spans="1:13" ht="19.5" customHeight="1" thickBot="1">
      <c r="A22" s="377" t="s">
        <v>29</v>
      </c>
      <c r="B22" s="374" t="s">
        <v>577</v>
      </c>
      <c r="C22" s="543" t="s">
        <v>488</v>
      </c>
      <c r="D22" s="379"/>
      <c r="E22" s="57">
        <v>77325000</v>
      </c>
      <c r="F22" s="57">
        <v>77325000</v>
      </c>
      <c r="G22" s="57">
        <v>77145300</v>
      </c>
      <c r="H22" s="392">
        <v>63550916</v>
      </c>
      <c r="I22" s="544"/>
      <c r="J22" s="544"/>
      <c r="K22" s="545"/>
      <c r="L22" s="419">
        <f t="shared" si="0"/>
        <v>63550916</v>
      </c>
      <c r="M22" s="589"/>
    </row>
    <row r="23" spans="1:13" ht="19.5" customHeight="1" thickBot="1">
      <c r="A23" s="168" t="s">
        <v>30</v>
      </c>
      <c r="B23" s="423" t="s">
        <v>487</v>
      </c>
      <c r="C23" s="441"/>
      <c r="D23" s="433">
        <f aca="true" t="shared" si="1" ref="D23:K23">D24+D25+D26</f>
        <v>54680349</v>
      </c>
      <c r="E23" s="368">
        <f t="shared" si="1"/>
        <v>28862000</v>
      </c>
      <c r="F23" s="368">
        <f t="shared" si="1"/>
        <v>28862000</v>
      </c>
      <c r="G23" s="368">
        <f>G24+G25+G26</f>
        <v>28862000</v>
      </c>
      <c r="H23" s="368">
        <f>H24+H25+H26</f>
        <v>28862000</v>
      </c>
      <c r="I23" s="368">
        <f t="shared" si="1"/>
        <v>0</v>
      </c>
      <c r="J23" s="368">
        <f t="shared" si="1"/>
        <v>0</v>
      </c>
      <c r="K23" s="413">
        <f t="shared" si="1"/>
        <v>0</v>
      </c>
      <c r="L23" s="368">
        <f>D23+G23</f>
        <v>83542349</v>
      </c>
      <c r="M23" s="589"/>
    </row>
    <row r="24" spans="1:13" ht="26.25" customHeight="1" thickBot="1">
      <c r="A24" s="377" t="s">
        <v>31</v>
      </c>
      <c r="B24" s="366" t="s">
        <v>495</v>
      </c>
      <c r="C24" s="446" t="s">
        <v>467</v>
      </c>
      <c r="D24" s="437">
        <v>53759306</v>
      </c>
      <c r="E24" s="367">
        <v>25752000</v>
      </c>
      <c r="F24" s="367">
        <v>25752000</v>
      </c>
      <c r="G24" s="367">
        <v>24720200</v>
      </c>
      <c r="H24" s="367">
        <v>24720200</v>
      </c>
      <c r="I24" s="367"/>
      <c r="J24" s="367"/>
      <c r="K24" s="418"/>
      <c r="L24" s="419">
        <f t="shared" si="0"/>
        <v>78479506</v>
      </c>
      <c r="M24" s="589"/>
    </row>
    <row r="25" spans="1:13" ht="19.5" customHeight="1">
      <c r="A25" s="448" t="s">
        <v>32</v>
      </c>
      <c r="B25" s="365" t="s">
        <v>508</v>
      </c>
      <c r="C25" s="440" t="s">
        <v>468</v>
      </c>
      <c r="D25" s="405">
        <v>921043</v>
      </c>
      <c r="E25" s="24">
        <v>3110000</v>
      </c>
      <c r="F25" s="24">
        <v>3110000</v>
      </c>
      <c r="G25" s="24">
        <v>3110000</v>
      </c>
      <c r="H25" s="24">
        <v>3110000</v>
      </c>
      <c r="I25" s="24"/>
      <c r="J25" s="24"/>
      <c r="K25" s="411"/>
      <c r="L25" s="419">
        <f t="shared" si="0"/>
        <v>4031043</v>
      </c>
      <c r="M25" s="589"/>
    </row>
    <row r="26" spans="1:13" ht="24" customHeight="1" thickBot="1">
      <c r="A26" s="448" t="s">
        <v>33</v>
      </c>
      <c r="B26" s="451" t="s">
        <v>545</v>
      </c>
      <c r="C26" s="445" t="s">
        <v>488</v>
      </c>
      <c r="D26" s="436"/>
      <c r="E26" s="25"/>
      <c r="F26" s="25"/>
      <c r="G26" s="25">
        <v>1031800</v>
      </c>
      <c r="H26" s="25">
        <v>1031800</v>
      </c>
      <c r="I26" s="25"/>
      <c r="J26" s="25"/>
      <c r="K26" s="417"/>
      <c r="L26" s="419">
        <f t="shared" si="0"/>
        <v>1031800</v>
      </c>
      <c r="M26" s="589"/>
    </row>
    <row r="27" spans="1:13" ht="19.5" customHeight="1" thickBot="1">
      <c r="A27" s="168" t="s">
        <v>34</v>
      </c>
      <c r="B27" s="423" t="s">
        <v>148</v>
      </c>
      <c r="C27" s="441"/>
      <c r="D27" s="433">
        <f>D28</f>
        <v>0</v>
      </c>
      <c r="E27" s="368">
        <f>E28</f>
        <v>0</v>
      </c>
      <c r="F27" s="368"/>
      <c r="G27" s="368"/>
      <c r="H27" s="368"/>
      <c r="I27" s="368">
        <f>I28</f>
        <v>0</v>
      </c>
      <c r="J27" s="368">
        <f>J28</f>
        <v>0</v>
      </c>
      <c r="K27" s="413">
        <f>K28</f>
        <v>0</v>
      </c>
      <c r="L27" s="368">
        <f>SUM(D27:K27)</f>
        <v>0</v>
      </c>
      <c r="M27" s="589"/>
    </row>
    <row r="28" spans="1:13" ht="19.5" customHeight="1" thickBot="1">
      <c r="A28" s="377" t="s">
        <v>35</v>
      </c>
      <c r="B28" s="429"/>
      <c r="C28" s="446"/>
      <c r="D28" s="437"/>
      <c r="E28" s="367"/>
      <c r="F28" s="367"/>
      <c r="G28" s="367"/>
      <c r="H28" s="367"/>
      <c r="I28" s="367"/>
      <c r="J28" s="367"/>
      <c r="K28" s="418"/>
      <c r="L28" s="420"/>
      <c r="M28" s="589"/>
    </row>
    <row r="29" spans="1:13" ht="19.5" customHeight="1" thickBot="1">
      <c r="A29" s="657" t="s">
        <v>619</v>
      </c>
      <c r="B29" s="658"/>
      <c r="C29" s="447"/>
      <c r="D29" s="438">
        <f>D6+D8+D11+D23+D27</f>
        <v>326107528</v>
      </c>
      <c r="E29" s="438">
        <f aca="true" t="shared" si="2" ref="E29:K29">E6+E8+E11+E23+E27</f>
        <v>513742766</v>
      </c>
      <c r="F29" s="438">
        <f t="shared" si="2"/>
        <v>513742766</v>
      </c>
      <c r="G29" s="438">
        <f t="shared" si="2"/>
        <v>528827896</v>
      </c>
      <c r="H29" s="438">
        <f t="shared" si="2"/>
        <v>540255221</v>
      </c>
      <c r="I29" s="438">
        <f t="shared" si="2"/>
        <v>6067550</v>
      </c>
      <c r="J29" s="438">
        <f t="shared" si="2"/>
        <v>5878334</v>
      </c>
      <c r="K29" s="438">
        <f t="shared" si="2"/>
        <v>25382989</v>
      </c>
      <c r="L29" s="372">
        <f>+L6+L8+L11+L23+L27</f>
        <v>892264297</v>
      </c>
      <c r="M29" s="589"/>
    </row>
  </sheetData>
  <sheetProtection/>
  <mergeCells count="9">
    <mergeCell ref="M7:M29"/>
    <mergeCell ref="A29:B29"/>
    <mergeCell ref="A1:L1"/>
    <mergeCell ref="A3:A4"/>
    <mergeCell ref="B3:B4"/>
    <mergeCell ref="C3:C4"/>
    <mergeCell ref="D3:D4"/>
    <mergeCell ref="E3:K3"/>
    <mergeCell ref="L3:L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workbookViewId="0" topLeftCell="A1">
      <selection activeCell="H5" sqref="H5"/>
    </sheetView>
  </sheetViews>
  <sheetFormatPr defaultColWidth="9.375" defaultRowHeight="12.75"/>
  <cols>
    <col min="1" max="1" width="5.75390625" style="453" customWidth="1"/>
    <col min="2" max="2" width="54.75390625" style="455" customWidth="1"/>
    <col min="3" max="5" width="17.625" style="455" customWidth="1"/>
    <col min="6" max="16384" width="9.375" style="455" customWidth="1"/>
  </cols>
  <sheetData>
    <row r="1" spans="2:5" ht="31.5" customHeight="1">
      <c r="B1" s="669" t="s">
        <v>549</v>
      </c>
      <c r="C1" s="669"/>
      <c r="D1" s="669"/>
      <c r="E1" s="454"/>
    </row>
    <row r="2" spans="1:5" s="457" customFormat="1" ht="15.75" thickBot="1">
      <c r="A2" s="456"/>
      <c r="B2" s="454"/>
      <c r="D2" s="670" t="s">
        <v>507</v>
      </c>
      <c r="E2" s="670"/>
    </row>
    <row r="3" spans="1:5" s="461" customFormat="1" ht="48" customHeight="1" thickBot="1">
      <c r="A3" s="458" t="s">
        <v>11</v>
      </c>
      <c r="B3" s="459" t="s">
        <v>12</v>
      </c>
      <c r="C3" s="459" t="s">
        <v>550</v>
      </c>
      <c r="D3" s="460" t="s">
        <v>551</v>
      </c>
      <c r="E3" s="460" t="s">
        <v>548</v>
      </c>
    </row>
    <row r="4" spans="1:5" s="461" customFormat="1" ht="13.5" customHeight="1" thickBot="1">
      <c r="A4" s="462" t="s">
        <v>430</v>
      </c>
      <c r="B4" s="463" t="s">
        <v>431</v>
      </c>
      <c r="C4" s="463" t="s">
        <v>432</v>
      </c>
      <c r="D4" s="464" t="s">
        <v>434</v>
      </c>
      <c r="E4" s="464" t="s">
        <v>433</v>
      </c>
    </row>
    <row r="5" spans="1:5" ht="18" customHeight="1">
      <c r="A5" s="465" t="s">
        <v>13</v>
      </c>
      <c r="B5" s="466" t="s">
        <v>552</v>
      </c>
      <c r="C5" s="467">
        <v>23166098</v>
      </c>
      <c r="D5" s="468">
        <v>100000</v>
      </c>
      <c r="E5" s="468"/>
    </row>
    <row r="6" spans="1:5" ht="18" customHeight="1">
      <c r="A6" s="469" t="s">
        <v>14</v>
      </c>
      <c r="B6" s="470" t="s">
        <v>553</v>
      </c>
      <c r="C6" s="471"/>
      <c r="D6" s="472"/>
      <c r="E6" s="472"/>
    </row>
    <row r="7" spans="1:5" ht="18" customHeight="1">
      <c r="A7" s="469" t="s">
        <v>15</v>
      </c>
      <c r="B7" s="470" t="s">
        <v>554</v>
      </c>
      <c r="C7" s="471"/>
      <c r="D7" s="472"/>
      <c r="E7" s="472"/>
    </row>
    <row r="8" spans="1:5" ht="18" customHeight="1">
      <c r="A8" s="469" t="s">
        <v>16</v>
      </c>
      <c r="B8" s="470" t="s">
        <v>555</v>
      </c>
      <c r="C8" s="471"/>
      <c r="D8" s="472"/>
      <c r="E8" s="472"/>
    </row>
    <row r="9" spans="1:5" ht="18" customHeight="1">
      <c r="A9" s="469" t="s">
        <v>17</v>
      </c>
      <c r="B9" s="470" t="s">
        <v>556</v>
      </c>
      <c r="C9" s="471">
        <f>C12+C15</f>
        <v>49786394</v>
      </c>
      <c r="D9" s="472"/>
      <c r="E9" s="472"/>
    </row>
    <row r="10" spans="1:5" ht="18" customHeight="1">
      <c r="A10" s="469" t="s">
        <v>18</v>
      </c>
      <c r="B10" s="470" t="s">
        <v>557</v>
      </c>
      <c r="C10" s="471"/>
      <c r="D10" s="472"/>
      <c r="E10" s="472"/>
    </row>
    <row r="11" spans="1:5" ht="18" customHeight="1">
      <c r="A11" s="469" t="s">
        <v>19</v>
      </c>
      <c r="B11" s="473" t="s">
        <v>558</v>
      </c>
      <c r="C11" s="471"/>
      <c r="D11" s="472"/>
      <c r="E11" s="472"/>
    </row>
    <row r="12" spans="1:5" ht="18" customHeight="1">
      <c r="A12" s="469" t="s">
        <v>21</v>
      </c>
      <c r="B12" s="473" t="s">
        <v>559</v>
      </c>
      <c r="C12" s="471">
        <v>10223113</v>
      </c>
      <c r="D12" s="472"/>
      <c r="E12" s="472"/>
    </row>
    <row r="13" spans="1:5" ht="18" customHeight="1">
      <c r="A13" s="469" t="s">
        <v>22</v>
      </c>
      <c r="B13" s="473" t="s">
        <v>560</v>
      </c>
      <c r="C13" s="471"/>
      <c r="D13" s="472"/>
      <c r="E13" s="472"/>
    </row>
    <row r="14" spans="1:5" ht="18" customHeight="1">
      <c r="A14" s="469" t="s">
        <v>23</v>
      </c>
      <c r="B14" s="473" t="s">
        <v>561</v>
      </c>
      <c r="C14" s="471"/>
      <c r="D14" s="472"/>
      <c r="E14" s="472"/>
    </row>
    <row r="15" spans="1:5" ht="22.5" customHeight="1">
      <c r="A15" s="469" t="s">
        <v>24</v>
      </c>
      <c r="B15" s="473" t="s">
        <v>562</v>
      </c>
      <c r="C15" s="471">
        <v>39563281</v>
      </c>
      <c r="D15" s="472"/>
      <c r="E15" s="472"/>
    </row>
    <row r="16" spans="1:5" ht="18" customHeight="1">
      <c r="A16" s="469" t="s">
        <v>25</v>
      </c>
      <c r="B16" s="470" t="s">
        <v>563</v>
      </c>
      <c r="C16" s="471">
        <v>11319036</v>
      </c>
      <c r="D16" s="474" t="s">
        <v>564</v>
      </c>
      <c r="E16" s="474" t="s">
        <v>564</v>
      </c>
    </row>
    <row r="17" spans="1:5" ht="18" customHeight="1">
      <c r="A17" s="469" t="s">
        <v>26</v>
      </c>
      <c r="B17" s="470" t="s">
        <v>565</v>
      </c>
      <c r="C17" s="471"/>
      <c r="D17" s="472"/>
      <c r="E17" s="472"/>
    </row>
    <row r="18" spans="1:5" ht="18" customHeight="1">
      <c r="A18" s="469" t="s">
        <v>27</v>
      </c>
      <c r="B18" s="470" t="s">
        <v>566</v>
      </c>
      <c r="C18" s="471"/>
      <c r="D18" s="472"/>
      <c r="E18" s="472"/>
    </row>
    <row r="19" spans="1:5" ht="18" customHeight="1">
      <c r="A19" s="469" t="s">
        <v>28</v>
      </c>
      <c r="B19" s="470" t="s">
        <v>567</v>
      </c>
      <c r="C19" s="471"/>
      <c r="D19" s="472"/>
      <c r="E19" s="472"/>
    </row>
    <row r="20" spans="1:5" ht="18" customHeight="1">
      <c r="A20" s="469" t="s">
        <v>29</v>
      </c>
      <c r="B20" s="470" t="s">
        <v>568</v>
      </c>
      <c r="C20" s="471"/>
      <c r="D20" s="472"/>
      <c r="E20" s="472"/>
    </row>
    <row r="21" spans="1:5" ht="18" customHeight="1">
      <c r="A21" s="469" t="s">
        <v>30</v>
      </c>
      <c r="B21" s="475" t="s">
        <v>569</v>
      </c>
      <c r="C21" s="476">
        <v>68400</v>
      </c>
      <c r="D21" s="472"/>
      <c r="E21" s="472"/>
    </row>
    <row r="22" spans="1:5" ht="18" customHeight="1">
      <c r="A22" s="469" t="s">
        <v>31</v>
      </c>
      <c r="B22" s="477" t="s">
        <v>570</v>
      </c>
      <c r="C22" s="476">
        <v>382447</v>
      </c>
      <c r="D22" s="474">
        <v>20000</v>
      </c>
      <c r="E22" s="472"/>
    </row>
    <row r="23" spans="1:5" ht="18" customHeight="1">
      <c r="A23" s="469" t="s">
        <v>32</v>
      </c>
      <c r="B23" s="477"/>
      <c r="C23" s="476"/>
      <c r="D23" s="472"/>
      <c r="E23" s="472"/>
    </row>
    <row r="24" spans="1:5" ht="18" customHeight="1">
      <c r="A24" s="469" t="s">
        <v>33</v>
      </c>
      <c r="B24" s="477"/>
      <c r="C24" s="476"/>
      <c r="D24" s="474"/>
      <c r="E24" s="474"/>
    </row>
    <row r="25" spans="1:5" ht="18" customHeight="1">
      <c r="A25" s="469" t="s">
        <v>34</v>
      </c>
      <c r="B25" s="477"/>
      <c r="C25" s="476"/>
      <c r="D25" s="474"/>
      <c r="E25" s="474"/>
    </row>
    <row r="26" spans="1:5" ht="18" customHeight="1">
      <c r="A26" s="469" t="s">
        <v>35</v>
      </c>
      <c r="B26" s="477"/>
      <c r="C26" s="476"/>
      <c r="D26" s="474"/>
      <c r="E26" s="474"/>
    </row>
    <row r="27" spans="1:5" ht="18" customHeight="1">
      <c r="A27" s="469" t="s">
        <v>36</v>
      </c>
      <c r="B27" s="477"/>
      <c r="C27" s="476"/>
      <c r="D27" s="474"/>
      <c r="E27" s="474"/>
    </row>
    <row r="28" spans="1:5" ht="18" customHeight="1">
      <c r="A28" s="469" t="s">
        <v>37</v>
      </c>
      <c r="B28" s="477"/>
      <c r="C28" s="476"/>
      <c r="D28" s="474"/>
      <c r="E28" s="474"/>
    </row>
    <row r="29" spans="1:5" ht="18" customHeight="1" thickBot="1">
      <c r="A29" s="478" t="s">
        <v>38</v>
      </c>
      <c r="B29" s="479"/>
      <c r="C29" s="480"/>
      <c r="D29" s="481"/>
      <c r="E29" s="481"/>
    </row>
    <row r="30" spans="1:5" ht="18" customHeight="1" thickBot="1">
      <c r="A30" s="482" t="s">
        <v>39</v>
      </c>
      <c r="B30" s="483" t="s">
        <v>48</v>
      </c>
      <c r="C30" s="484">
        <f>+C5+C6+C7+C8+C9+C16+C17+C18+C19+C20+C21+C22+C23+C24+C25+C26+C27+C28+C29</f>
        <v>84722375</v>
      </c>
      <c r="D30" s="485">
        <v>120000</v>
      </c>
      <c r="E30" s="485"/>
    </row>
    <row r="31" spans="1:5" ht="8.25" customHeight="1">
      <c r="A31" s="486"/>
      <c r="B31" s="671"/>
      <c r="C31" s="671"/>
      <c r="D31" s="671"/>
      <c r="E31" s="487"/>
    </row>
  </sheetData>
  <sheetProtection/>
  <mergeCells count="3">
    <mergeCell ref="B1:D1"/>
    <mergeCell ref="D2:E2"/>
    <mergeCell ref="B31:D3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3.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81"/>
  <sheetViews>
    <sheetView zoomScale="120" zoomScaleNormal="120" workbookViewId="0" topLeftCell="A1">
      <selection activeCell="A1" sqref="A1:O1"/>
    </sheetView>
  </sheetViews>
  <sheetFormatPr defaultColWidth="9.375" defaultRowHeight="12.75"/>
  <cols>
    <col min="1" max="1" width="4.75390625" style="547" customWidth="1"/>
    <col min="2" max="2" width="31.125" style="546" customWidth="1"/>
    <col min="3" max="4" width="10.75390625" style="546" customWidth="1"/>
    <col min="5" max="5" width="9.50390625" style="546" customWidth="1"/>
    <col min="6" max="6" width="10.75390625" style="546" customWidth="1"/>
    <col min="7" max="7" width="11.125" style="546" customWidth="1"/>
    <col min="8" max="8" width="10.75390625" style="546" customWidth="1"/>
    <col min="9" max="9" width="11.125" style="546" customWidth="1"/>
    <col min="10" max="10" width="11.00390625" style="546" customWidth="1"/>
    <col min="11" max="11" width="10.75390625" style="546" customWidth="1"/>
    <col min="12" max="12" width="11.375" style="546" customWidth="1"/>
    <col min="13" max="13" width="11.625" style="546" customWidth="1"/>
    <col min="14" max="14" width="10.50390625" style="546" customWidth="1"/>
    <col min="15" max="15" width="12.625" style="547" customWidth="1"/>
    <col min="16" max="16384" width="9.375" style="546" customWidth="1"/>
  </cols>
  <sheetData>
    <row r="1" spans="1:15" ht="31.5" customHeight="1">
      <c r="A1" s="672" t="s">
        <v>621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ht="15.75" thickBot="1">
      <c r="O2" s="548" t="s">
        <v>497</v>
      </c>
    </row>
    <row r="3" spans="1:15" s="547" customFormat="1" ht="25.5" customHeight="1" thickBot="1">
      <c r="A3" s="549" t="s">
        <v>11</v>
      </c>
      <c r="B3" s="550" t="s">
        <v>57</v>
      </c>
      <c r="C3" s="550" t="s">
        <v>622</v>
      </c>
      <c r="D3" s="550" t="s">
        <v>623</v>
      </c>
      <c r="E3" s="550" t="s">
        <v>624</v>
      </c>
      <c r="F3" s="550" t="s">
        <v>625</v>
      </c>
      <c r="G3" s="550" t="s">
        <v>626</v>
      </c>
      <c r="H3" s="550" t="s">
        <v>627</v>
      </c>
      <c r="I3" s="550" t="s">
        <v>628</v>
      </c>
      <c r="J3" s="550" t="s">
        <v>629</v>
      </c>
      <c r="K3" s="550" t="s">
        <v>630</v>
      </c>
      <c r="L3" s="550" t="s">
        <v>631</v>
      </c>
      <c r="M3" s="550" t="s">
        <v>632</v>
      </c>
      <c r="N3" s="550" t="s">
        <v>633</v>
      </c>
      <c r="O3" s="551" t="s">
        <v>48</v>
      </c>
    </row>
    <row r="4" spans="1:15" s="553" customFormat="1" ht="15" customHeight="1" thickBot="1">
      <c r="A4" s="552" t="s">
        <v>13</v>
      </c>
      <c r="B4" s="674" t="s">
        <v>52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6"/>
    </row>
    <row r="5" spans="1:15" s="553" customFormat="1" ht="15">
      <c r="A5" s="554" t="s">
        <v>14</v>
      </c>
      <c r="B5" s="555" t="s">
        <v>315</v>
      </c>
      <c r="C5" s="556">
        <v>18996181</v>
      </c>
      <c r="D5" s="556">
        <v>18996181</v>
      </c>
      <c r="E5" s="556">
        <v>18996181</v>
      </c>
      <c r="F5" s="556">
        <v>18996181</v>
      </c>
      <c r="G5" s="556">
        <v>18996181</v>
      </c>
      <c r="H5" s="556">
        <v>18996181</v>
      </c>
      <c r="I5" s="556">
        <v>19538203</v>
      </c>
      <c r="J5" s="556">
        <v>19538203</v>
      </c>
      <c r="K5" s="556">
        <v>19538203</v>
      </c>
      <c r="L5" s="556">
        <v>22913491</v>
      </c>
      <c r="M5" s="556">
        <v>22913491</v>
      </c>
      <c r="N5" s="556">
        <v>22913490</v>
      </c>
      <c r="O5" s="557">
        <f aca="true" t="shared" si="0" ref="O5:O25">SUM(C5:N5)</f>
        <v>241332167</v>
      </c>
    </row>
    <row r="6" spans="1:15" s="562" customFormat="1" ht="15">
      <c r="A6" s="558" t="s">
        <v>15</v>
      </c>
      <c r="B6" s="559" t="s">
        <v>634</v>
      </c>
      <c r="C6" s="560">
        <v>705000</v>
      </c>
      <c r="D6" s="560">
        <v>705000</v>
      </c>
      <c r="E6" s="560">
        <v>705000</v>
      </c>
      <c r="F6" s="560">
        <v>705000</v>
      </c>
      <c r="G6" s="560">
        <v>1461334</v>
      </c>
      <c r="H6" s="560">
        <v>705000</v>
      </c>
      <c r="I6" s="560">
        <v>794000</v>
      </c>
      <c r="J6" s="560">
        <v>794000</v>
      </c>
      <c r="K6" s="560">
        <v>794000</v>
      </c>
      <c r="L6" s="560">
        <v>1372790</v>
      </c>
      <c r="M6" s="560">
        <v>1416790</v>
      </c>
      <c r="N6" s="560">
        <v>1416791</v>
      </c>
      <c r="O6" s="561">
        <f t="shared" si="0"/>
        <v>11574705</v>
      </c>
    </row>
    <row r="7" spans="1:15" s="562" customFormat="1" ht="15">
      <c r="A7" s="558" t="s">
        <v>16</v>
      </c>
      <c r="B7" s="563" t="s">
        <v>635</v>
      </c>
      <c r="C7" s="564"/>
      <c r="D7" s="564"/>
      <c r="E7" s="564"/>
      <c r="F7" s="564">
        <v>4551000</v>
      </c>
      <c r="G7" s="564"/>
      <c r="H7" s="564">
        <v>13653000</v>
      </c>
      <c r="I7" s="564"/>
      <c r="J7" s="564">
        <v>13653000</v>
      </c>
      <c r="K7" s="564">
        <v>13654000</v>
      </c>
      <c r="L7" s="564"/>
      <c r="M7" s="564">
        <v>4632032</v>
      </c>
      <c r="N7" s="564"/>
      <c r="O7" s="565">
        <f t="shared" si="0"/>
        <v>50143032</v>
      </c>
    </row>
    <row r="8" spans="1:15" s="562" customFormat="1" ht="13.5" customHeight="1">
      <c r="A8" s="558" t="s">
        <v>17</v>
      </c>
      <c r="B8" s="566" t="s">
        <v>121</v>
      </c>
      <c r="C8" s="560">
        <v>200000</v>
      </c>
      <c r="D8" s="560">
        <v>200000</v>
      </c>
      <c r="E8" s="560">
        <v>7513000</v>
      </c>
      <c r="F8" s="560">
        <v>7920000</v>
      </c>
      <c r="G8" s="560">
        <v>9720000</v>
      </c>
      <c r="H8" s="560">
        <v>1000000</v>
      </c>
      <c r="I8" s="560">
        <v>500000</v>
      </c>
      <c r="J8" s="560">
        <v>500000</v>
      </c>
      <c r="K8" s="560">
        <v>10704883</v>
      </c>
      <c r="L8" s="560">
        <v>11659422</v>
      </c>
      <c r="M8" s="560">
        <v>5713422</v>
      </c>
      <c r="N8" s="560">
        <v>6224422</v>
      </c>
      <c r="O8" s="561">
        <f t="shared" si="0"/>
        <v>61855149</v>
      </c>
    </row>
    <row r="9" spans="1:15" s="562" customFormat="1" ht="13.5" customHeight="1">
      <c r="A9" s="558" t="s">
        <v>18</v>
      </c>
      <c r="B9" s="566" t="s">
        <v>361</v>
      </c>
      <c r="C9" s="560">
        <v>6992000</v>
      </c>
      <c r="D9" s="560">
        <v>4523000</v>
      </c>
      <c r="E9" s="560">
        <v>6863000</v>
      </c>
      <c r="F9" s="560">
        <v>4523000</v>
      </c>
      <c r="G9" s="560">
        <v>19523000</v>
      </c>
      <c r="H9" s="560">
        <v>18323000</v>
      </c>
      <c r="I9" s="560">
        <v>28899229</v>
      </c>
      <c r="J9" s="560">
        <v>22043000</v>
      </c>
      <c r="K9" s="560">
        <v>24759027</v>
      </c>
      <c r="L9" s="560">
        <v>24759027</v>
      </c>
      <c r="M9" s="560">
        <v>24496602</v>
      </c>
      <c r="N9" s="560">
        <v>9520053</v>
      </c>
      <c r="O9" s="561">
        <f t="shared" si="0"/>
        <v>195223938</v>
      </c>
    </row>
    <row r="10" spans="1:15" s="562" customFormat="1" ht="13.5" customHeight="1">
      <c r="A10" s="558" t="s">
        <v>19</v>
      </c>
      <c r="B10" s="566" t="s">
        <v>7</v>
      </c>
      <c r="C10" s="560">
        <v>7823000</v>
      </c>
      <c r="D10" s="560">
        <v>10523000</v>
      </c>
      <c r="E10" s="560">
        <v>15600000</v>
      </c>
      <c r="F10" s="560">
        <v>18000000</v>
      </c>
      <c r="G10" s="560">
        <v>55428000</v>
      </c>
      <c r="H10" s="560">
        <v>51578000</v>
      </c>
      <c r="I10" s="560">
        <v>57888000</v>
      </c>
      <c r="J10" s="560">
        <v>53888000</v>
      </c>
      <c r="K10" s="560">
        <v>55188000</v>
      </c>
      <c r="L10" s="560">
        <v>56671000</v>
      </c>
      <c r="M10" s="560">
        <v>55188000</v>
      </c>
      <c r="N10" s="560">
        <v>15677851</v>
      </c>
      <c r="O10" s="561">
        <f t="shared" si="0"/>
        <v>453452851</v>
      </c>
    </row>
    <row r="11" spans="1:15" s="562" customFormat="1" ht="13.5" customHeight="1">
      <c r="A11" s="558" t="s">
        <v>20</v>
      </c>
      <c r="B11" s="566" t="s">
        <v>317</v>
      </c>
      <c r="C11" s="560"/>
      <c r="D11" s="560"/>
      <c r="E11" s="560"/>
      <c r="F11" s="560"/>
      <c r="G11" s="560"/>
      <c r="H11" s="560"/>
      <c r="I11" s="560"/>
      <c r="J11" s="560">
        <v>540000</v>
      </c>
      <c r="K11" s="560">
        <v>121707</v>
      </c>
      <c r="L11" s="560"/>
      <c r="M11" s="560"/>
      <c r="N11" s="560"/>
      <c r="O11" s="561">
        <f t="shared" si="0"/>
        <v>661707</v>
      </c>
    </row>
    <row r="12" spans="1:15" s="562" customFormat="1" ht="15">
      <c r="A12" s="558" t="s">
        <v>21</v>
      </c>
      <c r="B12" s="559" t="s">
        <v>349</v>
      </c>
      <c r="C12" s="560">
        <v>4796000</v>
      </c>
      <c r="D12" s="560">
        <v>1500000</v>
      </c>
      <c r="E12" s="560">
        <v>3750000</v>
      </c>
      <c r="F12" s="560">
        <v>1090000</v>
      </c>
      <c r="G12" s="560">
        <v>4118000</v>
      </c>
      <c r="H12" s="560">
        <v>4590000</v>
      </c>
      <c r="I12" s="560">
        <v>5700000</v>
      </c>
      <c r="J12" s="560">
        <v>14465000</v>
      </c>
      <c r="K12" s="560">
        <v>2605000</v>
      </c>
      <c r="L12" s="560">
        <v>7604998</v>
      </c>
      <c r="M12" s="560">
        <v>1630000</v>
      </c>
      <c r="N12" s="560">
        <v>2506000</v>
      </c>
      <c r="O12" s="561">
        <f t="shared" si="0"/>
        <v>54354998</v>
      </c>
    </row>
    <row r="13" spans="1:15" s="562" customFormat="1" ht="13.5" customHeight="1" thickBot="1">
      <c r="A13" s="558" t="s">
        <v>22</v>
      </c>
      <c r="B13" s="566" t="s">
        <v>636</v>
      </c>
      <c r="C13" s="560">
        <v>7836463</v>
      </c>
      <c r="D13" s="560"/>
      <c r="E13" s="560"/>
      <c r="F13" s="560">
        <v>20000000</v>
      </c>
      <c r="G13" s="560">
        <v>24110727</v>
      </c>
      <c r="H13" s="560">
        <v>8000000</v>
      </c>
      <c r="I13" s="560">
        <v>12000000</v>
      </c>
      <c r="J13" s="560">
        <v>25000000</v>
      </c>
      <c r="K13" s="560">
        <v>20000000</v>
      </c>
      <c r="L13" s="560">
        <v>37397000</v>
      </c>
      <c r="M13" s="560">
        <v>55000000</v>
      </c>
      <c r="N13" s="560">
        <v>28040537</v>
      </c>
      <c r="O13" s="561">
        <f t="shared" si="0"/>
        <v>237384727</v>
      </c>
    </row>
    <row r="14" spans="1:15" s="553" customFormat="1" ht="15.75" customHeight="1" thickBot="1">
      <c r="A14" s="552" t="s">
        <v>23</v>
      </c>
      <c r="B14" s="567" t="s">
        <v>637</v>
      </c>
      <c r="C14" s="568">
        <f aca="true" t="shared" si="1" ref="C14:N14">SUM(C5:C13)</f>
        <v>47348644</v>
      </c>
      <c r="D14" s="568">
        <f t="shared" si="1"/>
        <v>36447181</v>
      </c>
      <c r="E14" s="568">
        <f t="shared" si="1"/>
        <v>53427181</v>
      </c>
      <c r="F14" s="568">
        <f t="shared" si="1"/>
        <v>75785181</v>
      </c>
      <c r="G14" s="568">
        <f t="shared" si="1"/>
        <v>133357242</v>
      </c>
      <c r="H14" s="568">
        <f t="shared" si="1"/>
        <v>116845181</v>
      </c>
      <c r="I14" s="568">
        <f t="shared" si="1"/>
        <v>125319432</v>
      </c>
      <c r="J14" s="568">
        <f t="shared" si="1"/>
        <v>150421203</v>
      </c>
      <c r="K14" s="568">
        <f t="shared" si="1"/>
        <v>147364820</v>
      </c>
      <c r="L14" s="568">
        <f t="shared" si="1"/>
        <v>162377728</v>
      </c>
      <c r="M14" s="568">
        <f t="shared" si="1"/>
        <v>170990337</v>
      </c>
      <c r="N14" s="568">
        <f t="shared" si="1"/>
        <v>86299144</v>
      </c>
      <c r="O14" s="569">
        <f>SUM(C14:N14)</f>
        <v>1305983274</v>
      </c>
    </row>
    <row r="15" spans="1:15" s="553" customFormat="1" ht="15" customHeight="1" thickBot="1">
      <c r="A15" s="552" t="s">
        <v>24</v>
      </c>
      <c r="B15" s="674" t="s">
        <v>53</v>
      </c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6"/>
    </row>
    <row r="16" spans="1:15" s="562" customFormat="1" ht="13.5" customHeight="1">
      <c r="A16" s="570" t="s">
        <v>25</v>
      </c>
      <c r="B16" s="571" t="s">
        <v>58</v>
      </c>
      <c r="C16" s="564">
        <v>9855000</v>
      </c>
      <c r="D16" s="564">
        <v>11355000</v>
      </c>
      <c r="E16" s="564">
        <v>11355000</v>
      </c>
      <c r="F16" s="564">
        <v>13446000</v>
      </c>
      <c r="G16" s="564">
        <v>14862000</v>
      </c>
      <c r="H16" s="564">
        <v>14862000</v>
      </c>
      <c r="I16" s="564">
        <v>16603591</v>
      </c>
      <c r="J16" s="564">
        <v>16603591</v>
      </c>
      <c r="K16" s="564">
        <v>19172460</v>
      </c>
      <c r="L16" s="564">
        <v>19172460</v>
      </c>
      <c r="M16" s="564">
        <v>19172460</v>
      </c>
      <c r="N16" s="564">
        <v>16768460</v>
      </c>
      <c r="O16" s="565">
        <f>C16+D16+E16+F16+G16+H16+I16+J16+K16+L16+M16+N16</f>
        <v>183228022</v>
      </c>
    </row>
    <row r="17" spans="1:15" s="562" customFormat="1" ht="27" customHeight="1">
      <c r="A17" s="558" t="s">
        <v>26</v>
      </c>
      <c r="B17" s="559" t="s">
        <v>130</v>
      </c>
      <c r="C17" s="560">
        <v>2988000</v>
      </c>
      <c r="D17" s="560">
        <v>2959000</v>
      </c>
      <c r="E17" s="560">
        <v>2734000</v>
      </c>
      <c r="F17" s="560">
        <v>2734000</v>
      </c>
      <c r="G17" s="560">
        <v>2734000</v>
      </c>
      <c r="H17" s="560">
        <v>2734000</v>
      </c>
      <c r="I17" s="560">
        <v>3443347</v>
      </c>
      <c r="J17" s="560">
        <v>3442047</v>
      </c>
      <c r="K17" s="560">
        <v>3851047</v>
      </c>
      <c r="L17" s="560">
        <v>2987000</v>
      </c>
      <c r="M17" s="560">
        <v>2842784</v>
      </c>
      <c r="N17" s="560">
        <v>2842783</v>
      </c>
      <c r="O17" s="561">
        <f t="shared" si="0"/>
        <v>36292008</v>
      </c>
    </row>
    <row r="18" spans="1:15" s="562" customFormat="1" ht="13.5" customHeight="1">
      <c r="A18" s="558" t="s">
        <v>27</v>
      </c>
      <c r="B18" s="566" t="s">
        <v>105</v>
      </c>
      <c r="C18" s="560">
        <v>10549000</v>
      </c>
      <c r="D18" s="560">
        <v>12679470</v>
      </c>
      <c r="E18" s="560">
        <v>19545000</v>
      </c>
      <c r="F18" s="560">
        <v>12240000</v>
      </c>
      <c r="G18" s="560">
        <v>16409644</v>
      </c>
      <c r="H18" s="560">
        <v>42951000</v>
      </c>
      <c r="I18" s="560">
        <v>31371384</v>
      </c>
      <c r="J18" s="560">
        <v>32413384</v>
      </c>
      <c r="K18" s="560">
        <v>42370432</v>
      </c>
      <c r="L18" s="560">
        <v>28758479</v>
      </c>
      <c r="M18" s="560">
        <v>31418104</v>
      </c>
      <c r="N18" s="560">
        <v>33771721</v>
      </c>
      <c r="O18" s="561">
        <f t="shared" si="0"/>
        <v>314477618</v>
      </c>
    </row>
    <row r="19" spans="1:15" s="562" customFormat="1" ht="13.5" customHeight="1">
      <c r="A19" s="558" t="s">
        <v>28</v>
      </c>
      <c r="B19" s="566" t="s">
        <v>131</v>
      </c>
      <c r="C19" s="560">
        <v>600000</v>
      </c>
      <c r="D19" s="560">
        <v>200000</v>
      </c>
      <c r="E19" s="560">
        <v>150000</v>
      </c>
      <c r="F19" s="560">
        <v>150000</v>
      </c>
      <c r="G19" s="560">
        <v>150000</v>
      </c>
      <c r="H19" s="560">
        <v>150000</v>
      </c>
      <c r="I19" s="560">
        <v>150000</v>
      </c>
      <c r="J19" s="560">
        <v>276000</v>
      </c>
      <c r="K19" s="560">
        <v>800000</v>
      </c>
      <c r="L19" s="560">
        <v>1075000</v>
      </c>
      <c r="M19" s="560">
        <v>553000</v>
      </c>
      <c r="N19" s="560">
        <v>329000</v>
      </c>
      <c r="O19" s="561">
        <f t="shared" si="0"/>
        <v>4583000</v>
      </c>
    </row>
    <row r="20" spans="1:15" s="562" customFormat="1" ht="13.5" customHeight="1">
      <c r="A20" s="558" t="s">
        <v>29</v>
      </c>
      <c r="B20" s="566" t="s">
        <v>638</v>
      </c>
      <c r="C20" s="560">
        <v>170000</v>
      </c>
      <c r="D20" s="560"/>
      <c r="E20" s="560">
        <v>2786000</v>
      </c>
      <c r="F20" s="560">
        <v>400000</v>
      </c>
      <c r="G20" s="560">
        <v>1519417</v>
      </c>
      <c r="H20" s="560">
        <v>1150000</v>
      </c>
      <c r="I20" s="560">
        <v>1009000</v>
      </c>
      <c r="J20" s="560">
        <v>7440000</v>
      </c>
      <c r="K20" s="560">
        <v>3080639</v>
      </c>
      <c r="L20" s="560">
        <v>7643838</v>
      </c>
      <c r="M20" s="560">
        <v>4278638</v>
      </c>
      <c r="N20" s="560">
        <v>4693439</v>
      </c>
      <c r="O20" s="561">
        <f>SUM(C20:N20)</f>
        <v>34170971</v>
      </c>
    </row>
    <row r="21" spans="1:15" s="562" customFormat="1" ht="13.5" customHeight="1">
      <c r="A21" s="558" t="s">
        <v>30</v>
      </c>
      <c r="B21" s="566" t="s">
        <v>166</v>
      </c>
      <c r="C21" s="560">
        <v>7600000</v>
      </c>
      <c r="D21" s="560">
        <v>9253530</v>
      </c>
      <c r="E21" s="560">
        <v>14456427</v>
      </c>
      <c r="F21" s="560">
        <v>19849181</v>
      </c>
      <c r="G21" s="560">
        <v>97682181</v>
      </c>
      <c r="H21" s="560">
        <v>54998181</v>
      </c>
      <c r="I21" s="560">
        <v>71527110</v>
      </c>
      <c r="J21" s="560">
        <v>90246181</v>
      </c>
      <c r="K21" s="560">
        <v>74979242</v>
      </c>
      <c r="L21" s="560">
        <v>98557068</v>
      </c>
      <c r="M21" s="560">
        <v>109080977</v>
      </c>
      <c r="N21" s="560">
        <v>26678741</v>
      </c>
      <c r="O21" s="561">
        <f t="shared" si="0"/>
        <v>674908819</v>
      </c>
    </row>
    <row r="22" spans="1:15" s="562" customFormat="1" ht="15">
      <c r="A22" s="558" t="s">
        <v>31</v>
      </c>
      <c r="B22" s="559" t="s">
        <v>134</v>
      </c>
      <c r="C22" s="560"/>
      <c r="D22" s="560"/>
      <c r="E22" s="560"/>
      <c r="F22" s="560">
        <v>25751000</v>
      </c>
      <c r="G22" s="560"/>
      <c r="H22" s="560"/>
      <c r="I22" s="560"/>
      <c r="J22" s="560"/>
      <c r="K22" s="560">
        <v>3111000</v>
      </c>
      <c r="L22" s="560"/>
      <c r="M22" s="560"/>
      <c r="N22" s="560"/>
      <c r="O22" s="561">
        <f t="shared" si="0"/>
        <v>28862000</v>
      </c>
    </row>
    <row r="23" spans="1:15" s="562" customFormat="1" ht="13.5" customHeight="1">
      <c r="A23" s="558" t="s">
        <v>32</v>
      </c>
      <c r="B23" s="566" t="s">
        <v>168</v>
      </c>
      <c r="C23" s="560">
        <v>6535181</v>
      </c>
      <c r="D23" s="560">
        <v>181</v>
      </c>
      <c r="E23" s="560">
        <v>2400754</v>
      </c>
      <c r="F23" s="560"/>
      <c r="G23" s="560"/>
      <c r="H23" s="560"/>
      <c r="I23" s="560"/>
      <c r="J23" s="560"/>
      <c r="K23" s="560"/>
      <c r="L23" s="560">
        <v>2968883</v>
      </c>
      <c r="M23" s="560">
        <v>3644374</v>
      </c>
      <c r="N23" s="560"/>
      <c r="O23" s="561">
        <f t="shared" si="0"/>
        <v>15549373</v>
      </c>
    </row>
    <row r="24" spans="1:15" s="562" customFormat="1" ht="13.5" customHeight="1" thickBot="1">
      <c r="A24" s="558" t="s">
        <v>33</v>
      </c>
      <c r="B24" s="566" t="s">
        <v>8</v>
      </c>
      <c r="C24" s="560">
        <v>9051463</v>
      </c>
      <c r="D24" s="560"/>
      <c r="E24" s="560"/>
      <c r="F24" s="560">
        <v>1215000</v>
      </c>
      <c r="G24" s="560"/>
      <c r="H24" s="560"/>
      <c r="I24" s="560">
        <v>1215000</v>
      </c>
      <c r="J24" s="560"/>
      <c r="K24" s="560"/>
      <c r="L24" s="560">
        <v>1215000</v>
      </c>
      <c r="M24" s="560"/>
      <c r="N24" s="560">
        <v>1215000</v>
      </c>
      <c r="O24" s="561">
        <f t="shared" si="0"/>
        <v>13911463</v>
      </c>
    </row>
    <row r="25" spans="1:15" s="553" customFormat="1" ht="15.75" customHeight="1" thickBot="1">
      <c r="A25" s="572" t="s">
        <v>34</v>
      </c>
      <c r="B25" s="567" t="s">
        <v>639</v>
      </c>
      <c r="C25" s="568">
        <f aca="true" t="shared" si="2" ref="C25:N25">SUM(C16:C24)</f>
        <v>47348644</v>
      </c>
      <c r="D25" s="568">
        <f t="shared" si="2"/>
        <v>36447181</v>
      </c>
      <c r="E25" s="568">
        <f t="shared" si="2"/>
        <v>53427181</v>
      </c>
      <c r="F25" s="568">
        <f t="shared" si="2"/>
        <v>75785181</v>
      </c>
      <c r="G25" s="568">
        <f t="shared" si="2"/>
        <v>133357242</v>
      </c>
      <c r="H25" s="568">
        <f t="shared" si="2"/>
        <v>116845181</v>
      </c>
      <c r="I25" s="568">
        <f t="shared" si="2"/>
        <v>125319432</v>
      </c>
      <c r="J25" s="568">
        <f t="shared" si="2"/>
        <v>150421203</v>
      </c>
      <c r="K25" s="568">
        <f t="shared" si="2"/>
        <v>147364820</v>
      </c>
      <c r="L25" s="568">
        <f t="shared" si="2"/>
        <v>162377728</v>
      </c>
      <c r="M25" s="568">
        <f t="shared" si="2"/>
        <v>170990337</v>
      </c>
      <c r="N25" s="568">
        <f t="shared" si="2"/>
        <v>86299144</v>
      </c>
      <c r="O25" s="569">
        <f t="shared" si="0"/>
        <v>1305983274</v>
      </c>
    </row>
    <row r="26" spans="1:15" ht="15.75" thickBot="1">
      <c r="A26" s="572" t="s">
        <v>35</v>
      </c>
      <c r="B26" s="573" t="s">
        <v>640</v>
      </c>
      <c r="C26" s="574">
        <f aca="true" t="shared" si="3" ref="C26:O26">C14-C25</f>
        <v>0</v>
      </c>
      <c r="D26" s="574">
        <f t="shared" si="3"/>
        <v>0</v>
      </c>
      <c r="E26" s="574">
        <f t="shared" si="3"/>
        <v>0</v>
      </c>
      <c r="F26" s="574">
        <f t="shared" si="3"/>
        <v>0</v>
      </c>
      <c r="G26" s="574">
        <f t="shared" si="3"/>
        <v>0</v>
      </c>
      <c r="H26" s="574">
        <f t="shared" si="3"/>
        <v>0</v>
      </c>
      <c r="I26" s="574">
        <f t="shared" si="3"/>
        <v>0</v>
      </c>
      <c r="J26" s="574">
        <f t="shared" si="3"/>
        <v>0</v>
      </c>
      <c r="K26" s="574">
        <f t="shared" si="3"/>
        <v>0</v>
      </c>
      <c r="L26" s="574">
        <f t="shared" si="3"/>
        <v>0</v>
      </c>
      <c r="M26" s="574">
        <f t="shared" si="3"/>
        <v>0</v>
      </c>
      <c r="N26" s="574">
        <f t="shared" si="3"/>
        <v>0</v>
      </c>
      <c r="O26" s="575">
        <f t="shared" si="3"/>
        <v>0</v>
      </c>
    </row>
    <row r="27" ht="15">
      <c r="A27" s="576"/>
    </row>
    <row r="28" spans="2:15" ht="15">
      <c r="B28" s="577"/>
      <c r="C28" s="578"/>
      <c r="D28" s="578"/>
      <c r="O28" s="546"/>
    </row>
    <row r="29" ht="15">
      <c r="O29" s="546"/>
    </row>
    <row r="30" ht="15">
      <c r="O30" s="546"/>
    </row>
    <row r="31" ht="15">
      <c r="O31" s="546"/>
    </row>
    <row r="32" ht="15">
      <c r="O32" s="546"/>
    </row>
    <row r="33" ht="15">
      <c r="O33" s="546"/>
    </row>
    <row r="34" ht="15">
      <c r="O34" s="546"/>
    </row>
    <row r="35" ht="15">
      <c r="O35" s="546"/>
    </row>
    <row r="36" ht="15">
      <c r="O36" s="546"/>
    </row>
    <row r="37" ht="15">
      <c r="O37" s="546"/>
    </row>
    <row r="38" ht="15">
      <c r="O38" s="546"/>
    </row>
    <row r="39" ht="15">
      <c r="O39" s="546"/>
    </row>
    <row r="40" ht="15">
      <c r="O40" s="546"/>
    </row>
    <row r="41" ht="15">
      <c r="O41" s="546"/>
    </row>
    <row r="42" ht="15">
      <c r="O42" s="546"/>
    </row>
    <row r="43" ht="15">
      <c r="O43" s="546"/>
    </row>
    <row r="44" ht="15">
      <c r="O44" s="546"/>
    </row>
    <row r="45" ht="15">
      <c r="O45" s="546"/>
    </row>
    <row r="46" ht="15">
      <c r="O46" s="546"/>
    </row>
    <row r="47" ht="15">
      <c r="O47" s="546"/>
    </row>
    <row r="48" ht="15">
      <c r="O48" s="546"/>
    </row>
    <row r="49" ht="15">
      <c r="O49" s="546"/>
    </row>
    <row r="50" ht="15">
      <c r="O50" s="546"/>
    </row>
    <row r="51" ht="15">
      <c r="O51" s="546"/>
    </row>
    <row r="52" ht="15">
      <c r="O52" s="546"/>
    </row>
    <row r="53" ht="15">
      <c r="O53" s="546"/>
    </row>
    <row r="54" ht="15">
      <c r="O54" s="546"/>
    </row>
    <row r="55" ht="15">
      <c r="O55" s="546"/>
    </row>
    <row r="56" ht="15">
      <c r="O56" s="546"/>
    </row>
    <row r="57" ht="15">
      <c r="O57" s="546"/>
    </row>
    <row r="58" ht="15">
      <c r="O58" s="546"/>
    </row>
    <row r="59" ht="15">
      <c r="O59" s="546"/>
    </row>
    <row r="60" ht="15">
      <c r="O60" s="546"/>
    </row>
    <row r="61" ht="15">
      <c r="O61" s="546"/>
    </row>
    <row r="62" ht="15">
      <c r="O62" s="546"/>
    </row>
    <row r="63" ht="15">
      <c r="O63" s="546"/>
    </row>
    <row r="64" ht="15">
      <c r="O64" s="546"/>
    </row>
    <row r="65" ht="15">
      <c r="O65" s="546"/>
    </row>
    <row r="66" ht="15">
      <c r="O66" s="546"/>
    </row>
    <row r="67" ht="15">
      <c r="O67" s="546"/>
    </row>
    <row r="68" ht="15">
      <c r="O68" s="546"/>
    </row>
    <row r="69" ht="15">
      <c r="O69" s="546"/>
    </row>
    <row r="70" ht="15">
      <c r="O70" s="546"/>
    </row>
    <row r="71" ht="15">
      <c r="O71" s="546"/>
    </row>
    <row r="72" ht="15">
      <c r="O72" s="546"/>
    </row>
    <row r="73" ht="15">
      <c r="O73" s="546"/>
    </row>
    <row r="74" ht="15">
      <c r="O74" s="546"/>
    </row>
    <row r="75" ht="15">
      <c r="O75" s="546"/>
    </row>
    <row r="76" ht="15">
      <c r="O76" s="546"/>
    </row>
    <row r="77" ht="15">
      <c r="O77" s="546"/>
    </row>
    <row r="78" ht="15">
      <c r="O78" s="546"/>
    </row>
    <row r="79" ht="15">
      <c r="O79" s="546"/>
    </row>
    <row r="80" ht="15">
      <c r="O80" s="546"/>
    </row>
    <row r="81" ht="15">
      <c r="O81" s="546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fitToHeight="0" fitToWidth="1" horizontalDpi="600" verticalDpi="600" orientation="landscape" paperSize="9" scale="80" r:id="rId1"/>
  <headerFooter alignWithMargins="0">
    <oddHeader>&amp;R&amp;"Times New Roman CE,Félkövér dőlt"&amp;11 4.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5"/>
  <sheetViews>
    <sheetView workbookViewId="0" topLeftCell="A1">
      <selection activeCell="J18" sqref="J18"/>
    </sheetView>
  </sheetViews>
  <sheetFormatPr defaultColWidth="9.00390625" defaultRowHeight="12.75"/>
  <cols>
    <col min="1" max="1" width="88.625" style="0" customWidth="1"/>
    <col min="2" max="2" width="19.375" style="0" customWidth="1"/>
    <col min="3" max="3" width="19.625" style="0" customWidth="1"/>
    <col min="4" max="4" width="22.50390625" style="0" customWidth="1"/>
    <col min="5" max="5" width="23.00390625" style="0" customWidth="1"/>
    <col min="6" max="6" width="3.50390625" style="0" customWidth="1"/>
  </cols>
  <sheetData>
    <row r="1" spans="1:5" ht="47.25" customHeight="1">
      <c r="A1" s="678" t="s">
        <v>514</v>
      </c>
      <c r="B1" s="678"/>
      <c r="C1" s="678"/>
      <c r="D1" s="678"/>
      <c r="E1" s="678"/>
    </row>
    <row r="2" spans="1:5" ht="22.5" customHeight="1" thickBot="1">
      <c r="A2" s="254"/>
      <c r="B2" s="677" t="s">
        <v>497</v>
      </c>
      <c r="C2" s="677"/>
      <c r="D2" s="677"/>
      <c r="E2" s="677"/>
    </row>
    <row r="3" spans="1:5" ht="36" customHeight="1" thickBot="1">
      <c r="A3" s="176" t="s">
        <v>47</v>
      </c>
      <c r="B3" s="389" t="s">
        <v>515</v>
      </c>
      <c r="C3" s="389" t="s">
        <v>541</v>
      </c>
      <c r="D3" s="389" t="s">
        <v>541</v>
      </c>
      <c r="E3" s="389" t="s">
        <v>541</v>
      </c>
    </row>
    <row r="4" spans="1:5" s="46" customFormat="1" ht="13.5" thickBot="1">
      <c r="A4" s="106" t="s">
        <v>430</v>
      </c>
      <c r="B4" s="107" t="s">
        <v>431</v>
      </c>
      <c r="C4" s="107" t="s">
        <v>432</v>
      </c>
      <c r="D4" s="107" t="s">
        <v>434</v>
      </c>
      <c r="E4" s="107" t="s">
        <v>433</v>
      </c>
    </row>
    <row r="5" spans="1:5" ht="12.75">
      <c r="A5" s="80" t="s">
        <v>187</v>
      </c>
      <c r="B5" s="279">
        <v>74639835</v>
      </c>
      <c r="C5" s="279">
        <v>74639835</v>
      </c>
      <c r="D5" s="279">
        <v>76276327</v>
      </c>
      <c r="E5" s="279">
        <v>76509995</v>
      </c>
    </row>
    <row r="6" spans="1:6" ht="12.75" customHeight="1">
      <c r="A6" s="81" t="s">
        <v>478</v>
      </c>
      <c r="B6" s="279">
        <v>93747550</v>
      </c>
      <c r="C6" s="279">
        <v>93747550</v>
      </c>
      <c r="D6" s="279">
        <v>92439453</v>
      </c>
      <c r="E6" s="279">
        <v>99685862</v>
      </c>
      <c r="F6" s="679" t="s">
        <v>641</v>
      </c>
    </row>
    <row r="7" spans="1:6" ht="12.75">
      <c r="A7" s="81" t="s">
        <v>479</v>
      </c>
      <c r="B7" s="279">
        <v>55933154</v>
      </c>
      <c r="C7" s="279">
        <v>55933154</v>
      </c>
      <c r="D7" s="279">
        <v>53952155</v>
      </c>
      <c r="E7" s="279">
        <v>56597942</v>
      </c>
      <c r="F7" s="679"/>
    </row>
    <row r="8" spans="1:6" ht="12.75">
      <c r="A8" s="81" t="s">
        <v>480</v>
      </c>
      <c r="B8" s="279">
        <v>3633630</v>
      </c>
      <c r="C8" s="279">
        <v>3633630</v>
      </c>
      <c r="D8" s="279">
        <v>3756630</v>
      </c>
      <c r="E8" s="279">
        <v>3756630</v>
      </c>
      <c r="F8" s="679"/>
    </row>
    <row r="9" spans="1:6" ht="12.75">
      <c r="A9" s="81" t="s">
        <v>511</v>
      </c>
      <c r="B9" s="279"/>
      <c r="C9" s="279"/>
      <c r="D9" s="279">
        <v>4487450</v>
      </c>
      <c r="E9" s="279">
        <v>4487450</v>
      </c>
      <c r="F9" s="679"/>
    </row>
    <row r="10" spans="1:6" ht="12.75">
      <c r="A10" s="81" t="s">
        <v>373</v>
      </c>
      <c r="B10" s="279"/>
      <c r="C10" s="279"/>
      <c r="D10" s="279">
        <v>294288</v>
      </c>
      <c r="E10" s="279">
        <v>294288</v>
      </c>
      <c r="F10" s="679"/>
    </row>
    <row r="11" spans="1:6" ht="12.75">
      <c r="A11" s="81"/>
      <c r="B11" s="279"/>
      <c r="C11" s="279"/>
      <c r="D11" s="279"/>
      <c r="E11" s="279"/>
      <c r="F11" s="679"/>
    </row>
    <row r="12" spans="1:6" ht="12.75">
      <c r="A12" s="81"/>
      <c r="B12" s="279"/>
      <c r="C12" s="279"/>
      <c r="D12" s="279"/>
      <c r="E12" s="279"/>
      <c r="F12" s="679"/>
    </row>
    <row r="13" spans="1:6" ht="12.75" customHeight="1">
      <c r="A13" s="81"/>
      <c r="B13" s="279"/>
      <c r="C13" s="279"/>
      <c r="D13" s="279"/>
      <c r="E13" s="279"/>
      <c r="F13" s="679"/>
    </row>
    <row r="14" spans="1:6" ht="12.75">
      <c r="A14" s="81"/>
      <c r="B14" s="279"/>
      <c r="C14" s="279"/>
      <c r="D14" s="279"/>
      <c r="E14" s="279"/>
      <c r="F14" s="679"/>
    </row>
    <row r="15" spans="1:6" ht="12.75">
      <c r="A15" s="81"/>
      <c r="B15" s="279"/>
      <c r="C15" s="279"/>
      <c r="D15" s="279"/>
      <c r="E15" s="279"/>
      <c r="F15" s="679"/>
    </row>
    <row r="16" spans="1:6" ht="12.75">
      <c r="A16" s="81"/>
      <c r="B16" s="279"/>
      <c r="C16" s="279"/>
      <c r="D16" s="279"/>
      <c r="E16" s="279"/>
      <c r="F16" s="679"/>
    </row>
    <row r="17" spans="1:6" ht="12.75">
      <c r="A17" s="81"/>
      <c r="B17" s="279"/>
      <c r="C17" s="279"/>
      <c r="D17" s="279"/>
      <c r="E17" s="279"/>
      <c r="F17" s="679"/>
    </row>
    <row r="18" spans="1:6" ht="12.75">
      <c r="A18" s="81"/>
      <c r="B18" s="279"/>
      <c r="C18" s="279"/>
      <c r="D18" s="279"/>
      <c r="E18" s="279"/>
      <c r="F18" s="679"/>
    </row>
    <row r="19" spans="1:6" ht="12.75">
      <c r="A19" s="81"/>
      <c r="B19" s="279"/>
      <c r="C19" s="279"/>
      <c r="D19" s="279"/>
      <c r="E19" s="279"/>
      <c r="F19" s="679"/>
    </row>
    <row r="20" spans="1:6" ht="12.75">
      <c r="A20" s="81"/>
      <c r="B20" s="279"/>
      <c r="C20" s="279"/>
      <c r="D20" s="279"/>
      <c r="E20" s="279"/>
      <c r="F20" s="679"/>
    </row>
    <row r="21" spans="1:6" ht="12.75">
      <c r="A21" s="81"/>
      <c r="B21" s="279"/>
      <c r="C21" s="279"/>
      <c r="D21" s="279"/>
      <c r="E21" s="279"/>
      <c r="F21" s="679"/>
    </row>
    <row r="22" spans="1:6" ht="12.75">
      <c r="A22" s="81"/>
      <c r="B22" s="279"/>
      <c r="C22" s="279"/>
      <c r="D22" s="279"/>
      <c r="E22" s="279"/>
      <c r="F22" s="679"/>
    </row>
    <row r="23" spans="1:6" ht="12.75">
      <c r="A23" s="81"/>
      <c r="B23" s="279"/>
      <c r="C23" s="279"/>
      <c r="D23" s="279"/>
      <c r="E23" s="279"/>
      <c r="F23" s="679"/>
    </row>
    <row r="24" spans="1:6" ht="13.5" thickBot="1">
      <c r="A24" s="82"/>
      <c r="B24" s="279"/>
      <c r="C24" s="279"/>
      <c r="D24" s="279"/>
      <c r="E24" s="279"/>
      <c r="F24" s="679"/>
    </row>
    <row r="25" spans="1:6" s="48" customFormat="1" ht="19.5" customHeight="1" thickBot="1">
      <c r="A25" s="36" t="s">
        <v>48</v>
      </c>
      <c r="B25" s="47">
        <f>SUM(B5:B24)</f>
        <v>227954169</v>
      </c>
      <c r="C25" s="47">
        <f>SUM(C5:C24)</f>
        <v>227954169</v>
      </c>
      <c r="D25" s="47">
        <f>SUM(D5:D24)</f>
        <v>231206303</v>
      </c>
      <c r="E25" s="47">
        <f>SUM(E5:E24)</f>
        <v>241332167</v>
      </c>
      <c r="F25" s="679"/>
    </row>
  </sheetData>
  <sheetProtection/>
  <mergeCells count="3">
    <mergeCell ref="B2:E2"/>
    <mergeCell ref="A1:E1"/>
    <mergeCell ref="F6:F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9"/>
  <sheetViews>
    <sheetView zoomScale="110" zoomScaleNormal="110" zoomScaleSheetLayoutView="100" workbookViewId="0" topLeftCell="A1">
      <selection activeCell="E15" sqref="E15"/>
    </sheetView>
  </sheetViews>
  <sheetFormatPr defaultColWidth="9.375" defaultRowHeight="12.75"/>
  <cols>
    <col min="1" max="1" width="9.50390625" style="39" customWidth="1"/>
    <col min="2" max="2" width="91.625" style="39" customWidth="1"/>
    <col min="3" max="3" width="21.625" style="259" customWidth="1"/>
    <col min="4" max="5" width="11.125" style="39" bestFit="1" customWidth="1"/>
    <col min="6" max="6" width="11.00390625" style="39" customWidth="1"/>
    <col min="7" max="16384" width="9.375" style="39" customWidth="1"/>
  </cols>
  <sheetData>
    <row r="1" spans="1:3" ht="15.75" customHeight="1">
      <c r="A1" s="581" t="s">
        <v>10</v>
      </c>
      <c r="B1" s="581"/>
      <c r="C1" s="581"/>
    </row>
    <row r="2" spans="1:6" ht="15.75" customHeight="1" thickBot="1">
      <c r="A2" s="582" t="s">
        <v>109</v>
      </c>
      <c r="B2" s="582"/>
      <c r="C2" s="580" t="s">
        <v>497</v>
      </c>
      <c r="D2" s="580"/>
      <c r="E2" s="580"/>
      <c r="F2" s="580"/>
    </row>
    <row r="3" spans="1:6" ht="37.5" customHeight="1" thickBot="1">
      <c r="A3" s="22" t="s">
        <v>65</v>
      </c>
      <c r="B3" s="23" t="s">
        <v>12</v>
      </c>
      <c r="C3" s="40" t="s">
        <v>513</v>
      </c>
      <c r="D3" s="40" t="s">
        <v>541</v>
      </c>
      <c r="E3" s="40" t="s">
        <v>541</v>
      </c>
      <c r="F3" s="40" t="s">
        <v>541</v>
      </c>
    </row>
    <row r="4" spans="1:6" s="41" customFormat="1" ht="12" customHeight="1" thickBot="1">
      <c r="A4" s="282" t="s">
        <v>430</v>
      </c>
      <c r="B4" s="283" t="s">
        <v>431</v>
      </c>
      <c r="C4" s="284" t="s">
        <v>432</v>
      </c>
      <c r="D4" s="284" t="s">
        <v>434</v>
      </c>
      <c r="E4" s="284" t="s">
        <v>433</v>
      </c>
      <c r="F4" s="284" t="s">
        <v>435</v>
      </c>
    </row>
    <row r="5" spans="1:6" s="1" customFormat="1" ht="12" customHeight="1" thickBot="1">
      <c r="A5" s="19" t="s">
        <v>13</v>
      </c>
      <c r="B5" s="20" t="s">
        <v>186</v>
      </c>
      <c r="C5" s="182">
        <f>+C6+C7+C8+C9+C10+C11</f>
        <v>0</v>
      </c>
      <c r="D5" s="182">
        <f>+D6+D7+D8+D9+D10+D11</f>
        <v>0</v>
      </c>
      <c r="E5" s="182">
        <f>+E6+E7+E8+E9+E10+E11</f>
        <v>0</v>
      </c>
      <c r="F5" s="182">
        <f>+F6+F7+F8+F9+F10+F11</f>
        <v>0</v>
      </c>
    </row>
    <row r="6" spans="1:6" s="1" customFormat="1" ht="12" customHeight="1">
      <c r="A6" s="14" t="s">
        <v>80</v>
      </c>
      <c r="B6" s="287" t="s">
        <v>187</v>
      </c>
      <c r="C6" s="185"/>
      <c r="D6" s="185"/>
      <c r="E6" s="185"/>
      <c r="F6" s="185"/>
    </row>
    <row r="7" spans="1:6" s="1" customFormat="1" ht="12" customHeight="1">
      <c r="A7" s="13" t="s">
        <v>81</v>
      </c>
      <c r="B7" s="288" t="s">
        <v>188</v>
      </c>
      <c r="C7" s="184"/>
      <c r="D7" s="184"/>
      <c r="E7" s="184"/>
      <c r="F7" s="184"/>
    </row>
    <row r="8" spans="1:6" s="1" customFormat="1" ht="12" customHeight="1">
      <c r="A8" s="13" t="s">
        <v>82</v>
      </c>
      <c r="B8" s="288" t="s">
        <v>189</v>
      </c>
      <c r="C8" s="184"/>
      <c r="D8" s="184"/>
      <c r="E8" s="184"/>
      <c r="F8" s="184"/>
    </row>
    <row r="9" spans="1:6" s="1" customFormat="1" ht="12" customHeight="1">
      <c r="A9" s="13" t="s">
        <v>83</v>
      </c>
      <c r="B9" s="288" t="s">
        <v>190</v>
      </c>
      <c r="C9" s="184"/>
      <c r="D9" s="184"/>
      <c r="E9" s="184"/>
      <c r="F9" s="184"/>
    </row>
    <row r="10" spans="1:6" s="1" customFormat="1" ht="12" customHeight="1">
      <c r="A10" s="13" t="s">
        <v>106</v>
      </c>
      <c r="B10" s="178" t="s">
        <v>372</v>
      </c>
      <c r="C10" s="184"/>
      <c r="D10" s="184"/>
      <c r="E10" s="184"/>
      <c r="F10" s="184"/>
    </row>
    <row r="11" spans="1:6" s="1" customFormat="1" ht="12" customHeight="1" thickBot="1">
      <c r="A11" s="15" t="s">
        <v>84</v>
      </c>
      <c r="B11" s="179" t="s">
        <v>373</v>
      </c>
      <c r="C11" s="184"/>
      <c r="D11" s="184"/>
      <c r="E11" s="184"/>
      <c r="F11" s="184"/>
    </row>
    <row r="12" spans="1:6" s="1" customFormat="1" ht="12" customHeight="1" thickBot="1">
      <c r="A12" s="19" t="s">
        <v>14</v>
      </c>
      <c r="B12" s="177" t="s">
        <v>191</v>
      </c>
      <c r="C12" s="182">
        <f>+C13+C14+C15+C16+C17</f>
        <v>0</v>
      </c>
      <c r="D12" s="182">
        <f>+D13+D14+D15+D16+D17</f>
        <v>0</v>
      </c>
      <c r="E12" s="182">
        <f>+E13+E14+E15+E16+E17</f>
        <v>0</v>
      </c>
      <c r="F12" s="182">
        <f>+F13+F14+F15+F16+F17</f>
        <v>0</v>
      </c>
    </row>
    <row r="13" spans="1:6" s="1" customFormat="1" ht="12" customHeight="1">
      <c r="A13" s="14" t="s">
        <v>86</v>
      </c>
      <c r="B13" s="287" t="s">
        <v>192</v>
      </c>
      <c r="C13" s="185"/>
      <c r="D13" s="185"/>
      <c r="E13" s="185"/>
      <c r="F13" s="185"/>
    </row>
    <row r="14" spans="1:6" s="1" customFormat="1" ht="12" customHeight="1">
      <c r="A14" s="13" t="s">
        <v>87</v>
      </c>
      <c r="B14" s="288" t="s">
        <v>193</v>
      </c>
      <c r="C14" s="184"/>
      <c r="D14" s="184"/>
      <c r="E14" s="184"/>
      <c r="F14" s="184"/>
    </row>
    <row r="15" spans="1:6" s="1" customFormat="1" ht="12" customHeight="1">
      <c r="A15" s="13" t="s">
        <v>88</v>
      </c>
      <c r="B15" s="288" t="s">
        <v>362</v>
      </c>
      <c r="C15" s="184"/>
      <c r="D15" s="184"/>
      <c r="E15" s="184"/>
      <c r="F15" s="184"/>
    </row>
    <row r="16" spans="1:6" s="1" customFormat="1" ht="12" customHeight="1">
      <c r="A16" s="13" t="s">
        <v>89</v>
      </c>
      <c r="B16" s="288" t="s">
        <v>363</v>
      </c>
      <c r="C16" s="184"/>
      <c r="D16" s="184"/>
      <c r="E16" s="184"/>
      <c r="F16" s="184"/>
    </row>
    <row r="17" spans="1:6" s="1" customFormat="1" ht="12" customHeight="1">
      <c r="A17" s="13" t="s">
        <v>90</v>
      </c>
      <c r="B17" s="288" t="s">
        <v>194</v>
      </c>
      <c r="C17" s="184"/>
      <c r="D17" s="184"/>
      <c r="E17" s="184"/>
      <c r="F17" s="184"/>
    </row>
    <row r="18" spans="1:6" s="1" customFormat="1" ht="12" customHeight="1" thickBot="1">
      <c r="A18" s="15" t="s">
        <v>96</v>
      </c>
      <c r="B18" s="179" t="s">
        <v>195</v>
      </c>
      <c r="C18" s="186"/>
      <c r="D18" s="186"/>
      <c r="E18" s="186"/>
      <c r="F18" s="186"/>
    </row>
    <row r="19" spans="1:6" s="1" customFormat="1" ht="12" customHeight="1" thickBot="1">
      <c r="A19" s="19" t="s">
        <v>15</v>
      </c>
      <c r="B19" s="20" t="s">
        <v>196</v>
      </c>
      <c r="C19" s="182">
        <f>+C20+C21+C22+C23+C24</f>
        <v>0</v>
      </c>
      <c r="D19" s="182">
        <f>+D20+D21+D22+D23+D24</f>
        <v>0</v>
      </c>
      <c r="E19" s="182">
        <f>+E20+E21+E22+E23+E24</f>
        <v>0</v>
      </c>
      <c r="F19" s="182">
        <f>+F20+F21+F22+F23+F24</f>
        <v>0</v>
      </c>
    </row>
    <row r="20" spans="1:6" s="1" customFormat="1" ht="12" customHeight="1">
      <c r="A20" s="14" t="s">
        <v>69</v>
      </c>
      <c r="B20" s="287" t="s">
        <v>197</v>
      </c>
      <c r="C20" s="185"/>
      <c r="D20" s="185"/>
      <c r="E20" s="185"/>
      <c r="F20" s="185"/>
    </row>
    <row r="21" spans="1:6" s="1" customFormat="1" ht="12" customHeight="1">
      <c r="A21" s="13" t="s">
        <v>70</v>
      </c>
      <c r="B21" s="288" t="s">
        <v>198</v>
      </c>
      <c r="C21" s="184"/>
      <c r="D21" s="184"/>
      <c r="E21" s="184"/>
      <c r="F21" s="184"/>
    </row>
    <row r="22" spans="1:6" s="1" customFormat="1" ht="12" customHeight="1">
      <c r="A22" s="13" t="s">
        <v>71</v>
      </c>
      <c r="B22" s="288" t="s">
        <v>364</v>
      </c>
      <c r="C22" s="184"/>
      <c r="D22" s="184"/>
      <c r="E22" s="184"/>
      <c r="F22" s="184"/>
    </row>
    <row r="23" spans="1:6" s="1" customFormat="1" ht="12" customHeight="1">
      <c r="A23" s="13" t="s">
        <v>72</v>
      </c>
      <c r="B23" s="288" t="s">
        <v>365</v>
      </c>
      <c r="C23" s="184"/>
      <c r="D23" s="184"/>
      <c r="E23" s="184"/>
      <c r="F23" s="184"/>
    </row>
    <row r="24" spans="1:6" s="1" customFormat="1" ht="12" customHeight="1">
      <c r="A24" s="13" t="s">
        <v>118</v>
      </c>
      <c r="B24" s="288" t="s">
        <v>199</v>
      </c>
      <c r="C24" s="184"/>
      <c r="D24" s="184"/>
      <c r="E24" s="184"/>
      <c r="F24" s="184"/>
    </row>
    <row r="25" spans="1:6" s="1" customFormat="1" ht="12" customHeight="1" thickBot="1">
      <c r="A25" s="15" t="s">
        <v>119</v>
      </c>
      <c r="B25" s="289" t="s">
        <v>200</v>
      </c>
      <c r="C25" s="186"/>
      <c r="D25" s="186"/>
      <c r="E25" s="186"/>
      <c r="F25" s="186"/>
    </row>
    <row r="26" spans="1:6" s="1" customFormat="1" ht="12" customHeight="1" thickBot="1">
      <c r="A26" s="19" t="s">
        <v>120</v>
      </c>
      <c r="B26" s="20" t="s">
        <v>201</v>
      </c>
      <c r="C26" s="188">
        <f>+C27+C31+C32+C33</f>
        <v>0</v>
      </c>
      <c r="D26" s="188">
        <f>+D27+D31+D32+D33</f>
        <v>0</v>
      </c>
      <c r="E26" s="188">
        <f>+E27+E31+E32+E33</f>
        <v>0</v>
      </c>
      <c r="F26" s="188">
        <f>+F27+F31+F32+F33</f>
        <v>0</v>
      </c>
    </row>
    <row r="27" spans="1:6" s="1" customFormat="1" ht="12" customHeight="1">
      <c r="A27" s="14" t="s">
        <v>202</v>
      </c>
      <c r="B27" s="287" t="s">
        <v>379</v>
      </c>
      <c r="C27" s="285">
        <f>+C28+C29+C30</f>
        <v>0</v>
      </c>
      <c r="D27" s="285">
        <f>+D28+D29+D30</f>
        <v>0</v>
      </c>
      <c r="E27" s="285">
        <f>+E28+E29+E30</f>
        <v>0</v>
      </c>
      <c r="F27" s="285">
        <f>+F28+F29+F30</f>
        <v>0</v>
      </c>
    </row>
    <row r="28" spans="1:6" s="1" customFormat="1" ht="12" customHeight="1">
      <c r="A28" s="13" t="s">
        <v>203</v>
      </c>
      <c r="B28" s="288" t="s">
        <v>208</v>
      </c>
      <c r="C28" s="184"/>
      <c r="D28" s="184"/>
      <c r="E28" s="184"/>
      <c r="F28" s="184"/>
    </row>
    <row r="29" spans="1:6" s="1" customFormat="1" ht="12" customHeight="1">
      <c r="A29" s="13" t="s">
        <v>204</v>
      </c>
      <c r="B29" s="288" t="s">
        <v>209</v>
      </c>
      <c r="C29" s="184"/>
      <c r="D29" s="184"/>
      <c r="E29" s="184"/>
      <c r="F29" s="184"/>
    </row>
    <row r="30" spans="1:6" s="1" customFormat="1" ht="12" customHeight="1">
      <c r="A30" s="13" t="s">
        <v>377</v>
      </c>
      <c r="B30" s="338" t="s">
        <v>378</v>
      </c>
      <c r="C30" s="184"/>
      <c r="D30" s="184"/>
      <c r="E30" s="184"/>
      <c r="F30" s="184"/>
    </row>
    <row r="31" spans="1:6" s="1" customFormat="1" ht="12" customHeight="1">
      <c r="A31" s="13" t="s">
        <v>205</v>
      </c>
      <c r="B31" s="288" t="s">
        <v>210</v>
      </c>
      <c r="C31" s="184"/>
      <c r="D31" s="184"/>
      <c r="E31" s="184"/>
      <c r="F31" s="184"/>
    </row>
    <row r="32" spans="1:6" s="1" customFormat="1" ht="12" customHeight="1">
      <c r="A32" s="13" t="s">
        <v>206</v>
      </c>
      <c r="B32" s="288" t="s">
        <v>211</v>
      </c>
      <c r="C32" s="184"/>
      <c r="D32" s="184"/>
      <c r="E32" s="184"/>
      <c r="F32" s="184"/>
    </row>
    <row r="33" spans="1:6" s="1" customFormat="1" ht="12" customHeight="1" thickBot="1">
      <c r="A33" s="15" t="s">
        <v>207</v>
      </c>
      <c r="B33" s="289" t="s">
        <v>212</v>
      </c>
      <c r="C33" s="186"/>
      <c r="D33" s="186"/>
      <c r="E33" s="186"/>
      <c r="F33" s="186"/>
    </row>
    <row r="34" spans="1:6" s="1" customFormat="1" ht="12" customHeight="1" thickBot="1">
      <c r="A34" s="19" t="s">
        <v>17</v>
      </c>
      <c r="B34" s="20" t="s">
        <v>374</v>
      </c>
      <c r="C34" s="182">
        <f>SUM(C35:C45)</f>
        <v>0</v>
      </c>
      <c r="D34" s="182">
        <f>SUM(D35:D45)</f>
        <v>0</v>
      </c>
      <c r="E34" s="182">
        <f>SUM(E35:E45)</f>
        <v>0</v>
      </c>
      <c r="F34" s="182">
        <f>SUM(F35:F45)</f>
        <v>0</v>
      </c>
    </row>
    <row r="35" spans="1:6" s="1" customFormat="1" ht="12" customHeight="1">
      <c r="A35" s="14" t="s">
        <v>73</v>
      </c>
      <c r="B35" s="287" t="s">
        <v>215</v>
      </c>
      <c r="C35" s="185"/>
      <c r="D35" s="185"/>
      <c r="E35" s="185"/>
      <c r="F35" s="185"/>
    </row>
    <row r="36" spans="1:6" s="1" customFormat="1" ht="12" customHeight="1">
      <c r="A36" s="13" t="s">
        <v>74</v>
      </c>
      <c r="B36" s="288" t="s">
        <v>216</v>
      </c>
      <c r="C36" s="184"/>
      <c r="D36" s="184"/>
      <c r="E36" s="184"/>
      <c r="F36" s="184"/>
    </row>
    <row r="37" spans="1:6" s="1" customFormat="1" ht="12" customHeight="1">
      <c r="A37" s="13" t="s">
        <v>75</v>
      </c>
      <c r="B37" s="288" t="s">
        <v>217</v>
      </c>
      <c r="C37" s="184"/>
      <c r="D37" s="184"/>
      <c r="E37" s="184"/>
      <c r="F37" s="184"/>
    </row>
    <row r="38" spans="1:6" s="1" customFormat="1" ht="12" customHeight="1">
      <c r="A38" s="13" t="s">
        <v>122</v>
      </c>
      <c r="B38" s="288" t="s">
        <v>218</v>
      </c>
      <c r="C38" s="184"/>
      <c r="D38" s="184"/>
      <c r="E38" s="184"/>
      <c r="F38" s="184"/>
    </row>
    <row r="39" spans="1:6" s="1" customFormat="1" ht="12" customHeight="1">
      <c r="A39" s="13" t="s">
        <v>123</v>
      </c>
      <c r="B39" s="288" t="s">
        <v>219</v>
      </c>
      <c r="C39" s="184"/>
      <c r="D39" s="184"/>
      <c r="E39" s="184"/>
      <c r="F39" s="184"/>
    </row>
    <row r="40" spans="1:6" s="1" customFormat="1" ht="12" customHeight="1">
      <c r="A40" s="13" t="s">
        <v>124</v>
      </c>
      <c r="B40" s="288" t="s">
        <v>220</v>
      </c>
      <c r="C40" s="184"/>
      <c r="D40" s="184"/>
      <c r="E40" s="184"/>
      <c r="F40" s="184"/>
    </row>
    <row r="41" spans="1:6" s="1" customFormat="1" ht="12" customHeight="1">
      <c r="A41" s="13" t="s">
        <v>125</v>
      </c>
      <c r="B41" s="288" t="s">
        <v>221</v>
      </c>
      <c r="C41" s="184"/>
      <c r="D41" s="184"/>
      <c r="E41" s="184"/>
      <c r="F41" s="184"/>
    </row>
    <row r="42" spans="1:6" s="1" customFormat="1" ht="12" customHeight="1">
      <c r="A42" s="13" t="s">
        <v>126</v>
      </c>
      <c r="B42" s="288" t="s">
        <v>222</v>
      </c>
      <c r="C42" s="184"/>
      <c r="D42" s="184"/>
      <c r="E42" s="184"/>
      <c r="F42" s="184"/>
    </row>
    <row r="43" spans="1:6" s="1" customFormat="1" ht="12" customHeight="1">
      <c r="A43" s="13" t="s">
        <v>213</v>
      </c>
      <c r="B43" s="288" t="s">
        <v>223</v>
      </c>
      <c r="C43" s="187"/>
      <c r="D43" s="187"/>
      <c r="E43" s="187"/>
      <c r="F43" s="187"/>
    </row>
    <row r="44" spans="1:6" s="1" customFormat="1" ht="12" customHeight="1">
      <c r="A44" s="15" t="s">
        <v>214</v>
      </c>
      <c r="B44" s="289" t="s">
        <v>376</v>
      </c>
      <c r="C44" s="276"/>
      <c r="D44" s="276"/>
      <c r="E44" s="276"/>
      <c r="F44" s="276"/>
    </row>
    <row r="45" spans="1:6" s="1" customFormat="1" ht="12" customHeight="1" thickBot="1">
      <c r="A45" s="15" t="s">
        <v>375</v>
      </c>
      <c r="B45" s="179" t="s">
        <v>224</v>
      </c>
      <c r="C45" s="276"/>
      <c r="D45" s="276"/>
      <c r="E45" s="276"/>
      <c r="F45" s="276"/>
    </row>
    <row r="46" spans="1:6" s="1" customFormat="1" ht="12" customHeight="1" thickBot="1">
      <c r="A46" s="19" t="s">
        <v>18</v>
      </c>
      <c r="B46" s="20" t="s">
        <v>225</v>
      </c>
      <c r="C46" s="182">
        <f>SUM(C47:C51)</f>
        <v>0</v>
      </c>
      <c r="D46" s="182">
        <f>SUM(D47:D51)</f>
        <v>0</v>
      </c>
      <c r="E46" s="182">
        <f>SUM(E47:E51)</f>
        <v>0</v>
      </c>
      <c r="F46" s="182">
        <f>SUM(F47:F51)</f>
        <v>0</v>
      </c>
    </row>
    <row r="47" spans="1:6" s="1" customFormat="1" ht="12" customHeight="1">
      <c r="A47" s="14" t="s">
        <v>76</v>
      </c>
      <c r="B47" s="287" t="s">
        <v>229</v>
      </c>
      <c r="C47" s="324"/>
      <c r="D47" s="324"/>
      <c r="E47" s="324"/>
      <c r="F47" s="324"/>
    </row>
    <row r="48" spans="1:6" s="1" customFormat="1" ht="12" customHeight="1">
      <c r="A48" s="13" t="s">
        <v>77</v>
      </c>
      <c r="B48" s="288" t="s">
        <v>230</v>
      </c>
      <c r="C48" s="187"/>
      <c r="D48" s="187"/>
      <c r="E48" s="187"/>
      <c r="F48" s="187"/>
    </row>
    <row r="49" spans="1:6" s="1" customFormat="1" ht="12" customHeight="1">
      <c r="A49" s="13" t="s">
        <v>226</v>
      </c>
      <c r="B49" s="288" t="s">
        <v>231</v>
      </c>
      <c r="C49" s="187"/>
      <c r="D49" s="187"/>
      <c r="E49" s="187"/>
      <c r="F49" s="187"/>
    </row>
    <row r="50" spans="1:6" s="1" customFormat="1" ht="12" customHeight="1">
      <c r="A50" s="13" t="s">
        <v>227</v>
      </c>
      <c r="B50" s="288" t="s">
        <v>232</v>
      </c>
      <c r="C50" s="187"/>
      <c r="D50" s="187"/>
      <c r="E50" s="187"/>
      <c r="F50" s="187"/>
    </row>
    <row r="51" spans="1:6" s="1" customFormat="1" ht="12" customHeight="1" thickBot="1">
      <c r="A51" s="15" t="s">
        <v>228</v>
      </c>
      <c r="B51" s="179" t="s">
        <v>233</v>
      </c>
      <c r="C51" s="276"/>
      <c r="D51" s="276"/>
      <c r="E51" s="276"/>
      <c r="F51" s="276"/>
    </row>
    <row r="52" spans="1:6" s="1" customFormat="1" ht="12" customHeight="1" thickBot="1">
      <c r="A52" s="19" t="s">
        <v>127</v>
      </c>
      <c r="B52" s="20" t="s">
        <v>234</v>
      </c>
      <c r="C52" s="182">
        <f>SUM(C53:C55)</f>
        <v>0</v>
      </c>
      <c r="D52" s="182">
        <f>SUM(D53:D55)</f>
        <v>0</v>
      </c>
      <c r="E52" s="182">
        <f>SUM(E53:E55)</f>
        <v>0</v>
      </c>
      <c r="F52" s="182">
        <f>SUM(F53:F55)</f>
        <v>0</v>
      </c>
    </row>
    <row r="53" spans="1:6" s="1" customFormat="1" ht="12" customHeight="1">
      <c r="A53" s="14" t="s">
        <v>78</v>
      </c>
      <c r="B53" s="287" t="s">
        <v>235</v>
      </c>
      <c r="C53" s="185"/>
      <c r="D53" s="185"/>
      <c r="E53" s="185"/>
      <c r="F53" s="185"/>
    </row>
    <row r="54" spans="1:6" s="1" customFormat="1" ht="12" customHeight="1">
      <c r="A54" s="13" t="s">
        <v>79</v>
      </c>
      <c r="B54" s="288" t="s">
        <v>366</v>
      </c>
      <c r="C54" s="184"/>
      <c r="D54" s="184"/>
      <c r="E54" s="184"/>
      <c r="F54" s="184"/>
    </row>
    <row r="55" spans="1:6" s="1" customFormat="1" ht="12" customHeight="1">
      <c r="A55" s="13" t="s">
        <v>238</v>
      </c>
      <c r="B55" s="288" t="s">
        <v>236</v>
      </c>
      <c r="C55" s="184"/>
      <c r="D55" s="184"/>
      <c r="E55" s="184"/>
      <c r="F55" s="184"/>
    </row>
    <row r="56" spans="1:6" s="1" customFormat="1" ht="12" customHeight="1" thickBot="1">
      <c r="A56" s="15" t="s">
        <v>239</v>
      </c>
      <c r="B56" s="179" t="s">
        <v>237</v>
      </c>
      <c r="C56" s="186"/>
      <c r="D56" s="186"/>
      <c r="E56" s="186"/>
      <c r="F56" s="186"/>
    </row>
    <row r="57" spans="1:6" s="1" customFormat="1" ht="12" customHeight="1" thickBot="1">
      <c r="A57" s="19" t="s">
        <v>20</v>
      </c>
      <c r="B57" s="177" t="s">
        <v>240</v>
      </c>
      <c r="C57" s="182">
        <f>SUM(C58:C60)</f>
        <v>0</v>
      </c>
      <c r="D57" s="182">
        <f>SUM(D58:D60)</f>
        <v>0</v>
      </c>
      <c r="E57" s="182">
        <f>SUM(E58:E60)</f>
        <v>0</v>
      </c>
      <c r="F57" s="182">
        <f>SUM(F58:F60)</f>
        <v>0</v>
      </c>
    </row>
    <row r="58" spans="1:6" s="1" customFormat="1" ht="12" customHeight="1">
      <c r="A58" s="14" t="s">
        <v>128</v>
      </c>
      <c r="B58" s="287" t="s">
        <v>242</v>
      </c>
      <c r="C58" s="187"/>
      <c r="D58" s="187"/>
      <c r="E58" s="187"/>
      <c r="F58" s="187"/>
    </row>
    <row r="59" spans="1:6" s="1" customFormat="1" ht="12" customHeight="1">
      <c r="A59" s="13" t="s">
        <v>129</v>
      </c>
      <c r="B59" s="288" t="s">
        <v>367</v>
      </c>
      <c r="C59" s="187"/>
      <c r="D59" s="187"/>
      <c r="E59" s="187"/>
      <c r="F59" s="187"/>
    </row>
    <row r="60" spans="1:6" s="1" customFormat="1" ht="12" customHeight="1">
      <c r="A60" s="13" t="s">
        <v>167</v>
      </c>
      <c r="B60" s="288" t="s">
        <v>243</v>
      </c>
      <c r="C60" s="187"/>
      <c r="D60" s="187"/>
      <c r="E60" s="187"/>
      <c r="F60" s="187"/>
    </row>
    <row r="61" spans="1:6" s="1" customFormat="1" ht="12" customHeight="1" thickBot="1">
      <c r="A61" s="15" t="s">
        <v>241</v>
      </c>
      <c r="B61" s="179" t="s">
        <v>244</v>
      </c>
      <c r="C61" s="187"/>
      <c r="D61" s="187"/>
      <c r="E61" s="187"/>
      <c r="F61" s="187"/>
    </row>
    <row r="62" spans="1:6" s="1" customFormat="1" ht="12" customHeight="1" thickBot="1">
      <c r="A62" s="345" t="s">
        <v>419</v>
      </c>
      <c r="B62" s="20" t="s">
        <v>245</v>
      </c>
      <c r="C62" s="188">
        <f>+C5+C12+C19+C26+C34+C46+C52+C57</f>
        <v>0</v>
      </c>
      <c r="D62" s="188">
        <f>+D5+D12+D19+D26+D34+D46+D52+D57</f>
        <v>0</v>
      </c>
      <c r="E62" s="188">
        <f>+E5+E12+E19+E26+E34+E46+E52+E57</f>
        <v>0</v>
      </c>
      <c r="F62" s="188">
        <f>+F5+F12+F19+F26+F34+F46+F52+F57</f>
        <v>0</v>
      </c>
    </row>
    <row r="63" spans="1:6" s="1" customFormat="1" ht="12" customHeight="1" thickBot="1">
      <c r="A63" s="327" t="s">
        <v>246</v>
      </c>
      <c r="B63" s="177" t="s">
        <v>247</v>
      </c>
      <c r="C63" s="182">
        <f>SUM(C64:C66)</f>
        <v>0</v>
      </c>
      <c r="D63" s="182">
        <f>SUM(D64:D66)</f>
        <v>0</v>
      </c>
      <c r="E63" s="182">
        <f>SUM(E64:E66)</f>
        <v>0</v>
      </c>
      <c r="F63" s="182">
        <f>SUM(F64:F66)</f>
        <v>0</v>
      </c>
    </row>
    <row r="64" spans="1:6" s="1" customFormat="1" ht="12" customHeight="1">
      <c r="A64" s="14" t="s">
        <v>278</v>
      </c>
      <c r="B64" s="287" t="s">
        <v>248</v>
      </c>
      <c r="C64" s="187"/>
      <c r="D64" s="187"/>
      <c r="E64" s="187"/>
      <c r="F64" s="187"/>
    </row>
    <row r="65" spans="1:6" s="1" customFormat="1" ht="12" customHeight="1">
      <c r="A65" s="13" t="s">
        <v>287</v>
      </c>
      <c r="B65" s="288" t="s">
        <v>249</v>
      </c>
      <c r="C65" s="187"/>
      <c r="D65" s="187"/>
      <c r="E65" s="187"/>
      <c r="F65" s="187"/>
    </row>
    <row r="66" spans="1:6" s="1" customFormat="1" ht="12" customHeight="1" thickBot="1">
      <c r="A66" s="15" t="s">
        <v>288</v>
      </c>
      <c r="B66" s="339" t="s">
        <v>404</v>
      </c>
      <c r="C66" s="187"/>
      <c r="D66" s="187"/>
      <c r="E66" s="187"/>
      <c r="F66" s="187"/>
    </row>
    <row r="67" spans="1:6" s="1" customFormat="1" ht="12" customHeight="1" thickBot="1">
      <c r="A67" s="327" t="s">
        <v>251</v>
      </c>
      <c r="B67" s="177" t="s">
        <v>252</v>
      </c>
      <c r="C67" s="182">
        <f>SUM(C68:C71)</f>
        <v>0</v>
      </c>
      <c r="D67" s="182">
        <f>SUM(D68:D71)</f>
        <v>0</v>
      </c>
      <c r="E67" s="182">
        <f>SUM(E68:E71)</f>
        <v>0</v>
      </c>
      <c r="F67" s="182">
        <f>SUM(F68:F71)</f>
        <v>0</v>
      </c>
    </row>
    <row r="68" spans="1:6" s="1" customFormat="1" ht="12" customHeight="1">
      <c r="A68" s="14" t="s">
        <v>107</v>
      </c>
      <c r="B68" s="287" t="s">
        <v>253</v>
      </c>
      <c r="C68" s="187"/>
      <c r="D68" s="187"/>
      <c r="E68" s="187"/>
      <c r="F68" s="187"/>
    </row>
    <row r="69" spans="1:6" s="1" customFormat="1" ht="12" customHeight="1">
      <c r="A69" s="13" t="s">
        <v>108</v>
      </c>
      <c r="B69" s="288" t="s">
        <v>254</v>
      </c>
      <c r="C69" s="187"/>
      <c r="D69" s="187"/>
      <c r="E69" s="187"/>
      <c r="F69" s="187"/>
    </row>
    <row r="70" spans="1:6" s="1" customFormat="1" ht="12" customHeight="1">
      <c r="A70" s="13" t="s">
        <v>279</v>
      </c>
      <c r="B70" s="288" t="s">
        <v>255</v>
      </c>
      <c r="C70" s="187"/>
      <c r="D70" s="187"/>
      <c r="E70" s="187"/>
      <c r="F70" s="187"/>
    </row>
    <row r="71" spans="1:6" s="1" customFormat="1" ht="12" customHeight="1" thickBot="1">
      <c r="A71" s="15" t="s">
        <v>280</v>
      </c>
      <c r="B71" s="179" t="s">
        <v>256</v>
      </c>
      <c r="C71" s="187"/>
      <c r="D71" s="187"/>
      <c r="E71" s="187"/>
      <c r="F71" s="187"/>
    </row>
    <row r="72" spans="1:6" s="1" customFormat="1" ht="12" customHeight="1" thickBot="1">
      <c r="A72" s="327" t="s">
        <v>257</v>
      </c>
      <c r="B72" s="177" t="s">
        <v>258</v>
      </c>
      <c r="C72" s="182">
        <f>SUM(C73:C74)</f>
        <v>2300000</v>
      </c>
      <c r="D72" s="182">
        <f>SUM(D73:D74)</f>
        <v>2300000</v>
      </c>
      <c r="E72" s="182">
        <f>SUM(E73:E74)</f>
        <v>5863529</v>
      </c>
      <c r="F72" s="182">
        <f>SUM(F73:F74)</f>
        <v>5953529</v>
      </c>
    </row>
    <row r="73" spans="1:6" s="1" customFormat="1" ht="12" customHeight="1">
      <c r="A73" s="14" t="s">
        <v>281</v>
      </c>
      <c r="B73" s="287" t="s">
        <v>259</v>
      </c>
      <c r="C73" s="187">
        <v>2300000</v>
      </c>
      <c r="D73" s="187">
        <v>2300000</v>
      </c>
      <c r="E73" s="187">
        <v>5863529</v>
      </c>
      <c r="F73" s="187">
        <v>5953529</v>
      </c>
    </row>
    <row r="74" spans="1:6" s="1" customFormat="1" ht="12" customHeight="1" thickBot="1">
      <c r="A74" s="15" t="s">
        <v>282</v>
      </c>
      <c r="B74" s="179" t="s">
        <v>260</v>
      </c>
      <c r="C74" s="187"/>
      <c r="D74" s="187"/>
      <c r="E74" s="187"/>
      <c r="F74" s="187"/>
    </row>
    <row r="75" spans="1:6" s="1" customFormat="1" ht="12" customHeight="1" thickBot="1">
      <c r="A75" s="327" t="s">
        <v>261</v>
      </c>
      <c r="B75" s="177" t="s">
        <v>262</v>
      </c>
      <c r="C75" s="182">
        <f>SUM(C76:C78)</f>
        <v>0</v>
      </c>
      <c r="D75" s="182">
        <f>SUM(D76:D78)</f>
        <v>0</v>
      </c>
      <c r="E75" s="182">
        <f>SUM(E76:E78)</f>
        <v>0</v>
      </c>
      <c r="F75" s="182">
        <f>SUM(F76:F78)</f>
        <v>0</v>
      </c>
    </row>
    <row r="76" spans="1:6" s="1" customFormat="1" ht="12" customHeight="1">
      <c r="A76" s="14" t="s">
        <v>283</v>
      </c>
      <c r="B76" s="287" t="s">
        <v>263</v>
      </c>
      <c r="C76" s="187"/>
      <c r="D76" s="187"/>
      <c r="E76" s="187"/>
      <c r="F76" s="187"/>
    </row>
    <row r="77" spans="1:6" s="1" customFormat="1" ht="12" customHeight="1">
      <c r="A77" s="13" t="s">
        <v>284</v>
      </c>
      <c r="B77" s="288" t="s">
        <v>264</v>
      </c>
      <c r="C77" s="187"/>
      <c r="D77" s="187"/>
      <c r="E77" s="187"/>
      <c r="F77" s="187"/>
    </row>
    <row r="78" spans="1:6" s="1" customFormat="1" ht="12" customHeight="1" thickBot="1">
      <c r="A78" s="15" t="s">
        <v>285</v>
      </c>
      <c r="B78" s="179" t="s">
        <v>265</v>
      </c>
      <c r="C78" s="187"/>
      <c r="D78" s="187"/>
      <c r="E78" s="187"/>
      <c r="F78" s="187"/>
    </row>
    <row r="79" spans="1:6" s="1" customFormat="1" ht="12" customHeight="1" thickBot="1">
      <c r="A79" s="327" t="s">
        <v>266</v>
      </c>
      <c r="B79" s="177" t="s">
        <v>286</v>
      </c>
      <c r="C79" s="182">
        <f>SUM(C80:C83)</f>
        <v>0</v>
      </c>
      <c r="D79" s="182">
        <f>SUM(D80:D83)</f>
        <v>0</v>
      </c>
      <c r="E79" s="182">
        <f>SUM(E80:E83)</f>
        <v>0</v>
      </c>
      <c r="F79" s="182">
        <f>SUM(F80:F83)</f>
        <v>0</v>
      </c>
    </row>
    <row r="80" spans="1:6" s="1" customFormat="1" ht="12" customHeight="1">
      <c r="A80" s="291" t="s">
        <v>267</v>
      </c>
      <c r="B80" s="287" t="s">
        <v>268</v>
      </c>
      <c r="C80" s="187"/>
      <c r="D80" s="187"/>
      <c r="E80" s="187"/>
      <c r="F80" s="187"/>
    </row>
    <row r="81" spans="1:6" s="1" customFormat="1" ht="12" customHeight="1">
      <c r="A81" s="292" t="s">
        <v>269</v>
      </c>
      <c r="B81" s="288" t="s">
        <v>270</v>
      </c>
      <c r="C81" s="187"/>
      <c r="D81" s="187"/>
      <c r="E81" s="187"/>
      <c r="F81" s="187"/>
    </row>
    <row r="82" spans="1:6" s="1" customFormat="1" ht="12" customHeight="1">
      <c r="A82" s="292" t="s">
        <v>271</v>
      </c>
      <c r="B82" s="288" t="s">
        <v>272</v>
      </c>
      <c r="C82" s="187"/>
      <c r="D82" s="187"/>
      <c r="E82" s="187"/>
      <c r="F82" s="187"/>
    </row>
    <row r="83" spans="1:6" s="1" customFormat="1" ht="12" customHeight="1" thickBot="1">
      <c r="A83" s="293" t="s">
        <v>273</v>
      </c>
      <c r="B83" s="179" t="s">
        <v>274</v>
      </c>
      <c r="C83" s="187"/>
      <c r="D83" s="187"/>
      <c r="E83" s="187"/>
      <c r="F83" s="187"/>
    </row>
    <row r="84" spans="1:6" s="1" customFormat="1" ht="12" customHeight="1" thickBot="1">
      <c r="A84" s="327" t="s">
        <v>275</v>
      </c>
      <c r="B84" s="177" t="s">
        <v>418</v>
      </c>
      <c r="C84" s="325"/>
      <c r="D84" s="325"/>
      <c r="E84" s="325"/>
      <c r="F84" s="325"/>
    </row>
    <row r="85" spans="1:6" s="1" customFormat="1" ht="13.5" customHeight="1" thickBot="1">
      <c r="A85" s="327" t="s">
        <v>277</v>
      </c>
      <c r="B85" s="177" t="s">
        <v>276</v>
      </c>
      <c r="C85" s="325"/>
      <c r="D85" s="325"/>
      <c r="E85" s="325"/>
      <c r="F85" s="325"/>
    </row>
    <row r="86" spans="1:6" s="1" customFormat="1" ht="15.75" customHeight="1" thickBot="1">
      <c r="A86" s="327" t="s">
        <v>289</v>
      </c>
      <c r="B86" s="294" t="s">
        <v>421</v>
      </c>
      <c r="C86" s="188">
        <f>+C63+C67+C72+C75+C79+C85+C84</f>
        <v>2300000</v>
      </c>
      <c r="D86" s="188">
        <f>+D63+D67+D72+D75+D79+D85+D84</f>
        <v>2300000</v>
      </c>
      <c r="E86" s="188">
        <f>+E63+E67+E72+E75+E79+E85+E84</f>
        <v>5863529</v>
      </c>
      <c r="F86" s="188">
        <f>+F63+F67+F72+F75+F79+F85+F84</f>
        <v>5953529</v>
      </c>
    </row>
    <row r="87" spans="1:6" s="1" customFormat="1" ht="16.5" customHeight="1" thickBot="1">
      <c r="A87" s="328" t="s">
        <v>420</v>
      </c>
      <c r="B87" s="295" t="s">
        <v>422</v>
      </c>
      <c r="C87" s="188">
        <f>+C62+C86</f>
        <v>2300000</v>
      </c>
      <c r="D87" s="188">
        <f>+D62+D86</f>
        <v>2300000</v>
      </c>
      <c r="E87" s="188">
        <f>+E62+E86</f>
        <v>5863529</v>
      </c>
      <c r="F87" s="188">
        <f>+F62+F86</f>
        <v>5953529</v>
      </c>
    </row>
    <row r="88" spans="1:3" s="1" customFormat="1" ht="83.25" customHeight="1">
      <c r="A88" s="4"/>
      <c r="B88" s="5"/>
      <c r="C88" s="189"/>
    </row>
    <row r="89" spans="1:3" ht="16.5" customHeight="1">
      <c r="A89" s="581" t="s">
        <v>42</v>
      </c>
      <c r="B89" s="581"/>
      <c r="C89" s="581"/>
    </row>
    <row r="90" spans="1:6" ht="16.5" customHeight="1" thickBot="1">
      <c r="A90" s="583" t="s">
        <v>110</v>
      </c>
      <c r="B90" s="583"/>
      <c r="C90" s="586" t="s">
        <v>497</v>
      </c>
      <c r="D90" s="586"/>
      <c r="E90" s="586"/>
      <c r="F90" s="586"/>
    </row>
    <row r="91" spans="1:6" ht="37.5" customHeight="1" thickBot="1">
      <c r="A91" s="22" t="s">
        <v>65</v>
      </c>
      <c r="B91" s="23" t="s">
        <v>43</v>
      </c>
      <c r="C91" s="40" t="str">
        <f>+C3</f>
        <v>2019. évi eredeti előirányzat</v>
      </c>
      <c r="D91" s="40" t="str">
        <f>+D3</f>
        <v>2019. évi módosított előirányzat</v>
      </c>
      <c r="E91" s="40" t="str">
        <f>+E3</f>
        <v>2019. évi módosított előirányzat</v>
      </c>
      <c r="F91" s="40" t="str">
        <f>+F3</f>
        <v>2019. évi módosított előirányzat</v>
      </c>
    </row>
    <row r="92" spans="1:6" s="41" customFormat="1" ht="12" customHeight="1" thickBot="1">
      <c r="A92" s="33" t="s">
        <v>430</v>
      </c>
      <c r="B92" s="34" t="s">
        <v>431</v>
      </c>
      <c r="C92" s="35" t="s">
        <v>432</v>
      </c>
      <c r="D92" s="35" t="s">
        <v>434</v>
      </c>
      <c r="E92" s="35" t="s">
        <v>433</v>
      </c>
      <c r="F92" s="35" t="s">
        <v>435</v>
      </c>
    </row>
    <row r="93" spans="1:6" ht="12" customHeight="1" thickBot="1">
      <c r="A93" s="21" t="s">
        <v>13</v>
      </c>
      <c r="B93" s="27" t="s">
        <v>380</v>
      </c>
      <c r="C93" s="181">
        <f>C94+C95+C96+C97+C98+C111</f>
        <v>2300000</v>
      </c>
      <c r="D93" s="181">
        <f>D94+D95+D96+D97+D98+D111</f>
        <v>2300000</v>
      </c>
      <c r="E93" s="181">
        <f>E94+E95+E96+E97+E98+E111</f>
        <v>5863529</v>
      </c>
      <c r="F93" s="181">
        <f>F94+F95+F96+F97+F98+F111</f>
        <v>5953529</v>
      </c>
    </row>
    <row r="94" spans="1:6" ht="12" customHeight="1">
      <c r="A94" s="16" t="s">
        <v>80</v>
      </c>
      <c r="B94" s="9" t="s">
        <v>44</v>
      </c>
      <c r="C94" s="183"/>
      <c r="D94" s="183"/>
      <c r="E94" s="183"/>
      <c r="F94" s="183"/>
    </row>
    <row r="95" spans="1:6" ht="12" customHeight="1">
      <c r="A95" s="13" t="s">
        <v>81</v>
      </c>
      <c r="B95" s="7" t="s">
        <v>130</v>
      </c>
      <c r="C95" s="184"/>
      <c r="D95" s="184"/>
      <c r="E95" s="184"/>
      <c r="F95" s="184"/>
    </row>
    <row r="96" spans="1:6" ht="12" customHeight="1">
      <c r="A96" s="13" t="s">
        <v>82</v>
      </c>
      <c r="B96" s="7" t="s">
        <v>105</v>
      </c>
      <c r="C96" s="186"/>
      <c r="D96" s="186"/>
      <c r="E96" s="186"/>
      <c r="F96" s="186"/>
    </row>
    <row r="97" spans="1:6" ht="12" customHeight="1">
      <c r="A97" s="13" t="s">
        <v>83</v>
      </c>
      <c r="B97" s="10" t="s">
        <v>131</v>
      </c>
      <c r="C97" s="186"/>
      <c r="D97" s="186"/>
      <c r="E97" s="186"/>
      <c r="F97" s="186"/>
    </row>
    <row r="98" spans="1:6" ht="12" customHeight="1">
      <c r="A98" s="13" t="s">
        <v>91</v>
      </c>
      <c r="B98" s="18" t="s">
        <v>132</v>
      </c>
      <c r="C98" s="186">
        <v>2300000</v>
      </c>
      <c r="D98" s="186">
        <v>2300000</v>
      </c>
      <c r="E98" s="186">
        <v>5863529</v>
      </c>
      <c r="F98" s="186">
        <v>5953529</v>
      </c>
    </row>
    <row r="99" spans="1:6" ht="12" customHeight="1">
      <c r="A99" s="13" t="s">
        <v>84</v>
      </c>
      <c r="B99" s="7" t="s">
        <v>385</v>
      </c>
      <c r="C99" s="186"/>
      <c r="D99" s="186"/>
      <c r="E99" s="186"/>
      <c r="F99" s="186"/>
    </row>
    <row r="100" spans="1:6" ht="12" customHeight="1">
      <c r="A100" s="13" t="s">
        <v>85</v>
      </c>
      <c r="B100" s="93" t="s">
        <v>384</v>
      </c>
      <c r="C100" s="186"/>
      <c r="D100" s="186"/>
      <c r="E100" s="186"/>
      <c r="F100" s="186"/>
    </row>
    <row r="101" spans="1:6" ht="12" customHeight="1">
      <c r="A101" s="13" t="s">
        <v>92</v>
      </c>
      <c r="B101" s="93" t="s">
        <v>383</v>
      </c>
      <c r="C101" s="186"/>
      <c r="D101" s="186"/>
      <c r="E101" s="186"/>
      <c r="F101" s="186"/>
    </row>
    <row r="102" spans="1:6" ht="12" customHeight="1">
      <c r="A102" s="13" t="s">
        <v>93</v>
      </c>
      <c r="B102" s="91" t="s">
        <v>292</v>
      </c>
      <c r="C102" s="186"/>
      <c r="D102" s="186"/>
      <c r="E102" s="186"/>
      <c r="F102" s="186"/>
    </row>
    <row r="103" spans="1:6" ht="12" customHeight="1">
      <c r="A103" s="13" t="s">
        <v>94</v>
      </c>
      <c r="B103" s="92" t="s">
        <v>293</v>
      </c>
      <c r="C103" s="186"/>
      <c r="D103" s="186"/>
      <c r="E103" s="186"/>
      <c r="F103" s="186"/>
    </row>
    <row r="104" spans="1:6" ht="12" customHeight="1">
      <c r="A104" s="13" t="s">
        <v>95</v>
      </c>
      <c r="B104" s="92" t="s">
        <v>294</v>
      </c>
      <c r="C104" s="186"/>
      <c r="D104" s="186"/>
      <c r="E104" s="186"/>
      <c r="F104" s="186"/>
    </row>
    <row r="105" spans="1:6" ht="12" customHeight="1">
      <c r="A105" s="13" t="s">
        <v>97</v>
      </c>
      <c r="B105" s="91" t="s">
        <v>295</v>
      </c>
      <c r="C105" s="186"/>
      <c r="D105" s="186"/>
      <c r="E105" s="186"/>
      <c r="F105" s="186"/>
    </row>
    <row r="106" spans="1:6" ht="12" customHeight="1">
      <c r="A106" s="13" t="s">
        <v>133</v>
      </c>
      <c r="B106" s="91" t="s">
        <v>296</v>
      </c>
      <c r="C106" s="186"/>
      <c r="D106" s="186"/>
      <c r="E106" s="186"/>
      <c r="F106" s="186"/>
    </row>
    <row r="107" spans="1:6" ht="12" customHeight="1">
      <c r="A107" s="13" t="s">
        <v>290</v>
      </c>
      <c r="B107" s="92" t="s">
        <v>297</v>
      </c>
      <c r="C107" s="186"/>
      <c r="D107" s="186"/>
      <c r="E107" s="186"/>
      <c r="F107" s="186"/>
    </row>
    <row r="108" spans="1:6" ht="12" customHeight="1">
      <c r="A108" s="12" t="s">
        <v>291</v>
      </c>
      <c r="B108" s="93" t="s">
        <v>298</v>
      </c>
      <c r="C108" s="186"/>
      <c r="D108" s="186"/>
      <c r="E108" s="186"/>
      <c r="F108" s="186"/>
    </row>
    <row r="109" spans="1:6" ht="12" customHeight="1">
      <c r="A109" s="13" t="s">
        <v>381</v>
      </c>
      <c r="B109" s="93" t="s">
        <v>299</v>
      </c>
      <c r="C109" s="186"/>
      <c r="D109" s="186"/>
      <c r="E109" s="186"/>
      <c r="F109" s="186"/>
    </row>
    <row r="110" spans="1:6" ht="12" customHeight="1">
      <c r="A110" s="15" t="s">
        <v>382</v>
      </c>
      <c r="B110" s="93" t="s">
        <v>300</v>
      </c>
      <c r="C110" s="186">
        <v>2300000</v>
      </c>
      <c r="D110" s="186">
        <v>2300000</v>
      </c>
      <c r="E110" s="186">
        <v>5863529</v>
      </c>
      <c r="F110" s="186">
        <v>5953529</v>
      </c>
    </row>
    <row r="111" spans="1:6" ht="12" customHeight="1">
      <c r="A111" s="13" t="s">
        <v>386</v>
      </c>
      <c r="B111" s="10" t="s">
        <v>45</v>
      </c>
      <c r="C111" s="184"/>
      <c r="D111" s="184"/>
      <c r="E111" s="184"/>
      <c r="F111" s="184"/>
    </row>
    <row r="112" spans="1:6" ht="12" customHeight="1">
      <c r="A112" s="13" t="s">
        <v>387</v>
      </c>
      <c r="B112" s="7" t="s">
        <v>389</v>
      </c>
      <c r="C112" s="184"/>
      <c r="D112" s="184"/>
      <c r="E112" s="184"/>
      <c r="F112" s="184"/>
    </row>
    <row r="113" spans="1:6" ht="12" customHeight="1" thickBot="1">
      <c r="A113" s="17" t="s">
        <v>388</v>
      </c>
      <c r="B113" s="343" t="s">
        <v>390</v>
      </c>
      <c r="C113" s="190"/>
      <c r="D113" s="190"/>
      <c r="E113" s="190"/>
      <c r="F113" s="190"/>
    </row>
    <row r="114" spans="1:6" ht="12" customHeight="1" thickBot="1">
      <c r="A114" s="340" t="s">
        <v>14</v>
      </c>
      <c r="B114" s="341" t="s">
        <v>301</v>
      </c>
      <c r="C114" s="342">
        <f>+C115+C117+C119</f>
        <v>0</v>
      </c>
      <c r="D114" s="342">
        <f>+D115+D117+D119</f>
        <v>0</v>
      </c>
      <c r="E114" s="342">
        <f>+E115+E117+E119</f>
        <v>0</v>
      </c>
      <c r="F114" s="342">
        <f>+F115+F117+F119</f>
        <v>0</v>
      </c>
    </row>
    <row r="115" spans="1:6" ht="12" customHeight="1">
      <c r="A115" s="14" t="s">
        <v>86</v>
      </c>
      <c r="B115" s="7" t="s">
        <v>166</v>
      </c>
      <c r="C115" s="185"/>
      <c r="D115" s="185"/>
      <c r="E115" s="185"/>
      <c r="F115" s="185"/>
    </row>
    <row r="116" spans="1:6" ht="12" customHeight="1">
      <c r="A116" s="14" t="s">
        <v>87</v>
      </c>
      <c r="B116" s="11" t="s">
        <v>305</v>
      </c>
      <c r="C116" s="185"/>
      <c r="D116" s="185"/>
      <c r="E116" s="185"/>
      <c r="F116" s="185"/>
    </row>
    <row r="117" spans="1:6" ht="12" customHeight="1">
      <c r="A117" s="14" t="s">
        <v>88</v>
      </c>
      <c r="B117" s="11" t="s">
        <v>134</v>
      </c>
      <c r="C117" s="184"/>
      <c r="D117" s="184"/>
      <c r="E117" s="184"/>
      <c r="F117" s="184"/>
    </row>
    <row r="118" spans="1:6" ht="12" customHeight="1">
      <c r="A118" s="14" t="s">
        <v>89</v>
      </c>
      <c r="B118" s="11" t="s">
        <v>306</v>
      </c>
      <c r="C118" s="162"/>
      <c r="D118" s="162"/>
      <c r="E118" s="162"/>
      <c r="F118" s="162"/>
    </row>
    <row r="119" spans="1:6" ht="12" customHeight="1">
      <c r="A119" s="14" t="s">
        <v>90</v>
      </c>
      <c r="B119" s="179" t="s">
        <v>168</v>
      </c>
      <c r="C119" s="162"/>
      <c r="D119" s="162"/>
      <c r="E119" s="162"/>
      <c r="F119" s="162"/>
    </row>
    <row r="120" spans="1:6" ht="12" customHeight="1">
      <c r="A120" s="14" t="s">
        <v>96</v>
      </c>
      <c r="B120" s="178" t="s">
        <v>368</v>
      </c>
      <c r="C120" s="162"/>
      <c r="D120" s="162"/>
      <c r="E120" s="162"/>
      <c r="F120" s="162"/>
    </row>
    <row r="121" spans="1:6" ht="12" customHeight="1">
      <c r="A121" s="14" t="s">
        <v>98</v>
      </c>
      <c r="B121" s="286" t="s">
        <v>311</v>
      </c>
      <c r="C121" s="162"/>
      <c r="D121" s="162"/>
      <c r="E121" s="162"/>
      <c r="F121" s="162"/>
    </row>
    <row r="122" spans="1:6" ht="15">
      <c r="A122" s="14" t="s">
        <v>135</v>
      </c>
      <c r="B122" s="92" t="s">
        <v>294</v>
      </c>
      <c r="C122" s="162"/>
      <c r="D122" s="162"/>
      <c r="E122" s="162"/>
      <c r="F122" s="162"/>
    </row>
    <row r="123" spans="1:6" ht="12" customHeight="1">
      <c r="A123" s="14" t="s">
        <v>136</v>
      </c>
      <c r="B123" s="92" t="s">
        <v>310</v>
      </c>
      <c r="C123" s="162"/>
      <c r="D123" s="162"/>
      <c r="E123" s="162"/>
      <c r="F123" s="162"/>
    </row>
    <row r="124" spans="1:6" ht="12" customHeight="1">
      <c r="A124" s="14" t="s">
        <v>137</v>
      </c>
      <c r="B124" s="92" t="s">
        <v>309</v>
      </c>
      <c r="C124" s="162"/>
      <c r="D124" s="162"/>
      <c r="E124" s="162"/>
      <c r="F124" s="162"/>
    </row>
    <row r="125" spans="1:6" ht="12" customHeight="1">
      <c r="A125" s="14" t="s">
        <v>302</v>
      </c>
      <c r="B125" s="92" t="s">
        <v>297</v>
      </c>
      <c r="C125" s="162"/>
      <c r="D125" s="162"/>
      <c r="E125" s="162"/>
      <c r="F125" s="162"/>
    </row>
    <row r="126" spans="1:6" ht="12" customHeight="1">
      <c r="A126" s="14" t="s">
        <v>303</v>
      </c>
      <c r="B126" s="92" t="s">
        <v>308</v>
      </c>
      <c r="C126" s="162"/>
      <c r="D126" s="162"/>
      <c r="E126" s="162"/>
      <c r="F126" s="162"/>
    </row>
    <row r="127" spans="1:6" ht="15.75" thickBot="1">
      <c r="A127" s="12" t="s">
        <v>304</v>
      </c>
      <c r="B127" s="92" t="s">
        <v>307</v>
      </c>
      <c r="C127" s="164"/>
      <c r="D127" s="164"/>
      <c r="E127" s="164"/>
      <c r="F127" s="164"/>
    </row>
    <row r="128" spans="1:6" ht="12" customHeight="1" thickBot="1">
      <c r="A128" s="19" t="s">
        <v>15</v>
      </c>
      <c r="B128" s="86" t="s">
        <v>391</v>
      </c>
      <c r="C128" s="182">
        <f>+C93+C114</f>
        <v>2300000</v>
      </c>
      <c r="D128" s="182">
        <f>+D93+D114</f>
        <v>2300000</v>
      </c>
      <c r="E128" s="182">
        <f>+E93+E114</f>
        <v>5863529</v>
      </c>
      <c r="F128" s="182">
        <f>+F93+F114</f>
        <v>5953529</v>
      </c>
    </row>
    <row r="129" spans="1:6" ht="12" customHeight="1" thickBot="1">
      <c r="A129" s="19" t="s">
        <v>16</v>
      </c>
      <c r="B129" s="86" t="s">
        <v>392</v>
      </c>
      <c r="C129" s="182">
        <f>+C130+C131+C132</f>
        <v>0</v>
      </c>
      <c r="D129" s="182">
        <f>+D130+D131+D132</f>
        <v>0</v>
      </c>
      <c r="E129" s="182">
        <f>+E130+E131+E132</f>
        <v>0</v>
      </c>
      <c r="F129" s="182">
        <f>+F130+F131+F132</f>
        <v>0</v>
      </c>
    </row>
    <row r="130" spans="1:6" ht="12" customHeight="1">
      <c r="A130" s="14" t="s">
        <v>202</v>
      </c>
      <c r="B130" s="11" t="s">
        <v>399</v>
      </c>
      <c r="C130" s="162"/>
      <c r="D130" s="162"/>
      <c r="E130" s="162"/>
      <c r="F130" s="162"/>
    </row>
    <row r="131" spans="1:6" ht="12" customHeight="1">
      <c r="A131" s="14" t="s">
        <v>205</v>
      </c>
      <c r="B131" s="11" t="s">
        <v>400</v>
      </c>
      <c r="C131" s="162"/>
      <c r="D131" s="162"/>
      <c r="E131" s="162"/>
      <c r="F131" s="162"/>
    </row>
    <row r="132" spans="1:6" ht="12" customHeight="1" thickBot="1">
      <c r="A132" s="12" t="s">
        <v>206</v>
      </c>
      <c r="B132" s="11" t="s">
        <v>401</v>
      </c>
      <c r="C132" s="162"/>
      <c r="D132" s="162"/>
      <c r="E132" s="162"/>
      <c r="F132" s="162"/>
    </row>
    <row r="133" spans="1:6" ht="12" customHeight="1" thickBot="1">
      <c r="A133" s="19" t="s">
        <v>17</v>
      </c>
      <c r="B133" s="86" t="s">
        <v>393</v>
      </c>
      <c r="C133" s="182">
        <f>SUM(C134:C139)</f>
        <v>0</v>
      </c>
      <c r="D133" s="182">
        <f>SUM(D134:D139)</f>
        <v>0</v>
      </c>
      <c r="E133" s="182">
        <f>SUM(E134:E139)</f>
        <v>0</v>
      </c>
      <c r="F133" s="182">
        <f>SUM(F134:F139)</f>
        <v>0</v>
      </c>
    </row>
    <row r="134" spans="1:6" ht="12" customHeight="1">
      <c r="A134" s="14" t="s">
        <v>73</v>
      </c>
      <c r="B134" s="8" t="s">
        <v>402</v>
      </c>
      <c r="C134" s="162"/>
      <c r="D134" s="162"/>
      <c r="E134" s="162"/>
      <c r="F134" s="162"/>
    </row>
    <row r="135" spans="1:6" ht="12" customHeight="1">
      <c r="A135" s="14" t="s">
        <v>74</v>
      </c>
      <c r="B135" s="8" t="s">
        <v>394</v>
      </c>
      <c r="C135" s="162"/>
      <c r="D135" s="162"/>
      <c r="E135" s="162"/>
      <c r="F135" s="162"/>
    </row>
    <row r="136" spans="1:6" ht="12" customHeight="1">
      <c r="A136" s="14" t="s">
        <v>75</v>
      </c>
      <c r="B136" s="8" t="s">
        <v>395</v>
      </c>
      <c r="C136" s="162"/>
      <c r="D136" s="162"/>
      <c r="E136" s="162"/>
      <c r="F136" s="162"/>
    </row>
    <row r="137" spans="1:6" ht="12" customHeight="1">
      <c r="A137" s="14" t="s">
        <v>122</v>
      </c>
      <c r="B137" s="8" t="s">
        <v>396</v>
      </c>
      <c r="C137" s="162"/>
      <c r="D137" s="162"/>
      <c r="E137" s="162"/>
      <c r="F137" s="162"/>
    </row>
    <row r="138" spans="1:6" ht="12" customHeight="1">
      <c r="A138" s="14" t="s">
        <v>123</v>
      </c>
      <c r="B138" s="8" t="s">
        <v>397</v>
      </c>
      <c r="C138" s="162"/>
      <c r="D138" s="162"/>
      <c r="E138" s="162"/>
      <c r="F138" s="162"/>
    </row>
    <row r="139" spans="1:6" ht="12" customHeight="1" thickBot="1">
      <c r="A139" s="12" t="s">
        <v>124</v>
      </c>
      <c r="B139" s="8" t="s">
        <v>398</v>
      </c>
      <c r="C139" s="162"/>
      <c r="D139" s="162"/>
      <c r="E139" s="162"/>
      <c r="F139" s="162"/>
    </row>
    <row r="140" spans="1:6" ht="12" customHeight="1" thickBot="1">
      <c r="A140" s="19" t="s">
        <v>18</v>
      </c>
      <c r="B140" s="86" t="s">
        <v>406</v>
      </c>
      <c r="C140" s="188">
        <f>+C141+C142+C143+C144</f>
        <v>0</v>
      </c>
      <c r="D140" s="188">
        <f>+D141+D142+D143+D144</f>
        <v>0</v>
      </c>
      <c r="E140" s="188">
        <f>+E141+E142+E143+E144</f>
        <v>0</v>
      </c>
      <c r="F140" s="188">
        <f>+F141+F142+F143+F144</f>
        <v>0</v>
      </c>
    </row>
    <row r="141" spans="1:6" ht="12" customHeight="1">
      <c r="A141" s="14" t="s">
        <v>76</v>
      </c>
      <c r="B141" s="8" t="s">
        <v>312</v>
      </c>
      <c r="C141" s="162"/>
      <c r="D141" s="162"/>
      <c r="E141" s="162"/>
      <c r="F141" s="162"/>
    </row>
    <row r="142" spans="1:6" ht="12" customHeight="1">
      <c r="A142" s="14" t="s">
        <v>77</v>
      </c>
      <c r="B142" s="8" t="s">
        <v>313</v>
      </c>
      <c r="C142" s="162"/>
      <c r="D142" s="162"/>
      <c r="E142" s="162"/>
      <c r="F142" s="162"/>
    </row>
    <row r="143" spans="1:6" ht="12" customHeight="1">
      <c r="A143" s="14" t="s">
        <v>226</v>
      </c>
      <c r="B143" s="8" t="s">
        <v>407</v>
      </c>
      <c r="C143" s="162"/>
      <c r="D143" s="162"/>
      <c r="E143" s="162"/>
      <c r="F143" s="162"/>
    </row>
    <row r="144" spans="1:6" ht="12" customHeight="1" thickBot="1">
      <c r="A144" s="12" t="s">
        <v>227</v>
      </c>
      <c r="B144" s="6" t="s">
        <v>332</v>
      </c>
      <c r="C144" s="162"/>
      <c r="D144" s="162"/>
      <c r="E144" s="162"/>
      <c r="F144" s="162"/>
    </row>
    <row r="145" spans="1:6" ht="12" customHeight="1" thickBot="1">
      <c r="A145" s="19" t="s">
        <v>19</v>
      </c>
      <c r="B145" s="86" t="s">
        <v>408</v>
      </c>
      <c r="C145" s="191">
        <f>SUM(C146:C150)</f>
        <v>0</v>
      </c>
      <c r="D145" s="191">
        <f>SUM(D146:D150)</f>
        <v>0</v>
      </c>
      <c r="E145" s="191">
        <f>SUM(E146:E150)</f>
        <v>0</v>
      </c>
      <c r="F145" s="191">
        <f>SUM(F146:F150)</f>
        <v>0</v>
      </c>
    </row>
    <row r="146" spans="1:6" ht="12" customHeight="1">
      <c r="A146" s="14" t="s">
        <v>78</v>
      </c>
      <c r="B146" s="8" t="s">
        <v>403</v>
      </c>
      <c r="C146" s="162"/>
      <c r="D146" s="162"/>
      <c r="E146" s="162"/>
      <c r="F146" s="162"/>
    </row>
    <row r="147" spans="1:6" ht="12" customHeight="1">
      <c r="A147" s="14" t="s">
        <v>79</v>
      </c>
      <c r="B147" s="8" t="s">
        <v>410</v>
      </c>
      <c r="C147" s="162"/>
      <c r="D147" s="162"/>
      <c r="E147" s="162"/>
      <c r="F147" s="162"/>
    </row>
    <row r="148" spans="1:6" ht="12" customHeight="1">
      <c r="A148" s="14" t="s">
        <v>238</v>
      </c>
      <c r="B148" s="8" t="s">
        <v>405</v>
      </c>
      <c r="C148" s="162"/>
      <c r="D148" s="162"/>
      <c r="E148" s="162"/>
      <c r="F148" s="162"/>
    </row>
    <row r="149" spans="1:6" ht="12" customHeight="1">
      <c r="A149" s="14" t="s">
        <v>239</v>
      </c>
      <c r="B149" s="8" t="s">
        <v>411</v>
      </c>
      <c r="C149" s="162"/>
      <c r="D149" s="162"/>
      <c r="E149" s="162"/>
      <c r="F149" s="162"/>
    </row>
    <row r="150" spans="1:6" ht="12" customHeight="1" thickBot="1">
      <c r="A150" s="14" t="s">
        <v>409</v>
      </c>
      <c r="B150" s="8" t="s">
        <v>412</v>
      </c>
      <c r="C150" s="162"/>
      <c r="D150" s="162"/>
      <c r="E150" s="162"/>
      <c r="F150" s="162"/>
    </row>
    <row r="151" spans="1:6" ht="12" customHeight="1" thickBot="1">
      <c r="A151" s="19" t="s">
        <v>20</v>
      </c>
      <c r="B151" s="86" t="s">
        <v>413</v>
      </c>
      <c r="C151" s="344"/>
      <c r="D151" s="344"/>
      <c r="E151" s="344"/>
      <c r="F151" s="344"/>
    </row>
    <row r="152" spans="1:6" ht="12" customHeight="1" thickBot="1">
      <c r="A152" s="19" t="s">
        <v>21</v>
      </c>
      <c r="B152" s="86" t="s">
        <v>414</v>
      </c>
      <c r="C152" s="344"/>
      <c r="D152" s="344"/>
      <c r="E152" s="344"/>
      <c r="F152" s="344"/>
    </row>
    <row r="153" spans="1:7" ht="15" customHeight="1" thickBot="1">
      <c r="A153" s="19" t="s">
        <v>22</v>
      </c>
      <c r="B153" s="86" t="s">
        <v>416</v>
      </c>
      <c r="C153" s="296">
        <f>+C129+C133+C140+C145+C151+C152</f>
        <v>0</v>
      </c>
      <c r="D153" s="296">
        <f>+D129+D133+D140+D145+D151+D152</f>
        <v>0</v>
      </c>
      <c r="E153" s="296">
        <f>+E129+E133+E140+E145+E151+E152</f>
        <v>0</v>
      </c>
      <c r="F153" s="296">
        <f>+F129+F133+F140+F145+F151+F152</f>
        <v>0</v>
      </c>
      <c r="G153" s="87"/>
    </row>
    <row r="154" spans="1:6" s="1" customFormat="1" ht="12.75" customHeight="1" thickBot="1">
      <c r="A154" s="180" t="s">
        <v>23</v>
      </c>
      <c r="B154" s="258" t="s">
        <v>415</v>
      </c>
      <c r="C154" s="296">
        <f>+C128+C153</f>
        <v>2300000</v>
      </c>
      <c r="D154" s="296">
        <f>+D128+D153</f>
        <v>2300000</v>
      </c>
      <c r="E154" s="296">
        <f>+E128+E153</f>
        <v>5863529</v>
      </c>
      <c r="F154" s="296">
        <f>+F128+F153</f>
        <v>5953529</v>
      </c>
    </row>
    <row r="155" ht="7.5" customHeight="1"/>
    <row r="156" spans="1:3" ht="15">
      <c r="A156" s="584" t="s">
        <v>314</v>
      </c>
      <c r="B156" s="584"/>
      <c r="C156" s="584"/>
    </row>
    <row r="157" spans="1:6" ht="15" customHeight="1" thickBot="1">
      <c r="A157" s="582" t="s">
        <v>111</v>
      </c>
      <c r="B157" s="582"/>
      <c r="C157" s="585" t="s">
        <v>497</v>
      </c>
      <c r="D157" s="585"/>
      <c r="E157" s="585"/>
      <c r="F157" s="585"/>
    </row>
    <row r="158" spans="1:6" ht="13.5" customHeight="1" thickBot="1">
      <c r="A158" s="19">
        <v>1</v>
      </c>
      <c r="B158" s="26" t="s">
        <v>417</v>
      </c>
      <c r="C158" s="182">
        <f>+C62-C128</f>
        <v>-2300000</v>
      </c>
      <c r="D158" s="182">
        <f>+D62-D128</f>
        <v>-2300000</v>
      </c>
      <c r="E158" s="182">
        <f>+E62-E128</f>
        <v>-5863529</v>
      </c>
      <c r="F158" s="182">
        <f>+F62-F128</f>
        <v>-5953529</v>
      </c>
    </row>
    <row r="159" spans="1:6" ht="27.75" customHeight="1" thickBot="1">
      <c r="A159" s="19" t="s">
        <v>14</v>
      </c>
      <c r="B159" s="26" t="s">
        <v>423</v>
      </c>
      <c r="C159" s="182">
        <f>+C86-C153</f>
        <v>2300000</v>
      </c>
      <c r="D159" s="182">
        <f>+D86-D153</f>
        <v>2300000</v>
      </c>
      <c r="E159" s="182">
        <f>+E86-E153</f>
        <v>5863529</v>
      </c>
      <c r="F159" s="182">
        <f>+F86-F153</f>
        <v>5953529</v>
      </c>
    </row>
  </sheetData>
  <sheetProtection/>
  <mergeCells count="9">
    <mergeCell ref="C90:F90"/>
    <mergeCell ref="C157:F157"/>
    <mergeCell ref="A1:C1"/>
    <mergeCell ref="A2:B2"/>
    <mergeCell ref="A89:C89"/>
    <mergeCell ref="A90:B90"/>
    <mergeCell ref="A156:C156"/>
    <mergeCell ref="A157:B157"/>
    <mergeCell ref="C2:F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52" r:id="rId1"/>
  <headerFooter alignWithMargins="0">
    <oddHeader>&amp;C&amp;"Times New Roman CE,Félkövér"&amp;12
Győrzámoly Község Önkormányzat
2019. ÉVI KÖLTSÉGVETÉS
ÖNKÉNT VÁLLALT FELADATAINAK MÉRLEGE
&amp;R&amp;"Times New Roman CE,Félkövér dőlt"&amp;11 1.3. melléklet a 9/2020. (VII. 16.)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workbookViewId="0" topLeftCell="L1">
      <selection activeCell="M11" sqref="M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  <col min="5" max="6" width="11.75390625" style="0" bestFit="1" customWidth="1"/>
    <col min="7" max="7" width="15.50390625" style="0" customWidth="1"/>
  </cols>
  <sheetData>
    <row r="1" spans="1:7" ht="45" customHeight="1">
      <c r="A1" s="683" t="s">
        <v>516</v>
      </c>
      <c r="B1" s="683"/>
      <c r="C1" s="683"/>
      <c r="D1" s="683"/>
      <c r="E1" s="683"/>
      <c r="F1" s="683"/>
      <c r="G1" s="683"/>
    </row>
    <row r="2" spans="1:4" ht="17.25" customHeight="1">
      <c r="A2" s="253"/>
      <c r="B2" s="253"/>
      <c r="C2" s="253"/>
      <c r="D2" s="253"/>
    </row>
    <row r="3" spans="3:7" ht="13.5" thickBot="1">
      <c r="C3" s="682" t="s">
        <v>497</v>
      </c>
      <c r="D3" s="682"/>
      <c r="E3" s="682"/>
      <c r="F3" s="682"/>
      <c r="G3" s="682"/>
    </row>
    <row r="4" spans="1:7" ht="42.75" customHeight="1" thickBot="1">
      <c r="A4" s="255" t="s">
        <v>65</v>
      </c>
      <c r="B4" s="256" t="s">
        <v>99</v>
      </c>
      <c r="C4" s="256" t="s">
        <v>100</v>
      </c>
      <c r="D4" s="257" t="s">
        <v>9</v>
      </c>
      <c r="E4" s="257" t="s">
        <v>539</v>
      </c>
      <c r="F4" s="257" t="s">
        <v>539</v>
      </c>
      <c r="G4" s="257" t="s">
        <v>539</v>
      </c>
    </row>
    <row r="5" spans="1:7" ht="15.75" customHeight="1">
      <c r="A5" s="118" t="s">
        <v>13</v>
      </c>
      <c r="B5" s="28" t="s">
        <v>481</v>
      </c>
      <c r="C5" s="28" t="s">
        <v>482</v>
      </c>
      <c r="D5" s="29">
        <v>1000000</v>
      </c>
      <c r="E5" s="29">
        <v>1000000</v>
      </c>
      <c r="F5" s="29">
        <v>4153529</v>
      </c>
      <c r="G5" s="29">
        <v>4153529</v>
      </c>
    </row>
    <row r="6" spans="1:7" ht="15.75" customHeight="1">
      <c r="A6" s="119" t="s">
        <v>14</v>
      </c>
      <c r="B6" s="30" t="s">
        <v>483</v>
      </c>
      <c r="C6" s="30" t="s">
        <v>482</v>
      </c>
      <c r="D6" s="31">
        <v>500000</v>
      </c>
      <c r="E6" s="31">
        <v>500000</v>
      </c>
      <c r="F6" s="31">
        <v>580000</v>
      </c>
      <c r="G6" s="31">
        <v>670000</v>
      </c>
    </row>
    <row r="7" spans="1:7" ht="15.75" customHeight="1">
      <c r="A7" s="119" t="s">
        <v>15</v>
      </c>
      <c r="B7" s="30" t="s">
        <v>484</v>
      </c>
      <c r="C7" s="30" t="s">
        <v>482</v>
      </c>
      <c r="D7" s="31">
        <v>400000</v>
      </c>
      <c r="E7" s="31">
        <v>400000</v>
      </c>
      <c r="F7" s="31">
        <v>495000</v>
      </c>
      <c r="G7" s="31">
        <v>495000</v>
      </c>
    </row>
    <row r="8" spans="1:7" ht="15.75" customHeight="1">
      <c r="A8" s="119" t="s">
        <v>16</v>
      </c>
      <c r="B8" s="30" t="s">
        <v>485</v>
      </c>
      <c r="C8" s="30" t="s">
        <v>482</v>
      </c>
      <c r="D8" s="31">
        <v>200000</v>
      </c>
      <c r="E8" s="31">
        <v>200000</v>
      </c>
      <c r="F8" s="31">
        <v>200000</v>
      </c>
      <c r="G8" s="31">
        <v>200000</v>
      </c>
    </row>
    <row r="9" spans="1:7" ht="15.75" customHeight="1">
      <c r="A9" s="119" t="s">
        <v>17</v>
      </c>
      <c r="B9" s="30" t="s">
        <v>486</v>
      </c>
      <c r="C9" s="30" t="s">
        <v>482</v>
      </c>
      <c r="D9" s="31">
        <v>100000</v>
      </c>
      <c r="E9" s="31">
        <v>100000</v>
      </c>
      <c r="F9" s="31">
        <v>100000</v>
      </c>
      <c r="G9" s="31">
        <v>100000</v>
      </c>
    </row>
    <row r="10" spans="1:7" ht="15.75" customHeight="1">
      <c r="A10" s="119" t="s">
        <v>18</v>
      </c>
      <c r="B10" s="30" t="s">
        <v>492</v>
      </c>
      <c r="C10" s="30" t="s">
        <v>482</v>
      </c>
      <c r="D10" s="31">
        <v>100000</v>
      </c>
      <c r="E10" s="31">
        <v>100000</v>
      </c>
      <c r="F10" s="31">
        <v>190000</v>
      </c>
      <c r="G10" s="31">
        <v>190000</v>
      </c>
    </row>
    <row r="11" spans="1:7" ht="15.75" customHeight="1">
      <c r="A11" s="119" t="s">
        <v>19</v>
      </c>
      <c r="B11" s="30" t="s">
        <v>546</v>
      </c>
      <c r="C11" s="30" t="s">
        <v>482</v>
      </c>
      <c r="D11" s="31"/>
      <c r="E11" s="31"/>
      <c r="F11" s="31">
        <v>145000</v>
      </c>
      <c r="G11" s="31">
        <v>145000</v>
      </c>
    </row>
    <row r="12" spans="1:7" ht="15.75" customHeight="1">
      <c r="A12" s="119" t="s">
        <v>20</v>
      </c>
      <c r="B12" s="30"/>
      <c r="C12" s="30"/>
      <c r="D12" s="31"/>
      <c r="E12" s="31"/>
      <c r="F12" s="31"/>
      <c r="G12" s="31"/>
    </row>
    <row r="13" spans="1:7" ht="15.75" customHeight="1">
      <c r="A13" s="119" t="s">
        <v>21</v>
      </c>
      <c r="B13" s="30"/>
      <c r="C13" s="30"/>
      <c r="D13" s="31"/>
      <c r="E13" s="31"/>
      <c r="F13" s="31"/>
      <c r="G13" s="31"/>
    </row>
    <row r="14" spans="1:7" ht="15.75" customHeight="1">
      <c r="A14" s="119" t="s">
        <v>22</v>
      </c>
      <c r="B14" s="30"/>
      <c r="C14" s="30"/>
      <c r="D14" s="31"/>
      <c r="E14" s="31"/>
      <c r="F14" s="31"/>
      <c r="G14" s="31"/>
    </row>
    <row r="15" spans="1:7" ht="15.75" customHeight="1">
      <c r="A15" s="119" t="s">
        <v>23</v>
      </c>
      <c r="B15" s="30"/>
      <c r="C15" s="30"/>
      <c r="D15" s="31"/>
      <c r="E15" s="31"/>
      <c r="F15" s="31"/>
      <c r="G15" s="31"/>
    </row>
    <row r="16" spans="1:7" ht="15.75" customHeight="1">
      <c r="A16" s="119" t="s">
        <v>24</v>
      </c>
      <c r="B16" s="30"/>
      <c r="C16" s="30"/>
      <c r="D16" s="31"/>
      <c r="E16" s="31"/>
      <c r="F16" s="31"/>
      <c r="G16" s="31"/>
    </row>
    <row r="17" spans="1:7" ht="15.75" customHeight="1">
      <c r="A17" s="119" t="s">
        <v>25</v>
      </c>
      <c r="B17" s="30"/>
      <c r="C17" s="30"/>
      <c r="D17" s="31"/>
      <c r="E17" s="31"/>
      <c r="F17" s="31"/>
      <c r="G17" s="31"/>
    </row>
    <row r="18" spans="1:7" ht="15.75" customHeight="1">
      <c r="A18" s="119" t="s">
        <v>26</v>
      </c>
      <c r="B18" s="30"/>
      <c r="C18" s="30"/>
      <c r="D18" s="31"/>
      <c r="E18" s="31"/>
      <c r="F18" s="31"/>
      <c r="G18" s="31"/>
    </row>
    <row r="19" spans="1:7" ht="15.75" customHeight="1">
      <c r="A19" s="119" t="s">
        <v>27</v>
      </c>
      <c r="B19" s="30"/>
      <c r="C19" s="30"/>
      <c r="D19" s="31"/>
      <c r="E19" s="31"/>
      <c r="F19" s="31"/>
      <c r="G19" s="31"/>
    </row>
    <row r="20" spans="1:7" ht="15.75" customHeight="1">
      <c r="A20" s="119" t="s">
        <v>28</v>
      </c>
      <c r="B20" s="30"/>
      <c r="C20" s="30"/>
      <c r="D20" s="31"/>
      <c r="E20" s="31"/>
      <c r="F20" s="31"/>
      <c r="G20" s="31"/>
    </row>
    <row r="21" spans="1:7" ht="15.75" customHeight="1">
      <c r="A21" s="119" t="s">
        <v>29</v>
      </c>
      <c r="B21" s="30"/>
      <c r="C21" s="30"/>
      <c r="D21" s="31"/>
      <c r="E21" s="31"/>
      <c r="F21" s="31"/>
      <c r="G21" s="31"/>
    </row>
    <row r="22" spans="1:7" ht="15.75" customHeight="1">
      <c r="A22" s="119" t="s">
        <v>30</v>
      </c>
      <c r="B22" s="30"/>
      <c r="C22" s="30"/>
      <c r="D22" s="31"/>
      <c r="E22" s="31"/>
      <c r="F22" s="31"/>
      <c r="G22" s="31"/>
    </row>
    <row r="23" spans="1:7" ht="15.75" customHeight="1">
      <c r="A23" s="119" t="s">
        <v>31</v>
      </c>
      <c r="B23" s="30"/>
      <c r="C23" s="30"/>
      <c r="D23" s="31"/>
      <c r="E23" s="31"/>
      <c r="F23" s="31"/>
      <c r="G23" s="31"/>
    </row>
    <row r="24" spans="1:7" ht="15.75" customHeight="1">
      <c r="A24" s="119" t="s">
        <v>32</v>
      </c>
      <c r="B24" s="30"/>
      <c r="C24" s="30"/>
      <c r="D24" s="31"/>
      <c r="E24" s="31"/>
      <c r="F24" s="31"/>
      <c r="G24" s="31"/>
    </row>
    <row r="25" spans="1:7" ht="15.75" customHeight="1">
      <c r="A25" s="119" t="s">
        <v>33</v>
      </c>
      <c r="B25" s="30"/>
      <c r="C25" s="30"/>
      <c r="D25" s="31"/>
      <c r="E25" s="31"/>
      <c r="F25" s="31"/>
      <c r="G25" s="31"/>
    </row>
    <row r="26" spans="1:7" ht="15.75" customHeight="1">
      <c r="A26" s="119" t="s">
        <v>34</v>
      </c>
      <c r="B26" s="30"/>
      <c r="C26" s="30"/>
      <c r="D26" s="31"/>
      <c r="E26" s="31"/>
      <c r="F26" s="31"/>
      <c r="G26" s="31"/>
    </row>
    <row r="27" spans="1:7" ht="15.75" customHeight="1">
      <c r="A27" s="119" t="s">
        <v>35</v>
      </c>
      <c r="B27" s="30"/>
      <c r="C27" s="30"/>
      <c r="D27" s="31"/>
      <c r="E27" s="31"/>
      <c r="F27" s="31"/>
      <c r="G27" s="31"/>
    </row>
    <row r="28" spans="1:7" ht="15.75" customHeight="1">
      <c r="A28" s="119" t="s">
        <v>36</v>
      </c>
      <c r="B28" s="30"/>
      <c r="C28" s="30"/>
      <c r="D28" s="31"/>
      <c r="E28" s="31"/>
      <c r="F28" s="31"/>
      <c r="G28" s="31"/>
    </row>
    <row r="29" spans="1:7" ht="15.75" customHeight="1">
      <c r="A29" s="119" t="s">
        <v>37</v>
      </c>
      <c r="B29" s="30"/>
      <c r="C29" s="30"/>
      <c r="D29" s="31"/>
      <c r="E29" s="31"/>
      <c r="F29" s="31"/>
      <c r="G29" s="31"/>
    </row>
    <row r="30" spans="1:7" ht="15.75" customHeight="1">
      <c r="A30" s="119" t="s">
        <v>38</v>
      </c>
      <c r="B30" s="30"/>
      <c r="C30" s="30"/>
      <c r="D30" s="31"/>
      <c r="E30" s="31"/>
      <c r="F30" s="31"/>
      <c r="G30" s="31"/>
    </row>
    <row r="31" spans="1:7" ht="15.75" customHeight="1">
      <c r="A31" s="119" t="s">
        <v>39</v>
      </c>
      <c r="B31" s="30"/>
      <c r="C31" s="30"/>
      <c r="D31" s="31"/>
      <c r="E31" s="31"/>
      <c r="F31" s="31"/>
      <c r="G31" s="31"/>
    </row>
    <row r="32" spans="1:7" ht="15.75" customHeight="1">
      <c r="A32" s="119" t="s">
        <v>40</v>
      </c>
      <c r="B32" s="30"/>
      <c r="C32" s="30"/>
      <c r="D32" s="31"/>
      <c r="E32" s="31"/>
      <c r="F32" s="31"/>
      <c r="G32" s="31"/>
    </row>
    <row r="33" spans="1:7" ht="15.75" customHeight="1">
      <c r="A33" s="119" t="s">
        <v>41</v>
      </c>
      <c r="B33" s="30"/>
      <c r="C33" s="30"/>
      <c r="D33" s="31"/>
      <c r="E33" s="31"/>
      <c r="F33" s="31"/>
      <c r="G33" s="31"/>
    </row>
    <row r="34" spans="1:7" ht="15.75" customHeight="1">
      <c r="A34" s="119" t="s">
        <v>101</v>
      </c>
      <c r="B34" s="30"/>
      <c r="C34" s="30"/>
      <c r="D34" s="31"/>
      <c r="E34" s="31"/>
      <c r="F34" s="31"/>
      <c r="G34" s="31"/>
    </row>
    <row r="35" spans="1:7" ht="15.75" customHeight="1">
      <c r="A35" s="119" t="s">
        <v>102</v>
      </c>
      <c r="B35" s="30"/>
      <c r="C35" s="30"/>
      <c r="D35" s="31"/>
      <c r="E35" s="31"/>
      <c r="F35" s="31"/>
      <c r="G35" s="31"/>
    </row>
    <row r="36" spans="1:7" ht="15.75" customHeight="1">
      <c r="A36" s="119" t="s">
        <v>103</v>
      </c>
      <c r="B36" s="30"/>
      <c r="C36" s="30"/>
      <c r="D36" s="31"/>
      <c r="E36" s="31"/>
      <c r="F36" s="31"/>
      <c r="G36" s="31"/>
    </row>
    <row r="37" spans="1:7" ht="15.75" customHeight="1" thickBot="1">
      <c r="A37" s="120" t="s">
        <v>104</v>
      </c>
      <c r="B37" s="32"/>
      <c r="C37" s="32"/>
      <c r="D37" s="74"/>
      <c r="E37" s="74"/>
      <c r="F37" s="74"/>
      <c r="G37" s="74"/>
    </row>
    <row r="38" spans="1:7" ht="15.75" customHeight="1" thickBot="1">
      <c r="A38" s="680" t="s">
        <v>48</v>
      </c>
      <c r="B38" s="681"/>
      <c r="C38" s="121"/>
      <c r="D38" s="122">
        <v>2300000</v>
      </c>
      <c r="E38" s="122">
        <v>2300000</v>
      </c>
      <c r="F38" s="122">
        <f>SUM(F5:F11)</f>
        <v>5863529</v>
      </c>
      <c r="G38" s="122">
        <f>SUM(G5:G11)</f>
        <v>5953529</v>
      </c>
    </row>
    <row r="39" ht="12.75">
      <c r="A39" t="s">
        <v>143</v>
      </c>
    </row>
  </sheetData>
  <sheetProtection/>
  <mergeCells count="3">
    <mergeCell ref="A38:B38"/>
    <mergeCell ref="C3:G3"/>
    <mergeCell ref="A1:G1"/>
  </mergeCells>
  <conditionalFormatting sqref="D38:G38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fitToHeight="0" fitToWidth="1" horizontalDpi="600" verticalDpi="600" orientation="portrait" paperSize="9" scale="70" r:id="rId1"/>
  <headerFooter alignWithMargins="0">
    <oddHeader>&amp;R&amp;"Times New Roman CE,Félkövér dőlt"&amp;11 6.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6" sqref="K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59"/>
  <sheetViews>
    <sheetView zoomScale="110" zoomScaleNormal="110" zoomScaleSheetLayoutView="100" workbookViewId="0" topLeftCell="A89">
      <selection activeCell="E102" sqref="E102"/>
    </sheetView>
  </sheetViews>
  <sheetFormatPr defaultColWidth="9.375" defaultRowHeight="12.75"/>
  <cols>
    <col min="1" max="1" width="9.50390625" style="39" customWidth="1"/>
    <col min="2" max="2" width="91.625" style="39" customWidth="1"/>
    <col min="3" max="3" width="21.625" style="259" customWidth="1"/>
    <col min="4" max="4" width="14.625" style="39" customWidth="1"/>
    <col min="5" max="5" width="12.625" style="39" bestFit="1" customWidth="1"/>
    <col min="6" max="6" width="13.00390625" style="39" customWidth="1"/>
    <col min="7" max="16384" width="9.375" style="39" customWidth="1"/>
  </cols>
  <sheetData>
    <row r="1" spans="1:3" ht="15.75" customHeight="1">
      <c r="A1" s="581" t="s">
        <v>10</v>
      </c>
      <c r="B1" s="581"/>
      <c r="C1" s="581"/>
    </row>
    <row r="2" spans="1:6" ht="15.75" customHeight="1" thickBot="1">
      <c r="A2" s="582" t="s">
        <v>109</v>
      </c>
      <c r="B2" s="582"/>
      <c r="C2" s="580" t="s">
        <v>497</v>
      </c>
      <c r="D2" s="580"/>
      <c r="E2" s="580"/>
      <c r="F2" s="580"/>
    </row>
    <row r="3" spans="1:6" ht="37.5" customHeight="1" thickBot="1">
      <c r="A3" s="22" t="s">
        <v>65</v>
      </c>
      <c r="B3" s="23" t="s">
        <v>12</v>
      </c>
      <c r="C3" s="40" t="s">
        <v>513</v>
      </c>
      <c r="D3" s="40" t="s">
        <v>541</v>
      </c>
      <c r="E3" s="40" t="s">
        <v>541</v>
      </c>
      <c r="F3" s="40" t="s">
        <v>541</v>
      </c>
    </row>
    <row r="4" spans="1:6" s="41" customFormat="1" ht="12" customHeight="1" thickBot="1">
      <c r="A4" s="282" t="s">
        <v>430</v>
      </c>
      <c r="B4" s="283" t="s">
        <v>431</v>
      </c>
      <c r="C4" s="284" t="s">
        <v>432</v>
      </c>
      <c r="D4" s="284" t="s">
        <v>434</v>
      </c>
      <c r="E4" s="284" t="s">
        <v>433</v>
      </c>
      <c r="F4" s="284" t="s">
        <v>435</v>
      </c>
    </row>
    <row r="5" spans="1:6" s="1" customFormat="1" ht="12" customHeight="1" thickBot="1">
      <c r="A5" s="19" t="s">
        <v>13</v>
      </c>
      <c r="B5" s="20" t="s">
        <v>186</v>
      </c>
      <c r="C5" s="182">
        <f>+C6+C7+C8+C9+C10+C11</f>
        <v>44848000</v>
      </c>
      <c r="D5" s="182">
        <f>+D6+D7+D8+D9+D10+D11</f>
        <v>44848000</v>
      </c>
      <c r="E5" s="182">
        <f>+E6+E7+E8+E9+E10+E11</f>
        <v>48402000</v>
      </c>
      <c r="F5" s="182">
        <f>+F6+F7+F8+F9+F10+F11</f>
        <v>48377776</v>
      </c>
    </row>
    <row r="6" spans="1:6" s="1" customFormat="1" ht="12" customHeight="1">
      <c r="A6" s="14" t="s">
        <v>80</v>
      </c>
      <c r="B6" s="287" t="s">
        <v>187</v>
      </c>
      <c r="C6" s="185">
        <v>44848000</v>
      </c>
      <c r="D6" s="185">
        <v>44848000</v>
      </c>
      <c r="E6" s="185">
        <v>48402000</v>
      </c>
      <c r="F6" s="185">
        <v>48377776</v>
      </c>
    </row>
    <row r="7" spans="1:6" s="1" customFormat="1" ht="12" customHeight="1">
      <c r="A7" s="13" t="s">
        <v>81</v>
      </c>
      <c r="B7" s="288" t="s">
        <v>188</v>
      </c>
      <c r="C7" s="184"/>
      <c r="D7" s="184"/>
      <c r="E7" s="184"/>
      <c r="F7" s="184"/>
    </row>
    <row r="8" spans="1:6" s="1" customFormat="1" ht="12" customHeight="1">
      <c r="A8" s="13" t="s">
        <v>82</v>
      </c>
      <c r="B8" s="288" t="s">
        <v>189</v>
      </c>
      <c r="C8" s="184"/>
      <c r="D8" s="184"/>
      <c r="E8" s="184"/>
      <c r="F8" s="184"/>
    </row>
    <row r="9" spans="1:6" s="1" customFormat="1" ht="12" customHeight="1">
      <c r="A9" s="13" t="s">
        <v>83</v>
      </c>
      <c r="B9" s="288" t="s">
        <v>190</v>
      </c>
      <c r="C9" s="184"/>
      <c r="D9" s="184"/>
      <c r="E9" s="184"/>
      <c r="F9" s="184"/>
    </row>
    <row r="10" spans="1:6" s="1" customFormat="1" ht="12" customHeight="1">
      <c r="A10" s="13" t="s">
        <v>106</v>
      </c>
      <c r="B10" s="178" t="s">
        <v>372</v>
      </c>
      <c r="C10" s="184"/>
      <c r="D10" s="184"/>
      <c r="E10" s="184"/>
      <c r="F10" s="184"/>
    </row>
    <row r="11" spans="1:6" s="1" customFormat="1" ht="12" customHeight="1" thickBot="1">
      <c r="A11" s="15" t="s">
        <v>84</v>
      </c>
      <c r="B11" s="179" t="s">
        <v>373</v>
      </c>
      <c r="C11" s="184"/>
      <c r="D11" s="184"/>
      <c r="E11" s="184"/>
      <c r="F11" s="184"/>
    </row>
    <row r="12" spans="1:6" s="1" customFormat="1" ht="12" customHeight="1" thickBot="1">
      <c r="A12" s="19" t="s">
        <v>14</v>
      </c>
      <c r="B12" s="177" t="s">
        <v>191</v>
      </c>
      <c r="C12" s="182">
        <f>+C13+C14+C15+C16+C17</f>
        <v>0</v>
      </c>
      <c r="D12" s="182">
        <f>+D13+D14+D15+D16+D17</f>
        <v>0</v>
      </c>
      <c r="E12" s="182">
        <f>+E13+E14+E15+E16+E17</f>
        <v>756334</v>
      </c>
      <c r="F12" s="182">
        <f>+F13+F14+F15+F16+F17</f>
        <v>1711302</v>
      </c>
    </row>
    <row r="13" spans="1:6" s="1" customFormat="1" ht="12" customHeight="1">
      <c r="A13" s="14" t="s">
        <v>86</v>
      </c>
      <c r="B13" s="287" t="s">
        <v>192</v>
      </c>
      <c r="C13" s="185"/>
      <c r="D13" s="185"/>
      <c r="E13" s="185"/>
      <c r="F13" s="185"/>
    </row>
    <row r="14" spans="1:6" s="1" customFormat="1" ht="12" customHeight="1">
      <c r="A14" s="13" t="s">
        <v>87</v>
      </c>
      <c r="B14" s="288" t="s">
        <v>193</v>
      </c>
      <c r="C14" s="184"/>
      <c r="D14" s="184"/>
      <c r="E14" s="184"/>
      <c r="F14" s="184"/>
    </row>
    <row r="15" spans="1:6" s="1" customFormat="1" ht="12" customHeight="1">
      <c r="A15" s="13" t="s">
        <v>88</v>
      </c>
      <c r="B15" s="288" t="s">
        <v>362</v>
      </c>
      <c r="C15" s="184"/>
      <c r="D15" s="184"/>
      <c r="E15" s="184"/>
      <c r="F15" s="184"/>
    </row>
    <row r="16" spans="1:6" s="1" customFormat="1" ht="12" customHeight="1">
      <c r="A16" s="13" t="s">
        <v>89</v>
      </c>
      <c r="B16" s="288" t="s">
        <v>363</v>
      </c>
      <c r="C16" s="184"/>
      <c r="D16" s="184"/>
      <c r="E16" s="184"/>
      <c r="F16" s="184"/>
    </row>
    <row r="17" spans="1:6" s="1" customFormat="1" ht="12" customHeight="1">
      <c r="A17" s="13" t="s">
        <v>90</v>
      </c>
      <c r="B17" s="288" t="s">
        <v>194</v>
      </c>
      <c r="C17" s="184"/>
      <c r="D17" s="184"/>
      <c r="E17" s="184">
        <v>756334</v>
      </c>
      <c r="F17" s="184">
        <v>1711302</v>
      </c>
    </row>
    <row r="18" spans="1:6" s="1" customFormat="1" ht="12" customHeight="1" thickBot="1">
      <c r="A18" s="15" t="s">
        <v>96</v>
      </c>
      <c r="B18" s="179" t="s">
        <v>195</v>
      </c>
      <c r="C18" s="186"/>
      <c r="D18" s="186"/>
      <c r="E18" s="186"/>
      <c r="F18" s="186"/>
    </row>
    <row r="19" spans="1:6" s="1" customFormat="1" ht="12" customHeight="1" thickBot="1">
      <c r="A19" s="19" t="s">
        <v>15</v>
      </c>
      <c r="B19" s="20" t="s">
        <v>196</v>
      </c>
      <c r="C19" s="182">
        <f>+C20+C21+C22+C23+C24</f>
        <v>0</v>
      </c>
      <c r="D19" s="182">
        <f>+D20+D21+D22+D23+D24</f>
        <v>0</v>
      </c>
      <c r="E19" s="182">
        <f>+E20+E21+E22+E23+E24</f>
        <v>0</v>
      </c>
      <c r="F19" s="182">
        <f>+F20+F21+F22+F23+F24</f>
        <v>0</v>
      </c>
    </row>
    <row r="20" spans="1:6" s="1" customFormat="1" ht="12" customHeight="1">
      <c r="A20" s="14" t="s">
        <v>69</v>
      </c>
      <c r="B20" s="287" t="s">
        <v>197</v>
      </c>
      <c r="C20" s="185"/>
      <c r="D20" s="185"/>
      <c r="E20" s="185"/>
      <c r="F20" s="185"/>
    </row>
    <row r="21" spans="1:6" s="1" customFormat="1" ht="12" customHeight="1">
      <c r="A21" s="13" t="s">
        <v>70</v>
      </c>
      <c r="B21" s="288" t="s">
        <v>198</v>
      </c>
      <c r="C21" s="184"/>
      <c r="D21" s="184"/>
      <c r="E21" s="184"/>
      <c r="F21" s="184"/>
    </row>
    <row r="22" spans="1:6" s="1" customFormat="1" ht="12" customHeight="1">
      <c r="A22" s="13" t="s">
        <v>71</v>
      </c>
      <c r="B22" s="288" t="s">
        <v>364</v>
      </c>
      <c r="C22" s="184"/>
      <c r="D22" s="184"/>
      <c r="E22" s="184"/>
      <c r="F22" s="184"/>
    </row>
    <row r="23" spans="1:6" s="1" customFormat="1" ht="12" customHeight="1">
      <c r="A23" s="13" t="s">
        <v>72</v>
      </c>
      <c r="B23" s="288" t="s">
        <v>365</v>
      </c>
      <c r="C23" s="184"/>
      <c r="D23" s="184"/>
      <c r="E23" s="184"/>
      <c r="F23" s="184"/>
    </row>
    <row r="24" spans="1:6" s="1" customFormat="1" ht="12" customHeight="1">
      <c r="A24" s="13" t="s">
        <v>118</v>
      </c>
      <c r="B24" s="288" t="s">
        <v>199</v>
      </c>
      <c r="C24" s="184"/>
      <c r="D24" s="184"/>
      <c r="E24" s="184"/>
      <c r="F24" s="184"/>
    </row>
    <row r="25" spans="1:6" s="1" customFormat="1" ht="12" customHeight="1" thickBot="1">
      <c r="A25" s="15" t="s">
        <v>119</v>
      </c>
      <c r="B25" s="289" t="s">
        <v>200</v>
      </c>
      <c r="C25" s="186"/>
      <c r="D25" s="186"/>
      <c r="E25" s="186"/>
      <c r="F25" s="186"/>
    </row>
    <row r="26" spans="1:6" s="1" customFormat="1" ht="12" customHeight="1" thickBot="1">
      <c r="A26" s="19" t="s">
        <v>120</v>
      </c>
      <c r="B26" s="20" t="s">
        <v>201</v>
      </c>
      <c r="C26" s="188">
        <v>30000</v>
      </c>
      <c r="D26" s="188">
        <v>30000</v>
      </c>
      <c r="E26" s="188">
        <v>30000</v>
      </c>
      <c r="F26" s="188">
        <v>45000</v>
      </c>
    </row>
    <row r="27" spans="1:6" s="1" customFormat="1" ht="12" customHeight="1">
      <c r="A27" s="14" t="s">
        <v>202</v>
      </c>
      <c r="B27" s="287" t="s">
        <v>379</v>
      </c>
      <c r="C27" s="285">
        <f>+C28+C29+C30</f>
        <v>0</v>
      </c>
      <c r="D27" s="285">
        <f>+D28+D29+D30</f>
        <v>0</v>
      </c>
      <c r="E27" s="285">
        <f>+E28+E29+E30</f>
        <v>0</v>
      </c>
      <c r="F27" s="285">
        <f>+F28+F29+F30</f>
        <v>0</v>
      </c>
    </row>
    <row r="28" spans="1:6" s="1" customFormat="1" ht="12" customHeight="1">
      <c r="A28" s="13" t="s">
        <v>203</v>
      </c>
      <c r="B28" s="288" t="s">
        <v>208</v>
      </c>
      <c r="C28" s="184"/>
      <c r="D28" s="184"/>
      <c r="E28" s="184"/>
      <c r="F28" s="184"/>
    </row>
    <row r="29" spans="1:6" s="1" customFormat="1" ht="12" customHeight="1">
      <c r="A29" s="13" t="s">
        <v>204</v>
      </c>
      <c r="B29" s="288" t="s">
        <v>209</v>
      </c>
      <c r="C29" s="184"/>
      <c r="D29" s="184"/>
      <c r="E29" s="184"/>
      <c r="F29" s="184"/>
    </row>
    <row r="30" spans="1:6" s="1" customFormat="1" ht="12" customHeight="1">
      <c r="A30" s="13" t="s">
        <v>377</v>
      </c>
      <c r="B30" s="338" t="s">
        <v>378</v>
      </c>
      <c r="C30" s="184"/>
      <c r="D30" s="184"/>
      <c r="E30" s="184"/>
      <c r="F30" s="184"/>
    </row>
    <row r="31" spans="1:6" s="1" customFormat="1" ht="12" customHeight="1">
      <c r="A31" s="13" t="s">
        <v>205</v>
      </c>
      <c r="B31" s="288" t="s">
        <v>210</v>
      </c>
      <c r="C31" s="184"/>
      <c r="D31" s="184"/>
      <c r="E31" s="184"/>
      <c r="F31" s="184"/>
    </row>
    <row r="32" spans="1:6" s="1" customFormat="1" ht="12" customHeight="1">
      <c r="A32" s="13" t="s">
        <v>206</v>
      </c>
      <c r="B32" s="288" t="s">
        <v>211</v>
      </c>
      <c r="C32" s="184"/>
      <c r="D32" s="184"/>
      <c r="E32" s="184"/>
      <c r="F32" s="184"/>
    </row>
    <row r="33" spans="1:6" s="1" customFormat="1" ht="12" customHeight="1" thickBot="1">
      <c r="A33" s="15" t="s">
        <v>207</v>
      </c>
      <c r="B33" s="289" t="s">
        <v>212</v>
      </c>
      <c r="C33" s="186"/>
      <c r="D33" s="186"/>
      <c r="E33" s="186"/>
      <c r="F33" s="186"/>
    </row>
    <row r="34" spans="1:6" s="1" customFormat="1" ht="12" customHeight="1" thickBot="1">
      <c r="A34" s="19" t="s">
        <v>17</v>
      </c>
      <c r="B34" s="20" t="s">
        <v>374</v>
      </c>
      <c r="C34" s="182">
        <f>SUM(C35:C45)</f>
        <v>88000</v>
      </c>
      <c r="D34" s="182">
        <f>SUM(D35:D45)</f>
        <v>88000</v>
      </c>
      <c r="E34" s="182">
        <f>SUM(E35:E45)</f>
        <v>88000</v>
      </c>
      <c r="F34" s="182">
        <f>SUM(F35:F45)</f>
        <v>97224</v>
      </c>
    </row>
    <row r="35" spans="1:6" s="1" customFormat="1" ht="12" customHeight="1">
      <c r="A35" s="14" t="s">
        <v>73</v>
      </c>
      <c r="B35" s="287" t="s">
        <v>215</v>
      </c>
      <c r="C35" s="185"/>
      <c r="D35" s="185"/>
      <c r="E35" s="185"/>
      <c r="F35" s="185"/>
    </row>
    <row r="36" spans="1:6" s="1" customFormat="1" ht="12" customHeight="1">
      <c r="A36" s="13" t="s">
        <v>74</v>
      </c>
      <c r="B36" s="288" t="s">
        <v>216</v>
      </c>
      <c r="C36" s="184"/>
      <c r="D36" s="184"/>
      <c r="E36" s="184"/>
      <c r="F36" s="184">
        <v>5325</v>
      </c>
    </row>
    <row r="37" spans="1:6" s="1" customFormat="1" ht="12" customHeight="1">
      <c r="A37" s="13" t="s">
        <v>75</v>
      </c>
      <c r="B37" s="288" t="s">
        <v>217</v>
      </c>
      <c r="C37" s="184">
        <v>62000</v>
      </c>
      <c r="D37" s="184">
        <v>62000</v>
      </c>
      <c r="E37" s="184">
        <v>62000</v>
      </c>
      <c r="F37" s="184">
        <v>62000</v>
      </c>
    </row>
    <row r="38" spans="1:6" s="1" customFormat="1" ht="12" customHeight="1">
      <c r="A38" s="13" t="s">
        <v>122</v>
      </c>
      <c r="B38" s="288" t="s">
        <v>218</v>
      </c>
      <c r="C38" s="184"/>
      <c r="D38" s="184"/>
      <c r="E38" s="184"/>
      <c r="F38" s="184"/>
    </row>
    <row r="39" spans="1:6" s="1" customFormat="1" ht="12" customHeight="1">
      <c r="A39" s="13" t="s">
        <v>123</v>
      </c>
      <c r="B39" s="288" t="s">
        <v>219</v>
      </c>
      <c r="C39" s="184"/>
      <c r="D39" s="184"/>
      <c r="E39" s="184"/>
      <c r="F39" s="184"/>
    </row>
    <row r="40" spans="1:6" s="1" customFormat="1" ht="12" customHeight="1">
      <c r="A40" s="13" t="s">
        <v>124</v>
      </c>
      <c r="B40" s="288" t="s">
        <v>220</v>
      </c>
      <c r="C40" s="184">
        <v>25000</v>
      </c>
      <c r="D40" s="184">
        <v>25000</v>
      </c>
      <c r="E40" s="184">
        <v>25000</v>
      </c>
      <c r="F40" s="184">
        <v>28899</v>
      </c>
    </row>
    <row r="41" spans="1:6" s="1" customFormat="1" ht="12" customHeight="1">
      <c r="A41" s="13" t="s">
        <v>125</v>
      </c>
      <c r="B41" s="288" t="s">
        <v>221</v>
      </c>
      <c r="C41" s="184"/>
      <c r="D41" s="184"/>
      <c r="E41" s="184"/>
      <c r="F41" s="184"/>
    </row>
    <row r="42" spans="1:6" s="1" customFormat="1" ht="12" customHeight="1">
      <c r="A42" s="13" t="s">
        <v>126</v>
      </c>
      <c r="B42" s="288" t="s">
        <v>222</v>
      </c>
      <c r="C42" s="184"/>
      <c r="D42" s="184"/>
      <c r="E42" s="184"/>
      <c r="F42" s="184"/>
    </row>
    <row r="43" spans="1:6" s="1" customFormat="1" ht="12" customHeight="1">
      <c r="A43" s="13" t="s">
        <v>213</v>
      </c>
      <c r="B43" s="288" t="s">
        <v>223</v>
      </c>
      <c r="C43" s="187"/>
      <c r="D43" s="187"/>
      <c r="E43" s="187"/>
      <c r="F43" s="187"/>
    </row>
    <row r="44" spans="1:6" s="1" customFormat="1" ht="12" customHeight="1">
      <c r="A44" s="15" t="s">
        <v>214</v>
      </c>
      <c r="B44" s="289" t="s">
        <v>376</v>
      </c>
      <c r="C44" s="276"/>
      <c r="D44" s="276"/>
      <c r="E44" s="276"/>
      <c r="F44" s="276"/>
    </row>
    <row r="45" spans="1:6" s="1" customFormat="1" ht="12" customHeight="1" thickBot="1">
      <c r="A45" s="15" t="s">
        <v>375</v>
      </c>
      <c r="B45" s="179" t="s">
        <v>224</v>
      </c>
      <c r="C45" s="276">
        <v>1000</v>
      </c>
      <c r="D45" s="276">
        <v>1000</v>
      </c>
      <c r="E45" s="276">
        <v>1000</v>
      </c>
      <c r="F45" s="276">
        <v>1000</v>
      </c>
    </row>
    <row r="46" spans="1:6" s="1" customFormat="1" ht="12" customHeight="1" thickBot="1">
      <c r="A46" s="19" t="s">
        <v>18</v>
      </c>
      <c r="B46" s="20" t="s">
        <v>225</v>
      </c>
      <c r="C46" s="182">
        <f>SUM(C47:C51)</f>
        <v>0</v>
      </c>
      <c r="D46" s="182">
        <f>SUM(D47:D51)</f>
        <v>0</v>
      </c>
      <c r="E46" s="182">
        <f>SUM(E47:E51)</f>
        <v>0</v>
      </c>
      <c r="F46" s="182">
        <f>SUM(F47:F51)</f>
        <v>0</v>
      </c>
    </row>
    <row r="47" spans="1:6" s="1" customFormat="1" ht="12" customHeight="1">
      <c r="A47" s="14" t="s">
        <v>76</v>
      </c>
      <c r="B47" s="287" t="s">
        <v>229</v>
      </c>
      <c r="C47" s="324"/>
      <c r="D47" s="324"/>
      <c r="E47" s="324"/>
      <c r="F47" s="324"/>
    </row>
    <row r="48" spans="1:6" s="1" customFormat="1" ht="12" customHeight="1">
      <c r="A48" s="13" t="s">
        <v>77</v>
      </c>
      <c r="B48" s="288" t="s">
        <v>230</v>
      </c>
      <c r="C48" s="187"/>
      <c r="D48" s="187"/>
      <c r="E48" s="187"/>
      <c r="F48" s="187"/>
    </row>
    <row r="49" spans="1:6" s="1" customFormat="1" ht="12" customHeight="1">
      <c r="A49" s="13" t="s">
        <v>226</v>
      </c>
      <c r="B49" s="288" t="s">
        <v>231</v>
      </c>
      <c r="C49" s="187"/>
      <c r="D49" s="187"/>
      <c r="E49" s="187"/>
      <c r="F49" s="187"/>
    </row>
    <row r="50" spans="1:6" s="1" customFormat="1" ht="12" customHeight="1">
      <c r="A50" s="13" t="s">
        <v>227</v>
      </c>
      <c r="B50" s="288" t="s">
        <v>232</v>
      </c>
      <c r="C50" s="187"/>
      <c r="D50" s="187"/>
      <c r="E50" s="187"/>
      <c r="F50" s="187"/>
    </row>
    <row r="51" spans="1:6" s="1" customFormat="1" ht="12" customHeight="1" thickBot="1">
      <c r="A51" s="15" t="s">
        <v>228</v>
      </c>
      <c r="B51" s="179" t="s">
        <v>233</v>
      </c>
      <c r="C51" s="276"/>
      <c r="D51" s="276"/>
      <c r="E51" s="276"/>
      <c r="F51" s="276"/>
    </row>
    <row r="52" spans="1:6" s="1" customFormat="1" ht="12" customHeight="1" thickBot="1">
      <c r="A52" s="19" t="s">
        <v>127</v>
      </c>
      <c r="B52" s="20" t="s">
        <v>234</v>
      </c>
      <c r="C52" s="182">
        <f>SUM(C53:C55)</f>
        <v>0</v>
      </c>
      <c r="D52" s="182">
        <f>SUM(D53:D55)</f>
        <v>0</v>
      </c>
      <c r="E52" s="182">
        <f>SUM(E53:E55)</f>
        <v>0</v>
      </c>
      <c r="F52" s="182">
        <f>SUM(F53:F55)</f>
        <v>0</v>
      </c>
    </row>
    <row r="53" spans="1:6" s="1" customFormat="1" ht="12" customHeight="1">
      <c r="A53" s="14" t="s">
        <v>78</v>
      </c>
      <c r="B53" s="287" t="s">
        <v>235</v>
      </c>
      <c r="C53" s="185"/>
      <c r="D53" s="185"/>
      <c r="E53" s="185"/>
      <c r="F53" s="185"/>
    </row>
    <row r="54" spans="1:6" s="1" customFormat="1" ht="12" customHeight="1">
      <c r="A54" s="13" t="s">
        <v>79</v>
      </c>
      <c r="B54" s="288" t="s">
        <v>366</v>
      </c>
      <c r="C54" s="184"/>
      <c r="D54" s="184"/>
      <c r="E54" s="184"/>
      <c r="F54" s="184"/>
    </row>
    <row r="55" spans="1:6" s="1" customFormat="1" ht="12" customHeight="1">
      <c r="A55" s="13" t="s">
        <v>238</v>
      </c>
      <c r="B55" s="288" t="s">
        <v>236</v>
      </c>
      <c r="C55" s="184"/>
      <c r="D55" s="184"/>
      <c r="E55" s="184"/>
      <c r="F55" s="184"/>
    </row>
    <row r="56" spans="1:6" s="1" customFormat="1" ht="12" customHeight="1" thickBot="1">
      <c r="A56" s="15" t="s">
        <v>239</v>
      </c>
      <c r="B56" s="179" t="s">
        <v>237</v>
      </c>
      <c r="C56" s="186"/>
      <c r="D56" s="186"/>
      <c r="E56" s="186"/>
      <c r="F56" s="186"/>
    </row>
    <row r="57" spans="1:6" s="1" customFormat="1" ht="12" customHeight="1" thickBot="1">
      <c r="A57" s="19" t="s">
        <v>20</v>
      </c>
      <c r="B57" s="177" t="s">
        <v>240</v>
      </c>
      <c r="C57" s="182">
        <f>SUM(C58:C60)</f>
        <v>0</v>
      </c>
      <c r="D57" s="182">
        <f>SUM(D58:D60)</f>
        <v>0</v>
      </c>
      <c r="E57" s="182">
        <f>SUM(E58:E60)</f>
        <v>0</v>
      </c>
      <c r="F57" s="182">
        <f>SUM(F58:F60)</f>
        <v>0</v>
      </c>
    </row>
    <row r="58" spans="1:6" s="1" customFormat="1" ht="12" customHeight="1">
      <c r="A58" s="14" t="s">
        <v>128</v>
      </c>
      <c r="B58" s="287" t="s">
        <v>242</v>
      </c>
      <c r="C58" s="187"/>
      <c r="D58" s="187"/>
      <c r="E58" s="187"/>
      <c r="F58" s="187"/>
    </row>
    <row r="59" spans="1:6" s="1" customFormat="1" ht="12" customHeight="1">
      <c r="A59" s="13" t="s">
        <v>129</v>
      </c>
      <c r="B59" s="288" t="s">
        <v>367</v>
      </c>
      <c r="C59" s="187"/>
      <c r="D59" s="187"/>
      <c r="E59" s="187"/>
      <c r="F59" s="187"/>
    </row>
    <row r="60" spans="1:6" s="1" customFormat="1" ht="12" customHeight="1">
      <c r="A60" s="13" t="s">
        <v>167</v>
      </c>
      <c r="B60" s="288" t="s">
        <v>243</v>
      </c>
      <c r="C60" s="187"/>
      <c r="D60" s="187"/>
      <c r="E60" s="187"/>
      <c r="F60" s="187"/>
    </row>
    <row r="61" spans="1:6" s="1" customFormat="1" ht="12" customHeight="1" thickBot="1">
      <c r="A61" s="15" t="s">
        <v>241</v>
      </c>
      <c r="B61" s="179" t="s">
        <v>244</v>
      </c>
      <c r="C61" s="187"/>
      <c r="D61" s="187"/>
      <c r="E61" s="187"/>
      <c r="F61" s="187"/>
    </row>
    <row r="62" spans="1:6" s="1" customFormat="1" ht="12" customHeight="1" thickBot="1">
      <c r="A62" s="345" t="s">
        <v>419</v>
      </c>
      <c r="B62" s="20" t="s">
        <v>245</v>
      </c>
      <c r="C62" s="188">
        <f>+C5+C12+C19+C26+C34+C46+C52+C57</f>
        <v>44966000</v>
      </c>
      <c r="D62" s="188">
        <f>+D5+D12+D19+D26+D34+D46+D52+D57</f>
        <v>44966000</v>
      </c>
      <c r="E62" s="188">
        <f>+E5+E12+E19+E26+E34+E46+E52+E57</f>
        <v>49276334</v>
      </c>
      <c r="F62" s="188">
        <f>+F5+F12+F19+F26+F34+F46+F52+F57</f>
        <v>50231302</v>
      </c>
    </row>
    <row r="63" spans="1:6" s="1" customFormat="1" ht="12" customHeight="1" thickBot="1">
      <c r="A63" s="327" t="s">
        <v>246</v>
      </c>
      <c r="B63" s="177" t="s">
        <v>247</v>
      </c>
      <c r="C63" s="182">
        <f>SUM(C64:C66)</f>
        <v>0</v>
      </c>
      <c r="D63" s="182">
        <f>SUM(D64:D66)</f>
        <v>0</v>
      </c>
      <c r="E63" s="182">
        <f>SUM(E64:E66)</f>
        <v>0</v>
      </c>
      <c r="F63" s="182">
        <f>SUM(F64:F66)</f>
        <v>0</v>
      </c>
    </row>
    <row r="64" spans="1:6" s="1" customFormat="1" ht="12" customHeight="1">
      <c r="A64" s="14" t="s">
        <v>278</v>
      </c>
      <c r="B64" s="287" t="s">
        <v>248</v>
      </c>
      <c r="C64" s="187"/>
      <c r="D64" s="187"/>
      <c r="E64" s="187"/>
      <c r="F64" s="187"/>
    </row>
    <row r="65" spans="1:6" s="1" customFormat="1" ht="12" customHeight="1">
      <c r="A65" s="13" t="s">
        <v>287</v>
      </c>
      <c r="B65" s="288" t="s">
        <v>249</v>
      </c>
      <c r="C65" s="187"/>
      <c r="D65" s="187"/>
      <c r="E65" s="187"/>
      <c r="F65" s="187"/>
    </row>
    <row r="66" spans="1:6" s="1" customFormat="1" ht="12" customHeight="1" thickBot="1">
      <c r="A66" s="15" t="s">
        <v>288</v>
      </c>
      <c r="B66" s="339" t="s">
        <v>404</v>
      </c>
      <c r="C66" s="187"/>
      <c r="D66" s="187"/>
      <c r="E66" s="187"/>
      <c r="F66" s="187"/>
    </row>
    <row r="67" spans="1:6" s="1" customFormat="1" ht="12" customHeight="1" thickBot="1">
      <c r="A67" s="327" t="s">
        <v>251</v>
      </c>
      <c r="B67" s="177" t="s">
        <v>252</v>
      </c>
      <c r="C67" s="182">
        <f>SUM(C68:C71)</f>
        <v>0</v>
      </c>
      <c r="D67" s="182">
        <f>SUM(D68:D71)</f>
        <v>0</v>
      </c>
      <c r="E67" s="182">
        <f>SUM(E68:E71)</f>
        <v>0</v>
      </c>
      <c r="F67" s="182">
        <f>SUM(F68:F71)</f>
        <v>0</v>
      </c>
    </row>
    <row r="68" spans="1:6" s="1" customFormat="1" ht="12" customHeight="1">
      <c r="A68" s="14" t="s">
        <v>107</v>
      </c>
      <c r="B68" s="287" t="s">
        <v>253</v>
      </c>
      <c r="C68" s="187"/>
      <c r="D68" s="187"/>
      <c r="E68" s="187"/>
      <c r="F68" s="187"/>
    </row>
    <row r="69" spans="1:6" s="1" customFormat="1" ht="12" customHeight="1">
      <c r="A69" s="13" t="s">
        <v>108</v>
      </c>
      <c r="B69" s="288" t="s">
        <v>254</v>
      </c>
      <c r="C69" s="187"/>
      <c r="D69" s="187"/>
      <c r="E69" s="187"/>
      <c r="F69" s="187"/>
    </row>
    <row r="70" spans="1:6" s="1" customFormat="1" ht="12" customHeight="1">
      <c r="A70" s="13" t="s">
        <v>279</v>
      </c>
      <c r="B70" s="288" t="s">
        <v>255</v>
      </c>
      <c r="C70" s="187"/>
      <c r="D70" s="187"/>
      <c r="E70" s="187"/>
      <c r="F70" s="187"/>
    </row>
    <row r="71" spans="1:6" s="1" customFormat="1" ht="12" customHeight="1" thickBot="1">
      <c r="A71" s="15" t="s">
        <v>280</v>
      </c>
      <c r="B71" s="179" t="s">
        <v>256</v>
      </c>
      <c r="C71" s="187"/>
      <c r="D71" s="187"/>
      <c r="E71" s="187"/>
      <c r="F71" s="187"/>
    </row>
    <row r="72" spans="1:6" s="1" customFormat="1" ht="12" customHeight="1" thickBot="1">
      <c r="A72" s="327" t="s">
        <v>257</v>
      </c>
      <c r="B72" s="177" t="s">
        <v>258</v>
      </c>
      <c r="C72" s="182">
        <f>SUM(C73:C74)</f>
        <v>0</v>
      </c>
      <c r="D72" s="182">
        <f>SUM(D73:D74)</f>
        <v>0</v>
      </c>
      <c r="E72" s="182">
        <f>SUM(E73:E74)</f>
        <v>0</v>
      </c>
      <c r="F72" s="182">
        <f>SUM(F73:F74)</f>
        <v>0</v>
      </c>
    </row>
    <row r="73" spans="1:6" s="1" customFormat="1" ht="12" customHeight="1">
      <c r="A73" s="14" t="s">
        <v>281</v>
      </c>
      <c r="B73" s="287" t="s">
        <v>259</v>
      </c>
      <c r="C73" s="187"/>
      <c r="D73" s="187"/>
      <c r="E73" s="187"/>
      <c r="F73" s="187"/>
    </row>
    <row r="74" spans="1:6" s="1" customFormat="1" ht="12" customHeight="1" thickBot="1">
      <c r="A74" s="15" t="s">
        <v>282</v>
      </c>
      <c r="B74" s="179" t="s">
        <v>260</v>
      </c>
      <c r="C74" s="187"/>
      <c r="D74" s="187"/>
      <c r="E74" s="187"/>
      <c r="F74" s="187"/>
    </row>
    <row r="75" spans="1:6" s="1" customFormat="1" ht="12" customHeight="1" thickBot="1">
      <c r="A75" s="327" t="s">
        <v>261</v>
      </c>
      <c r="B75" s="177" t="s">
        <v>262</v>
      </c>
      <c r="C75" s="182">
        <f>SUM(C76:C78)</f>
        <v>0</v>
      </c>
      <c r="D75" s="182">
        <f>SUM(D76:D78)</f>
        <v>0</v>
      </c>
      <c r="E75" s="182">
        <f>SUM(E76:E78)</f>
        <v>0</v>
      </c>
      <c r="F75" s="182">
        <f>SUM(F76:F78)</f>
        <v>0</v>
      </c>
    </row>
    <row r="76" spans="1:6" s="1" customFormat="1" ht="12" customHeight="1">
      <c r="A76" s="14" t="s">
        <v>283</v>
      </c>
      <c r="B76" s="287" t="s">
        <v>263</v>
      </c>
      <c r="C76" s="187"/>
      <c r="D76" s="187"/>
      <c r="E76" s="187"/>
      <c r="F76" s="187"/>
    </row>
    <row r="77" spans="1:6" s="1" customFormat="1" ht="12" customHeight="1">
      <c r="A77" s="13" t="s">
        <v>284</v>
      </c>
      <c r="B77" s="288" t="s">
        <v>264</v>
      </c>
      <c r="C77" s="187"/>
      <c r="D77" s="187"/>
      <c r="E77" s="187"/>
      <c r="F77" s="187"/>
    </row>
    <row r="78" spans="1:6" s="1" customFormat="1" ht="12" customHeight="1" thickBot="1">
      <c r="A78" s="15" t="s">
        <v>285</v>
      </c>
      <c r="B78" s="179" t="s">
        <v>265</v>
      </c>
      <c r="C78" s="187"/>
      <c r="D78" s="187"/>
      <c r="E78" s="187"/>
      <c r="F78" s="187"/>
    </row>
    <row r="79" spans="1:6" s="1" customFormat="1" ht="12" customHeight="1" thickBot="1">
      <c r="A79" s="327" t="s">
        <v>266</v>
      </c>
      <c r="B79" s="177" t="s">
        <v>286</v>
      </c>
      <c r="C79" s="182">
        <f>SUM(C80:C83)</f>
        <v>0</v>
      </c>
      <c r="D79" s="182">
        <f>SUM(D80:D83)</f>
        <v>0</v>
      </c>
      <c r="E79" s="182">
        <f>SUM(E80:E83)</f>
        <v>0</v>
      </c>
      <c r="F79" s="182">
        <f>SUM(F80:F83)</f>
        <v>0</v>
      </c>
    </row>
    <row r="80" spans="1:6" s="1" customFormat="1" ht="12" customHeight="1">
      <c r="A80" s="291" t="s">
        <v>267</v>
      </c>
      <c r="B80" s="287" t="s">
        <v>268</v>
      </c>
      <c r="C80" s="187"/>
      <c r="D80" s="187"/>
      <c r="E80" s="187"/>
      <c r="F80" s="187"/>
    </row>
    <row r="81" spans="1:6" s="1" customFormat="1" ht="12" customHeight="1">
      <c r="A81" s="292" t="s">
        <v>269</v>
      </c>
      <c r="B81" s="288" t="s">
        <v>270</v>
      </c>
      <c r="C81" s="187"/>
      <c r="D81" s="187"/>
      <c r="E81" s="187"/>
      <c r="F81" s="187"/>
    </row>
    <row r="82" spans="1:6" s="1" customFormat="1" ht="12" customHeight="1">
      <c r="A82" s="292" t="s">
        <v>271</v>
      </c>
      <c r="B82" s="288" t="s">
        <v>272</v>
      </c>
      <c r="C82" s="187"/>
      <c r="D82" s="187"/>
      <c r="E82" s="187"/>
      <c r="F82" s="187"/>
    </row>
    <row r="83" spans="1:6" s="1" customFormat="1" ht="12" customHeight="1" thickBot="1">
      <c r="A83" s="293" t="s">
        <v>273</v>
      </c>
      <c r="B83" s="179" t="s">
        <v>274</v>
      </c>
      <c r="C83" s="187"/>
      <c r="D83" s="187"/>
      <c r="E83" s="187"/>
      <c r="F83" s="187"/>
    </row>
    <row r="84" spans="1:6" s="1" customFormat="1" ht="12" customHeight="1" thickBot="1">
      <c r="A84" s="327" t="s">
        <v>275</v>
      </c>
      <c r="B84" s="177" t="s">
        <v>418</v>
      </c>
      <c r="C84" s="325"/>
      <c r="D84" s="325"/>
      <c r="E84" s="325"/>
      <c r="F84" s="325"/>
    </row>
    <row r="85" spans="1:6" s="1" customFormat="1" ht="13.5" customHeight="1" thickBot="1">
      <c r="A85" s="327" t="s">
        <v>277</v>
      </c>
      <c r="B85" s="177" t="s">
        <v>276</v>
      </c>
      <c r="C85" s="325"/>
      <c r="D85" s="325"/>
      <c r="E85" s="325"/>
      <c r="F85" s="325"/>
    </row>
    <row r="86" spans="1:6" s="1" customFormat="1" ht="15.75" customHeight="1" thickBot="1">
      <c r="A86" s="327" t="s">
        <v>289</v>
      </c>
      <c r="B86" s="294" t="s">
        <v>421</v>
      </c>
      <c r="C86" s="188">
        <f>+C63+C67+C72+C75+C79+C85+C84</f>
        <v>0</v>
      </c>
      <c r="D86" s="188">
        <f>+D63+D67+D72+D75+D79+D85+D84</f>
        <v>0</v>
      </c>
      <c r="E86" s="188">
        <f>+E63+E67+E72+E75+E79+E85+E84</f>
        <v>0</v>
      </c>
      <c r="F86" s="188">
        <f>+F63+F67+F72+F75+F79+F85+F84</f>
        <v>0</v>
      </c>
    </row>
    <row r="87" spans="1:6" s="1" customFormat="1" ht="14.25" customHeight="1" thickBot="1">
      <c r="A87" s="328" t="s">
        <v>420</v>
      </c>
      <c r="B87" s="295" t="s">
        <v>422</v>
      </c>
      <c r="C87" s="188">
        <f>+C62+C86</f>
        <v>44966000</v>
      </c>
      <c r="D87" s="188">
        <f>+D62+D86</f>
        <v>44966000</v>
      </c>
      <c r="E87" s="188">
        <f>+E62+E86</f>
        <v>49276334</v>
      </c>
      <c r="F87" s="188">
        <f>+F62+F86</f>
        <v>50231302</v>
      </c>
    </row>
    <row r="88" spans="1:3" s="1" customFormat="1" ht="83.25" customHeight="1">
      <c r="A88" s="4"/>
      <c r="B88" s="5"/>
      <c r="C88" s="189"/>
    </row>
    <row r="89" spans="1:3" ht="16.5" customHeight="1">
      <c r="A89" s="581" t="s">
        <v>42</v>
      </c>
      <c r="B89" s="581"/>
      <c r="C89" s="581"/>
    </row>
    <row r="90" spans="1:6" ht="16.5" customHeight="1" thickBot="1">
      <c r="A90" s="583" t="s">
        <v>110</v>
      </c>
      <c r="B90" s="583"/>
      <c r="C90" s="586" t="s">
        <v>497</v>
      </c>
      <c r="D90" s="586"/>
      <c r="E90" s="586"/>
      <c r="F90" s="586"/>
    </row>
    <row r="91" spans="1:6" ht="37.5" customHeight="1" thickBot="1">
      <c r="A91" s="22" t="s">
        <v>65</v>
      </c>
      <c r="B91" s="23" t="s">
        <v>43</v>
      </c>
      <c r="C91" s="40" t="str">
        <f>+C3</f>
        <v>2019. évi eredeti előirányzat</v>
      </c>
      <c r="D91" s="40" t="str">
        <f>+D3</f>
        <v>2019. évi módosított előirányzat</v>
      </c>
      <c r="E91" s="40" t="str">
        <f>+E3</f>
        <v>2019. évi módosított előirányzat</v>
      </c>
      <c r="F91" s="40" t="str">
        <f>+F3</f>
        <v>2019. évi módosított előirányzat</v>
      </c>
    </row>
    <row r="92" spans="1:6" s="41" customFormat="1" ht="12" customHeight="1" thickBot="1">
      <c r="A92" s="33" t="s">
        <v>430</v>
      </c>
      <c r="B92" s="34" t="s">
        <v>431</v>
      </c>
      <c r="C92" s="35" t="s">
        <v>432</v>
      </c>
      <c r="D92" s="35" t="s">
        <v>434</v>
      </c>
      <c r="E92" s="35" t="s">
        <v>433</v>
      </c>
      <c r="F92" s="35" t="s">
        <v>433</v>
      </c>
    </row>
    <row r="93" spans="1:6" ht="12" customHeight="1" thickBot="1">
      <c r="A93" s="21" t="s">
        <v>13</v>
      </c>
      <c r="B93" s="27" t="s">
        <v>380</v>
      </c>
      <c r="C93" s="181">
        <f>C94+C95+C96+C97+C98+C111</f>
        <v>44966000</v>
      </c>
      <c r="D93" s="181">
        <f>D94+D95+D96+D97+D98+D111</f>
        <v>44966000</v>
      </c>
      <c r="E93" s="181">
        <f>E94+E95+E96+E97+E98+E111</f>
        <v>49203934</v>
      </c>
      <c r="F93" s="181">
        <f>F94+F95+F96+F97+F98+F111</f>
        <v>50158902</v>
      </c>
    </row>
    <row r="94" spans="1:6" ht="12" customHeight="1">
      <c r="A94" s="16" t="s">
        <v>80</v>
      </c>
      <c r="B94" s="9" t="s">
        <v>44</v>
      </c>
      <c r="C94" s="183">
        <v>31119000</v>
      </c>
      <c r="D94" s="183">
        <v>31119000</v>
      </c>
      <c r="E94" s="183">
        <v>34595743</v>
      </c>
      <c r="F94" s="183">
        <v>35299543</v>
      </c>
    </row>
    <row r="95" spans="1:6" ht="12" customHeight="1">
      <c r="A95" s="13" t="s">
        <v>81</v>
      </c>
      <c r="B95" s="7" t="s">
        <v>130</v>
      </c>
      <c r="C95" s="184">
        <v>6133000</v>
      </c>
      <c r="D95" s="184">
        <v>6133000</v>
      </c>
      <c r="E95" s="184">
        <v>6858044</v>
      </c>
      <c r="F95" s="184">
        <v>6986828</v>
      </c>
    </row>
    <row r="96" spans="1:6" ht="12" customHeight="1">
      <c r="A96" s="13" t="s">
        <v>82</v>
      </c>
      <c r="B96" s="7" t="s">
        <v>105</v>
      </c>
      <c r="C96" s="186">
        <v>7714000</v>
      </c>
      <c r="D96" s="186">
        <v>7714000</v>
      </c>
      <c r="E96" s="186">
        <v>7750147</v>
      </c>
      <c r="F96" s="186">
        <v>7872531</v>
      </c>
    </row>
    <row r="97" spans="1:6" ht="12" customHeight="1">
      <c r="A97" s="13" t="s">
        <v>83</v>
      </c>
      <c r="B97" s="10" t="s">
        <v>131</v>
      </c>
      <c r="C97" s="186"/>
      <c r="D97" s="186"/>
      <c r="E97" s="186"/>
      <c r="F97" s="186"/>
    </row>
    <row r="98" spans="1:6" ht="12" customHeight="1">
      <c r="A98" s="13" t="s">
        <v>91</v>
      </c>
      <c r="B98" s="18" t="s">
        <v>132</v>
      </c>
      <c r="C98" s="186"/>
      <c r="D98" s="186"/>
      <c r="E98" s="186"/>
      <c r="F98" s="186"/>
    </row>
    <row r="99" spans="1:6" ht="12" customHeight="1">
      <c r="A99" s="13" t="s">
        <v>84</v>
      </c>
      <c r="B99" s="7" t="s">
        <v>385</v>
      </c>
      <c r="C99" s="186"/>
      <c r="D99" s="186"/>
      <c r="E99" s="186"/>
      <c r="F99" s="186"/>
    </row>
    <row r="100" spans="1:6" ht="12" customHeight="1">
      <c r="A100" s="13" t="s">
        <v>85</v>
      </c>
      <c r="B100" s="93" t="s">
        <v>384</v>
      </c>
      <c r="C100" s="186"/>
      <c r="D100" s="186"/>
      <c r="E100" s="186"/>
      <c r="F100" s="186"/>
    </row>
    <row r="101" spans="1:6" ht="12" customHeight="1">
      <c r="A101" s="13" t="s">
        <v>92</v>
      </c>
      <c r="B101" s="93" t="s">
        <v>383</v>
      </c>
      <c r="C101" s="186"/>
      <c r="D101" s="186"/>
      <c r="E101" s="186"/>
      <c r="F101" s="186"/>
    </row>
    <row r="102" spans="1:6" ht="12" customHeight="1">
      <c r="A102" s="13" t="s">
        <v>93</v>
      </c>
      <c r="B102" s="91" t="s">
        <v>292</v>
      </c>
      <c r="C102" s="186"/>
      <c r="D102" s="186"/>
      <c r="E102" s="186"/>
      <c r="F102" s="186"/>
    </row>
    <row r="103" spans="1:6" ht="12" customHeight="1">
      <c r="A103" s="13" t="s">
        <v>94</v>
      </c>
      <c r="B103" s="92" t="s">
        <v>293</v>
      </c>
      <c r="C103" s="186"/>
      <c r="D103" s="186"/>
      <c r="E103" s="186"/>
      <c r="F103" s="186"/>
    </row>
    <row r="104" spans="1:6" ht="12" customHeight="1">
      <c r="A104" s="13" t="s">
        <v>95</v>
      </c>
      <c r="B104" s="92" t="s">
        <v>294</v>
      </c>
      <c r="C104" s="186"/>
      <c r="D104" s="186"/>
      <c r="E104" s="186"/>
      <c r="F104" s="186"/>
    </row>
    <row r="105" spans="1:6" ht="12" customHeight="1">
      <c r="A105" s="13" t="s">
        <v>97</v>
      </c>
      <c r="B105" s="91" t="s">
        <v>295</v>
      </c>
      <c r="C105" s="186"/>
      <c r="D105" s="186"/>
      <c r="E105" s="186"/>
      <c r="F105" s="186"/>
    </row>
    <row r="106" spans="1:6" ht="12" customHeight="1">
      <c r="A106" s="13" t="s">
        <v>133</v>
      </c>
      <c r="B106" s="91" t="s">
        <v>296</v>
      </c>
      <c r="C106" s="186"/>
      <c r="D106" s="186"/>
      <c r="E106" s="186"/>
      <c r="F106" s="186"/>
    </row>
    <row r="107" spans="1:6" ht="12" customHeight="1">
      <c r="A107" s="13" t="s">
        <v>290</v>
      </c>
      <c r="B107" s="92" t="s">
        <v>297</v>
      </c>
      <c r="C107" s="186"/>
      <c r="D107" s="186"/>
      <c r="E107" s="186"/>
      <c r="F107" s="186"/>
    </row>
    <row r="108" spans="1:6" ht="12" customHeight="1">
      <c r="A108" s="12" t="s">
        <v>291</v>
      </c>
      <c r="B108" s="93" t="s">
        <v>298</v>
      </c>
      <c r="C108" s="186"/>
      <c r="D108" s="186"/>
      <c r="E108" s="186"/>
      <c r="F108" s="186"/>
    </row>
    <row r="109" spans="1:6" ht="12" customHeight="1">
      <c r="A109" s="13" t="s">
        <v>381</v>
      </c>
      <c r="B109" s="93" t="s">
        <v>299</v>
      </c>
      <c r="C109" s="186"/>
      <c r="D109" s="186"/>
      <c r="E109" s="186"/>
      <c r="F109" s="186"/>
    </row>
    <row r="110" spans="1:6" ht="12" customHeight="1">
      <c r="A110" s="15" t="s">
        <v>382</v>
      </c>
      <c r="B110" s="93" t="s">
        <v>300</v>
      </c>
      <c r="C110" s="186"/>
      <c r="D110" s="186"/>
      <c r="E110" s="186"/>
      <c r="F110" s="186"/>
    </row>
    <row r="111" spans="1:6" ht="12" customHeight="1">
      <c r="A111" s="13" t="s">
        <v>386</v>
      </c>
      <c r="B111" s="10" t="s">
        <v>45</v>
      </c>
      <c r="C111" s="184"/>
      <c r="D111" s="184"/>
      <c r="E111" s="184"/>
      <c r="F111" s="184"/>
    </row>
    <row r="112" spans="1:6" ht="12" customHeight="1">
      <c r="A112" s="13" t="s">
        <v>387</v>
      </c>
      <c r="B112" s="7" t="s">
        <v>389</v>
      </c>
      <c r="C112" s="184"/>
      <c r="D112" s="184"/>
      <c r="E112" s="184"/>
      <c r="F112" s="184"/>
    </row>
    <row r="113" spans="1:6" ht="12" customHeight="1" thickBot="1">
      <c r="A113" s="17" t="s">
        <v>388</v>
      </c>
      <c r="B113" s="343" t="s">
        <v>390</v>
      </c>
      <c r="C113" s="190"/>
      <c r="D113" s="190"/>
      <c r="E113" s="190"/>
      <c r="F113" s="190"/>
    </row>
    <row r="114" spans="1:6" ht="12" customHeight="1" thickBot="1">
      <c r="A114" s="340" t="s">
        <v>14</v>
      </c>
      <c r="B114" s="341" t="s">
        <v>301</v>
      </c>
      <c r="C114" s="342">
        <f>+C115+C117+C119</f>
        <v>0</v>
      </c>
      <c r="D114" s="342">
        <f>+D115+D117+D119</f>
        <v>0</v>
      </c>
      <c r="E114" s="342">
        <f>+E115+E117+E119</f>
        <v>72400</v>
      </c>
      <c r="F114" s="342">
        <f>+F115+F117+F119</f>
        <v>72400</v>
      </c>
    </row>
    <row r="115" spans="1:6" ht="12" customHeight="1">
      <c r="A115" s="14" t="s">
        <v>86</v>
      </c>
      <c r="B115" s="7" t="s">
        <v>166</v>
      </c>
      <c r="C115" s="185"/>
      <c r="D115" s="185"/>
      <c r="E115" s="185">
        <v>72400</v>
      </c>
      <c r="F115" s="185">
        <v>72400</v>
      </c>
    </row>
    <row r="116" spans="1:6" ht="12" customHeight="1">
      <c r="A116" s="14" t="s">
        <v>87</v>
      </c>
      <c r="B116" s="11" t="s">
        <v>305</v>
      </c>
      <c r="C116" s="185"/>
      <c r="D116" s="185"/>
      <c r="E116" s="185"/>
      <c r="F116" s="185"/>
    </row>
    <row r="117" spans="1:6" ht="12" customHeight="1">
      <c r="A117" s="14" t="s">
        <v>88</v>
      </c>
      <c r="B117" s="11" t="s">
        <v>134</v>
      </c>
      <c r="C117" s="184"/>
      <c r="D117" s="184"/>
      <c r="E117" s="184"/>
      <c r="F117" s="184"/>
    </row>
    <row r="118" spans="1:6" ht="12" customHeight="1">
      <c r="A118" s="14" t="s">
        <v>89</v>
      </c>
      <c r="B118" s="11" t="s">
        <v>306</v>
      </c>
      <c r="C118" s="162"/>
      <c r="D118" s="162"/>
      <c r="E118" s="162"/>
      <c r="F118" s="162"/>
    </row>
    <row r="119" spans="1:6" ht="12" customHeight="1">
      <c r="A119" s="14" t="s">
        <v>90</v>
      </c>
      <c r="B119" s="179" t="s">
        <v>168</v>
      </c>
      <c r="C119" s="162"/>
      <c r="D119" s="162"/>
      <c r="E119" s="162"/>
      <c r="F119" s="162"/>
    </row>
    <row r="120" spans="1:6" ht="12" customHeight="1">
      <c r="A120" s="14" t="s">
        <v>96</v>
      </c>
      <c r="B120" s="178" t="s">
        <v>368</v>
      </c>
      <c r="C120" s="162"/>
      <c r="D120" s="162"/>
      <c r="E120" s="162"/>
      <c r="F120" s="162"/>
    </row>
    <row r="121" spans="1:6" ht="12" customHeight="1">
      <c r="A121" s="14" t="s">
        <v>98</v>
      </c>
      <c r="B121" s="286" t="s">
        <v>311</v>
      </c>
      <c r="C121" s="162"/>
      <c r="D121" s="162"/>
      <c r="E121" s="162"/>
      <c r="F121" s="162"/>
    </row>
    <row r="122" spans="1:6" ht="15">
      <c r="A122" s="14" t="s">
        <v>135</v>
      </c>
      <c r="B122" s="92" t="s">
        <v>294</v>
      </c>
      <c r="C122" s="162"/>
      <c r="D122" s="162"/>
      <c r="E122" s="162"/>
      <c r="F122" s="162"/>
    </row>
    <row r="123" spans="1:6" ht="12" customHeight="1">
      <c r="A123" s="14" t="s">
        <v>136</v>
      </c>
      <c r="B123" s="92" t="s">
        <v>310</v>
      </c>
      <c r="C123" s="162"/>
      <c r="D123" s="162"/>
      <c r="E123" s="162"/>
      <c r="F123" s="162"/>
    </row>
    <row r="124" spans="1:6" ht="12" customHeight="1">
      <c r="A124" s="14" t="s">
        <v>137</v>
      </c>
      <c r="B124" s="92" t="s">
        <v>309</v>
      </c>
      <c r="C124" s="162"/>
      <c r="D124" s="162"/>
      <c r="E124" s="162"/>
      <c r="F124" s="162"/>
    </row>
    <row r="125" spans="1:6" ht="12" customHeight="1">
      <c r="A125" s="14" t="s">
        <v>302</v>
      </c>
      <c r="B125" s="92" t="s">
        <v>297</v>
      </c>
      <c r="C125" s="162"/>
      <c r="D125" s="162"/>
      <c r="E125" s="162"/>
      <c r="F125" s="162"/>
    </row>
    <row r="126" spans="1:6" ht="12" customHeight="1">
      <c r="A126" s="14" t="s">
        <v>303</v>
      </c>
      <c r="B126" s="92" t="s">
        <v>308</v>
      </c>
      <c r="C126" s="162"/>
      <c r="D126" s="162"/>
      <c r="E126" s="162"/>
      <c r="F126" s="162"/>
    </row>
    <row r="127" spans="1:6" ht="15.75" thickBot="1">
      <c r="A127" s="12" t="s">
        <v>304</v>
      </c>
      <c r="B127" s="92" t="s">
        <v>307</v>
      </c>
      <c r="C127" s="164"/>
      <c r="D127" s="164"/>
      <c r="E127" s="164"/>
      <c r="F127" s="164"/>
    </row>
    <row r="128" spans="1:6" ht="12" customHeight="1" thickBot="1">
      <c r="A128" s="19" t="s">
        <v>15</v>
      </c>
      <c r="B128" s="86" t="s">
        <v>391</v>
      </c>
      <c r="C128" s="182">
        <f>+C93+C114</f>
        <v>44966000</v>
      </c>
      <c r="D128" s="182">
        <f>+D93+D114</f>
        <v>44966000</v>
      </c>
      <c r="E128" s="182">
        <f>+E93+E114</f>
        <v>49276334</v>
      </c>
      <c r="F128" s="182">
        <f>+F93+F114</f>
        <v>50231302</v>
      </c>
    </row>
    <row r="129" spans="1:6" ht="12" customHeight="1" thickBot="1">
      <c r="A129" s="19" t="s">
        <v>16</v>
      </c>
      <c r="B129" s="86" t="s">
        <v>392</v>
      </c>
      <c r="C129" s="182">
        <f>+C130+C131+C132</f>
        <v>0</v>
      </c>
      <c r="D129" s="182">
        <f>+D130+D131+D132</f>
        <v>0</v>
      </c>
      <c r="E129" s="182">
        <f>+E130+E131+E132</f>
        <v>0</v>
      </c>
      <c r="F129" s="182">
        <f>+F130+F131+F132</f>
        <v>0</v>
      </c>
    </row>
    <row r="130" spans="1:6" ht="12" customHeight="1">
      <c r="A130" s="14" t="s">
        <v>202</v>
      </c>
      <c r="B130" s="11" t="s">
        <v>399</v>
      </c>
      <c r="C130" s="162"/>
      <c r="D130" s="162"/>
      <c r="E130" s="162"/>
      <c r="F130" s="162"/>
    </row>
    <row r="131" spans="1:6" ht="12" customHeight="1">
      <c r="A131" s="14" t="s">
        <v>205</v>
      </c>
      <c r="B131" s="11" t="s">
        <v>400</v>
      </c>
      <c r="C131" s="162"/>
      <c r="D131" s="162"/>
      <c r="E131" s="162"/>
      <c r="F131" s="162"/>
    </row>
    <row r="132" spans="1:6" ht="12" customHeight="1" thickBot="1">
      <c r="A132" s="12" t="s">
        <v>206</v>
      </c>
      <c r="B132" s="11" t="s">
        <v>401</v>
      </c>
      <c r="C132" s="162"/>
      <c r="D132" s="162"/>
      <c r="E132" s="162"/>
      <c r="F132" s="162"/>
    </row>
    <row r="133" spans="1:6" ht="12" customHeight="1" thickBot="1">
      <c r="A133" s="19" t="s">
        <v>17</v>
      </c>
      <c r="B133" s="86" t="s">
        <v>393</v>
      </c>
      <c r="C133" s="182">
        <f>SUM(C134:C139)</f>
        <v>0</v>
      </c>
      <c r="D133" s="182">
        <f>SUM(D134:D139)</f>
        <v>0</v>
      </c>
      <c r="E133" s="182">
        <f>SUM(E134:E139)</f>
        <v>0</v>
      </c>
      <c r="F133" s="182">
        <f>SUM(F134:F139)</f>
        <v>0</v>
      </c>
    </row>
    <row r="134" spans="1:6" ht="12" customHeight="1">
      <c r="A134" s="14" t="s">
        <v>73</v>
      </c>
      <c r="B134" s="8" t="s">
        <v>402</v>
      </c>
      <c r="C134" s="162"/>
      <c r="D134" s="162"/>
      <c r="E134" s="162"/>
      <c r="F134" s="162"/>
    </row>
    <row r="135" spans="1:6" ht="12" customHeight="1">
      <c r="A135" s="14" t="s">
        <v>74</v>
      </c>
      <c r="B135" s="8" t="s">
        <v>394</v>
      </c>
      <c r="C135" s="162"/>
      <c r="D135" s="162"/>
      <c r="E135" s="162"/>
      <c r="F135" s="162"/>
    </row>
    <row r="136" spans="1:6" ht="12" customHeight="1">
      <c r="A136" s="14" t="s">
        <v>75</v>
      </c>
      <c r="B136" s="8" t="s">
        <v>395</v>
      </c>
      <c r="C136" s="162"/>
      <c r="D136" s="162"/>
      <c r="E136" s="162"/>
      <c r="F136" s="162"/>
    </row>
    <row r="137" spans="1:6" ht="12" customHeight="1">
      <c r="A137" s="14" t="s">
        <v>122</v>
      </c>
      <c r="B137" s="8" t="s">
        <v>396</v>
      </c>
      <c r="C137" s="162"/>
      <c r="D137" s="162"/>
      <c r="E137" s="162"/>
      <c r="F137" s="162"/>
    </row>
    <row r="138" spans="1:6" ht="12" customHeight="1">
      <c r="A138" s="14" t="s">
        <v>123</v>
      </c>
      <c r="B138" s="8" t="s">
        <v>397</v>
      </c>
      <c r="C138" s="162"/>
      <c r="D138" s="162"/>
      <c r="E138" s="162"/>
      <c r="F138" s="162"/>
    </row>
    <row r="139" spans="1:6" ht="12" customHeight="1" thickBot="1">
      <c r="A139" s="12" t="s">
        <v>124</v>
      </c>
      <c r="B139" s="8" t="s">
        <v>398</v>
      </c>
      <c r="C139" s="162"/>
      <c r="D139" s="162"/>
      <c r="E139" s="162"/>
      <c r="F139" s="162"/>
    </row>
    <row r="140" spans="1:6" ht="12" customHeight="1" thickBot="1">
      <c r="A140" s="19" t="s">
        <v>18</v>
      </c>
      <c r="B140" s="86" t="s">
        <v>406</v>
      </c>
      <c r="C140" s="188">
        <f>+C141+C142+C143+C144</f>
        <v>0</v>
      </c>
      <c r="D140" s="188">
        <f>+D141+D142+D143+D144</f>
        <v>0</v>
      </c>
      <c r="E140" s="188">
        <f>+E141+E142+E143+E144</f>
        <v>0</v>
      </c>
      <c r="F140" s="188">
        <f>+F141+F142+F143+F144</f>
        <v>0</v>
      </c>
    </row>
    <row r="141" spans="1:6" ht="12" customHeight="1">
      <c r="A141" s="14" t="s">
        <v>76</v>
      </c>
      <c r="B141" s="8" t="s">
        <v>312</v>
      </c>
      <c r="C141" s="162"/>
      <c r="D141" s="162"/>
      <c r="E141" s="162"/>
      <c r="F141" s="162"/>
    </row>
    <row r="142" spans="1:6" ht="12" customHeight="1">
      <c r="A142" s="14" t="s">
        <v>77</v>
      </c>
      <c r="B142" s="8" t="s">
        <v>313</v>
      </c>
      <c r="C142" s="162"/>
      <c r="D142" s="162"/>
      <c r="E142" s="162"/>
      <c r="F142" s="162"/>
    </row>
    <row r="143" spans="1:6" ht="12" customHeight="1">
      <c r="A143" s="14" t="s">
        <v>226</v>
      </c>
      <c r="B143" s="8" t="s">
        <v>407</v>
      </c>
      <c r="C143" s="162"/>
      <c r="D143" s="162"/>
      <c r="E143" s="162"/>
      <c r="F143" s="162"/>
    </row>
    <row r="144" spans="1:6" ht="12" customHeight="1" thickBot="1">
      <c r="A144" s="12" t="s">
        <v>227</v>
      </c>
      <c r="B144" s="6" t="s">
        <v>332</v>
      </c>
      <c r="C144" s="162"/>
      <c r="D144" s="162"/>
      <c r="E144" s="162"/>
      <c r="F144" s="162"/>
    </row>
    <row r="145" spans="1:6" ht="12" customHeight="1" thickBot="1">
      <c r="A145" s="19" t="s">
        <v>19</v>
      </c>
      <c r="B145" s="86" t="s">
        <v>408</v>
      </c>
      <c r="C145" s="191">
        <f>SUM(C146:C150)</f>
        <v>0</v>
      </c>
      <c r="D145" s="191">
        <f>SUM(D146:D150)</f>
        <v>0</v>
      </c>
      <c r="E145" s="191">
        <f>SUM(E146:E150)</f>
        <v>0</v>
      </c>
      <c r="F145" s="191">
        <f>SUM(F146:F150)</f>
        <v>0</v>
      </c>
    </row>
    <row r="146" spans="1:6" ht="12" customHeight="1">
      <c r="A146" s="14" t="s">
        <v>78</v>
      </c>
      <c r="B146" s="8" t="s">
        <v>403</v>
      </c>
      <c r="C146" s="162"/>
      <c r="D146" s="162"/>
      <c r="E146" s="162"/>
      <c r="F146" s="162"/>
    </row>
    <row r="147" spans="1:6" ht="12" customHeight="1">
      <c r="A147" s="14" t="s">
        <v>79</v>
      </c>
      <c r="B147" s="8" t="s">
        <v>410</v>
      </c>
      <c r="C147" s="162"/>
      <c r="D147" s="162"/>
      <c r="E147" s="162"/>
      <c r="F147" s="162"/>
    </row>
    <row r="148" spans="1:6" ht="12" customHeight="1">
      <c r="A148" s="14" t="s">
        <v>238</v>
      </c>
      <c r="B148" s="8" t="s">
        <v>405</v>
      </c>
      <c r="C148" s="162"/>
      <c r="D148" s="162"/>
      <c r="E148" s="162"/>
      <c r="F148" s="162"/>
    </row>
    <row r="149" spans="1:6" ht="12" customHeight="1">
      <c r="A149" s="14" t="s">
        <v>239</v>
      </c>
      <c r="B149" s="8" t="s">
        <v>411</v>
      </c>
      <c r="C149" s="162"/>
      <c r="D149" s="162"/>
      <c r="E149" s="162"/>
      <c r="F149" s="162"/>
    </row>
    <row r="150" spans="1:6" ht="12" customHeight="1" thickBot="1">
      <c r="A150" s="14" t="s">
        <v>409</v>
      </c>
      <c r="B150" s="8" t="s">
        <v>412</v>
      </c>
      <c r="C150" s="162"/>
      <c r="D150" s="162"/>
      <c r="E150" s="162"/>
      <c r="F150" s="162"/>
    </row>
    <row r="151" spans="1:6" ht="12" customHeight="1" thickBot="1">
      <c r="A151" s="19" t="s">
        <v>20</v>
      </c>
      <c r="B151" s="86" t="s">
        <v>413</v>
      </c>
      <c r="C151" s="344"/>
      <c r="D151" s="344"/>
      <c r="E151" s="344"/>
      <c r="F151" s="344"/>
    </row>
    <row r="152" spans="1:6" ht="12" customHeight="1" thickBot="1">
      <c r="A152" s="19" t="s">
        <v>21</v>
      </c>
      <c r="B152" s="86" t="s">
        <v>414</v>
      </c>
      <c r="C152" s="344"/>
      <c r="D152" s="344"/>
      <c r="E152" s="344"/>
      <c r="F152" s="344"/>
    </row>
    <row r="153" spans="1:7" ht="15" customHeight="1" thickBot="1">
      <c r="A153" s="19" t="s">
        <v>22</v>
      </c>
      <c r="B153" s="86" t="s">
        <v>416</v>
      </c>
      <c r="C153" s="296">
        <f>+C129+C133+C140+C145+C151+C152</f>
        <v>0</v>
      </c>
      <c r="D153" s="296">
        <f>+D129+D133+D140+D145+D151+D152</f>
        <v>0</v>
      </c>
      <c r="E153" s="296">
        <f>+E129+E133+E140+E145+E151+E152</f>
        <v>0</v>
      </c>
      <c r="F153" s="296">
        <f>+F129+F133+F140+F145+F151+F152</f>
        <v>0</v>
      </c>
      <c r="G153" s="87"/>
    </row>
    <row r="154" spans="1:6" s="1" customFormat="1" ht="12.75" customHeight="1" thickBot="1">
      <c r="A154" s="180" t="s">
        <v>23</v>
      </c>
      <c r="B154" s="258" t="s">
        <v>415</v>
      </c>
      <c r="C154" s="296">
        <f>+C128+C153</f>
        <v>44966000</v>
      </c>
      <c r="D154" s="296">
        <f>+D128+D153</f>
        <v>44966000</v>
      </c>
      <c r="E154" s="296">
        <f>+E128+E153</f>
        <v>49276334</v>
      </c>
      <c r="F154" s="296">
        <f>+F128+F153</f>
        <v>50231302</v>
      </c>
    </row>
    <row r="155" ht="7.5" customHeight="1"/>
    <row r="156" spans="1:3" ht="15">
      <c r="A156" s="584" t="s">
        <v>314</v>
      </c>
      <c r="B156" s="584"/>
      <c r="C156" s="584"/>
    </row>
    <row r="157" spans="1:6" ht="15" customHeight="1" thickBot="1">
      <c r="A157" s="582" t="s">
        <v>111</v>
      </c>
      <c r="B157" s="582"/>
      <c r="C157" s="585" t="s">
        <v>497</v>
      </c>
      <c r="D157" s="585"/>
      <c r="E157" s="585"/>
      <c r="F157" s="585"/>
    </row>
    <row r="158" spans="1:6" ht="13.5" customHeight="1" thickBot="1">
      <c r="A158" s="19">
        <v>1</v>
      </c>
      <c r="B158" s="26" t="s">
        <v>417</v>
      </c>
      <c r="C158" s="182">
        <f>+C62-C128</f>
        <v>0</v>
      </c>
      <c r="D158" s="182">
        <f>+D62-D128</f>
        <v>0</v>
      </c>
      <c r="E158" s="182">
        <f>+E62-E128</f>
        <v>0</v>
      </c>
      <c r="F158" s="182">
        <f>+F62-F128</f>
        <v>0</v>
      </c>
    </row>
    <row r="159" spans="1:6" ht="27.75" customHeight="1" thickBot="1">
      <c r="A159" s="19" t="s">
        <v>14</v>
      </c>
      <c r="B159" s="26" t="s">
        <v>423</v>
      </c>
      <c r="C159" s="182">
        <f>+C86-C153</f>
        <v>0</v>
      </c>
      <c r="D159" s="182">
        <f>+D86-D153</f>
        <v>0</v>
      </c>
      <c r="E159" s="182">
        <f>+E86-E153</f>
        <v>0</v>
      </c>
      <c r="F159" s="182">
        <f>+F86-F153</f>
        <v>0</v>
      </c>
    </row>
  </sheetData>
  <sheetProtection/>
  <mergeCells count="9">
    <mergeCell ref="C90:F90"/>
    <mergeCell ref="C157:F157"/>
    <mergeCell ref="A1:C1"/>
    <mergeCell ref="A2:B2"/>
    <mergeCell ref="A89:C89"/>
    <mergeCell ref="A90:B90"/>
    <mergeCell ref="A156:C156"/>
    <mergeCell ref="A157:B157"/>
    <mergeCell ref="C2:F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51" r:id="rId1"/>
  <headerFooter alignWithMargins="0">
    <oddHeader>&amp;C&amp;"Times New Roman CE,Félkövér"&amp;12
Győrzámoly Község Önkormányzat
2019. ÉVI KÖLTSÉGVETÉS
ÁLLAMI (ÁLLAMIGAZGATÁSI) FELADATOK MÉRLEGE
&amp;R&amp;"Times New Roman CE,Félkövér dőlt"&amp;11 1.4. melléklet a 9/2020. (VII. 16.)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SheetLayoutView="100" workbookViewId="0" topLeftCell="C10">
      <selection activeCell="L1" sqref="L1:L32"/>
    </sheetView>
  </sheetViews>
  <sheetFormatPr defaultColWidth="9.375" defaultRowHeight="12.75"/>
  <cols>
    <col min="1" max="1" width="6.75390625" style="42" customWidth="1"/>
    <col min="2" max="2" width="55.125" style="43" customWidth="1"/>
    <col min="3" max="6" width="16.375" style="42" customWidth="1"/>
    <col min="7" max="7" width="55.125" style="42" customWidth="1"/>
    <col min="8" max="11" width="16.375" style="42" customWidth="1"/>
    <col min="12" max="12" width="4.75390625" style="42" customWidth="1"/>
    <col min="13" max="16384" width="9.375" style="42" customWidth="1"/>
  </cols>
  <sheetData>
    <row r="1" spans="2:12" ht="39.75" customHeight="1">
      <c r="B1" s="203" t="s">
        <v>114</v>
      </c>
      <c r="C1" s="204"/>
      <c r="D1" s="204"/>
      <c r="E1" s="204"/>
      <c r="F1" s="204"/>
      <c r="G1" s="204"/>
      <c r="H1" s="204"/>
      <c r="I1" s="204"/>
      <c r="J1" s="204"/>
      <c r="K1" s="204"/>
      <c r="L1" s="589" t="s">
        <v>642</v>
      </c>
    </row>
    <row r="2" spans="8:12" ht="14.25" thickBot="1">
      <c r="H2" s="593" t="s">
        <v>497</v>
      </c>
      <c r="I2" s="593"/>
      <c r="J2" s="593"/>
      <c r="K2" s="593"/>
      <c r="L2" s="589"/>
    </row>
    <row r="3" spans="1:12" ht="18" customHeight="1" thickBot="1">
      <c r="A3" s="587" t="s">
        <v>65</v>
      </c>
      <c r="B3" s="205" t="s">
        <v>52</v>
      </c>
      <c r="C3" s="206"/>
      <c r="D3" s="387"/>
      <c r="E3" s="387"/>
      <c r="F3" s="488"/>
      <c r="G3" s="591" t="s">
        <v>53</v>
      </c>
      <c r="H3" s="592"/>
      <c r="I3" s="592"/>
      <c r="J3" s="592"/>
      <c r="K3" s="592"/>
      <c r="L3" s="589"/>
    </row>
    <row r="4" spans="1:12" s="44" customFormat="1" ht="35.25" customHeight="1" thickBot="1">
      <c r="A4" s="588"/>
      <c r="B4" s="108" t="s">
        <v>57</v>
      </c>
      <c r="C4" s="109" t="str">
        <f>+'1.1.sz.mell.'!C3</f>
        <v>2019. évi előirányzat</v>
      </c>
      <c r="D4" s="109" t="str">
        <f>+'1.1.sz.mell.'!D3</f>
        <v>2019. évi módosított előirányzat</v>
      </c>
      <c r="E4" s="109" t="str">
        <f>+'1.1.sz.mell.'!E3</f>
        <v>2019. évi módosított előirányzat</v>
      </c>
      <c r="F4" s="109" t="str">
        <f>+'1.1.sz.mell.'!F3</f>
        <v>2019. évi módosított előirányzat</v>
      </c>
      <c r="G4" s="108" t="s">
        <v>57</v>
      </c>
      <c r="H4" s="50" t="str">
        <f>+C4</f>
        <v>2019. évi előirányzat</v>
      </c>
      <c r="I4" s="109" t="s">
        <v>541</v>
      </c>
      <c r="J4" s="109" t="s">
        <v>541</v>
      </c>
      <c r="K4" s="109" t="s">
        <v>541</v>
      </c>
      <c r="L4" s="589"/>
    </row>
    <row r="5" spans="1:12" s="211" customFormat="1" ht="12" customHeight="1" thickBot="1">
      <c r="A5" s="207" t="s">
        <v>430</v>
      </c>
      <c r="B5" s="208" t="s">
        <v>431</v>
      </c>
      <c r="C5" s="209" t="s">
        <v>432</v>
      </c>
      <c r="D5" s="388" t="s">
        <v>434</v>
      </c>
      <c r="E5" s="388" t="s">
        <v>433</v>
      </c>
      <c r="F5" s="388" t="s">
        <v>435</v>
      </c>
      <c r="G5" s="208" t="s">
        <v>436</v>
      </c>
      <c r="H5" s="210" t="s">
        <v>437</v>
      </c>
      <c r="I5" s="210" t="s">
        <v>542</v>
      </c>
      <c r="J5" s="210" t="s">
        <v>547</v>
      </c>
      <c r="K5" s="210" t="s">
        <v>571</v>
      </c>
      <c r="L5" s="589"/>
    </row>
    <row r="6" spans="1:12" ht="12.75" customHeight="1">
      <c r="A6" s="212" t="s">
        <v>13</v>
      </c>
      <c r="B6" s="213" t="s">
        <v>315</v>
      </c>
      <c r="C6" s="192">
        <v>227954169</v>
      </c>
      <c r="D6" s="192">
        <v>227954169</v>
      </c>
      <c r="E6" s="192">
        <v>231206303</v>
      </c>
      <c r="F6" s="192">
        <v>241332167</v>
      </c>
      <c r="G6" s="213" t="s">
        <v>58</v>
      </c>
      <c r="H6" s="198">
        <v>171527000</v>
      </c>
      <c r="I6" s="198">
        <v>171527000</v>
      </c>
      <c r="J6" s="198">
        <v>181976545</v>
      </c>
      <c r="K6" s="198">
        <v>183228022</v>
      </c>
      <c r="L6" s="589"/>
    </row>
    <row r="7" spans="1:12" ht="12.75" customHeight="1">
      <c r="A7" s="214" t="s">
        <v>14</v>
      </c>
      <c r="B7" s="215" t="s">
        <v>316</v>
      </c>
      <c r="C7" s="193">
        <v>8710000</v>
      </c>
      <c r="D7" s="193">
        <v>8710000</v>
      </c>
      <c r="E7" s="193">
        <v>10000334</v>
      </c>
      <c r="F7" s="193">
        <v>11574705</v>
      </c>
      <c r="G7" s="215" t="s">
        <v>130</v>
      </c>
      <c r="H7" s="199">
        <v>33922300</v>
      </c>
      <c r="I7" s="199">
        <v>33922300</v>
      </c>
      <c r="J7" s="199">
        <v>36046441</v>
      </c>
      <c r="K7" s="199">
        <v>36292008</v>
      </c>
      <c r="L7" s="589"/>
    </row>
    <row r="8" spans="1:12" ht="12.75" customHeight="1">
      <c r="A8" s="214" t="s">
        <v>15</v>
      </c>
      <c r="B8" s="215" t="s">
        <v>337</v>
      </c>
      <c r="C8" s="193"/>
      <c r="D8" s="193"/>
      <c r="E8" s="193"/>
      <c r="F8" s="193">
        <v>528178</v>
      </c>
      <c r="G8" s="215" t="s">
        <v>170</v>
      </c>
      <c r="H8" s="199">
        <v>311358237</v>
      </c>
      <c r="I8" s="199">
        <v>311358237</v>
      </c>
      <c r="J8" s="199">
        <v>313625424</v>
      </c>
      <c r="K8" s="199">
        <v>314477618</v>
      </c>
      <c r="L8" s="589"/>
    </row>
    <row r="9" spans="1:12" ht="12.75" customHeight="1">
      <c r="A9" s="214" t="s">
        <v>16</v>
      </c>
      <c r="B9" s="215" t="s">
        <v>121</v>
      </c>
      <c r="C9" s="193">
        <v>51030000</v>
      </c>
      <c r="D9" s="193">
        <v>51030000</v>
      </c>
      <c r="E9" s="193">
        <v>51030000</v>
      </c>
      <c r="F9" s="193">
        <v>61855149</v>
      </c>
      <c r="G9" s="215" t="s">
        <v>131</v>
      </c>
      <c r="H9" s="199">
        <v>4423000</v>
      </c>
      <c r="I9" s="199">
        <v>4423000</v>
      </c>
      <c r="J9" s="199">
        <v>4523000</v>
      </c>
      <c r="K9" s="199">
        <v>4583000</v>
      </c>
      <c r="L9" s="589"/>
    </row>
    <row r="10" spans="1:12" ht="12.75" customHeight="1">
      <c r="A10" s="214" t="s">
        <v>17</v>
      </c>
      <c r="B10" s="216" t="s">
        <v>361</v>
      </c>
      <c r="C10" s="193">
        <v>191959831</v>
      </c>
      <c r="D10" s="193">
        <v>191959831</v>
      </c>
      <c r="E10" s="193">
        <v>191959831</v>
      </c>
      <c r="F10" s="193">
        <v>195223938</v>
      </c>
      <c r="G10" s="215" t="s">
        <v>132</v>
      </c>
      <c r="H10" s="199">
        <v>3100000</v>
      </c>
      <c r="I10" s="199">
        <v>3100000</v>
      </c>
      <c r="J10" s="199">
        <v>12104178</v>
      </c>
      <c r="K10" s="199">
        <v>12194178</v>
      </c>
      <c r="L10" s="589"/>
    </row>
    <row r="11" spans="1:12" ht="12.75" customHeight="1">
      <c r="A11" s="214" t="s">
        <v>18</v>
      </c>
      <c r="B11" s="215" t="s">
        <v>317</v>
      </c>
      <c r="C11" s="194"/>
      <c r="D11" s="194"/>
      <c r="E11" s="193">
        <v>540000</v>
      </c>
      <c r="F11" s="193">
        <v>661707</v>
      </c>
      <c r="G11" s="215" t="s">
        <v>45</v>
      </c>
      <c r="H11" s="199">
        <v>12689000</v>
      </c>
      <c r="I11" s="199">
        <v>12689000</v>
      </c>
      <c r="J11" s="199">
        <v>5092239</v>
      </c>
      <c r="K11" s="199">
        <v>21976793</v>
      </c>
      <c r="L11" s="589"/>
    </row>
    <row r="12" spans="1:12" ht="12.75" customHeight="1">
      <c r="A12" s="214" t="s">
        <v>19</v>
      </c>
      <c r="B12" s="215" t="s">
        <v>424</v>
      </c>
      <c r="C12" s="193"/>
      <c r="D12" s="193"/>
      <c r="E12" s="194"/>
      <c r="F12" s="194"/>
      <c r="G12" s="45"/>
      <c r="H12" s="199"/>
      <c r="I12" s="199"/>
      <c r="J12" s="199"/>
      <c r="K12" s="199"/>
      <c r="L12" s="589"/>
    </row>
    <row r="13" spans="1:12" ht="12.75" customHeight="1">
      <c r="A13" s="214" t="s">
        <v>20</v>
      </c>
      <c r="B13" s="45"/>
      <c r="C13" s="193"/>
      <c r="D13" s="193"/>
      <c r="E13" s="193"/>
      <c r="F13" s="193"/>
      <c r="G13" s="45"/>
      <c r="H13" s="199"/>
      <c r="I13" s="199"/>
      <c r="J13" s="199"/>
      <c r="K13" s="199"/>
      <c r="L13" s="589"/>
    </row>
    <row r="14" spans="1:12" ht="12.75" customHeight="1">
      <c r="A14" s="214" t="s">
        <v>21</v>
      </c>
      <c r="B14" s="297"/>
      <c r="C14" s="194"/>
      <c r="D14" s="194"/>
      <c r="E14" s="194"/>
      <c r="F14" s="194"/>
      <c r="G14" s="45"/>
      <c r="H14" s="199"/>
      <c r="I14" s="199"/>
      <c r="J14" s="199"/>
      <c r="K14" s="199"/>
      <c r="L14" s="589"/>
    </row>
    <row r="15" spans="1:12" ht="12.75" customHeight="1">
      <c r="A15" s="214" t="s">
        <v>22</v>
      </c>
      <c r="B15" s="45"/>
      <c r="C15" s="193"/>
      <c r="D15" s="193"/>
      <c r="E15" s="193"/>
      <c r="F15" s="193"/>
      <c r="G15" s="45"/>
      <c r="H15" s="199"/>
      <c r="I15" s="199"/>
      <c r="J15" s="199"/>
      <c r="K15" s="199"/>
      <c r="L15" s="589"/>
    </row>
    <row r="16" spans="1:12" ht="12.75" customHeight="1">
      <c r="A16" s="214" t="s">
        <v>23</v>
      </c>
      <c r="B16" s="45"/>
      <c r="C16" s="193"/>
      <c r="D16" s="193"/>
      <c r="E16" s="193"/>
      <c r="F16" s="193"/>
      <c r="G16" s="45"/>
      <c r="H16" s="199"/>
      <c r="I16" s="199"/>
      <c r="J16" s="199"/>
      <c r="K16" s="199"/>
      <c r="L16" s="589"/>
    </row>
    <row r="17" spans="1:12" ht="12.75" customHeight="1" thickBot="1">
      <c r="A17" s="214" t="s">
        <v>24</v>
      </c>
      <c r="B17" s="54"/>
      <c r="C17" s="195"/>
      <c r="D17" s="195"/>
      <c r="E17" s="195"/>
      <c r="F17" s="195"/>
      <c r="G17" s="45"/>
      <c r="H17" s="200"/>
      <c r="I17" s="200"/>
      <c r="J17" s="200"/>
      <c r="K17" s="200"/>
      <c r="L17" s="589"/>
    </row>
    <row r="18" spans="1:12" ht="15.75" customHeight="1" thickBot="1">
      <c r="A18" s="217" t="s">
        <v>25</v>
      </c>
      <c r="B18" s="88" t="s">
        <v>425</v>
      </c>
      <c r="C18" s="196">
        <f>SUM(C6:C17)</f>
        <v>479654000</v>
      </c>
      <c r="D18" s="196">
        <f>SUM(D6:D17)</f>
        <v>479654000</v>
      </c>
      <c r="E18" s="196">
        <f>SUM(E6:E17)</f>
        <v>484736468</v>
      </c>
      <c r="F18" s="196">
        <f>F6+F7+F9+F10+F11</f>
        <v>510647666</v>
      </c>
      <c r="G18" s="88" t="s">
        <v>323</v>
      </c>
      <c r="H18" s="201">
        <f>SUM(H6:H17)</f>
        <v>537019537</v>
      </c>
      <c r="I18" s="201">
        <f>SUM(I6:I17)</f>
        <v>537019537</v>
      </c>
      <c r="J18" s="201">
        <f>SUM(J6:J17)</f>
        <v>553367827</v>
      </c>
      <c r="K18" s="201">
        <f>SUM(K6:K17)</f>
        <v>572751619</v>
      </c>
      <c r="L18" s="589"/>
    </row>
    <row r="19" spans="1:12" ht="12.75" customHeight="1">
      <c r="A19" s="218" t="s">
        <v>26</v>
      </c>
      <c r="B19" s="219" t="s">
        <v>320</v>
      </c>
      <c r="C19" s="346">
        <v>65202000</v>
      </c>
      <c r="D19" s="346">
        <f>D22+D20</f>
        <v>65202000</v>
      </c>
      <c r="E19" s="346">
        <f>E20+E22</f>
        <v>68631359</v>
      </c>
      <c r="F19" s="346">
        <f>F20+F22</f>
        <v>69940416</v>
      </c>
      <c r="G19" s="220" t="s">
        <v>138</v>
      </c>
      <c r="H19" s="202"/>
      <c r="I19" s="202"/>
      <c r="J19" s="202"/>
      <c r="K19" s="202"/>
      <c r="L19" s="589"/>
    </row>
    <row r="20" spans="1:12" ht="12.75" customHeight="1">
      <c r="A20" s="221" t="s">
        <v>27</v>
      </c>
      <c r="B20" s="220" t="s">
        <v>164</v>
      </c>
      <c r="C20" s="71">
        <v>65202000</v>
      </c>
      <c r="D20" s="71">
        <v>28274000</v>
      </c>
      <c r="E20" s="71">
        <v>37384727</v>
      </c>
      <c r="F20" s="71">
        <v>37384727</v>
      </c>
      <c r="G20" s="220" t="s">
        <v>322</v>
      </c>
      <c r="H20" s="72"/>
      <c r="I20" s="72"/>
      <c r="J20" s="72"/>
      <c r="K20" s="72"/>
      <c r="L20" s="589"/>
    </row>
    <row r="21" spans="1:12" ht="12.75" customHeight="1">
      <c r="A21" s="221" t="s">
        <v>28</v>
      </c>
      <c r="B21" s="220" t="s">
        <v>165</v>
      </c>
      <c r="C21" s="71"/>
      <c r="D21" s="71"/>
      <c r="E21" s="71"/>
      <c r="F21" s="71"/>
      <c r="G21" s="220" t="s">
        <v>112</v>
      </c>
      <c r="H21" s="72"/>
      <c r="I21" s="72"/>
      <c r="J21" s="72"/>
      <c r="K21" s="72"/>
      <c r="L21" s="589"/>
    </row>
    <row r="22" spans="1:12" ht="12.75" customHeight="1">
      <c r="A22" s="221" t="s">
        <v>29</v>
      </c>
      <c r="B22" s="220" t="s">
        <v>169</v>
      </c>
      <c r="C22" s="71"/>
      <c r="D22" s="71">
        <v>36928000</v>
      </c>
      <c r="E22" s="71">
        <v>31246632</v>
      </c>
      <c r="F22" s="71">
        <v>32555689</v>
      </c>
      <c r="G22" s="220" t="s">
        <v>113</v>
      </c>
      <c r="H22" s="72"/>
      <c r="I22" s="72"/>
      <c r="J22" s="72"/>
      <c r="K22" s="72"/>
      <c r="L22" s="589"/>
    </row>
    <row r="23" spans="1:12" ht="21" customHeight="1">
      <c r="A23" s="221" t="s">
        <v>30</v>
      </c>
      <c r="B23" s="220" t="s">
        <v>496</v>
      </c>
      <c r="C23" s="71"/>
      <c r="D23" s="71"/>
      <c r="E23" s="71"/>
      <c r="F23" s="71"/>
      <c r="G23" s="219" t="s">
        <v>171</v>
      </c>
      <c r="H23" s="72"/>
      <c r="I23" s="72"/>
      <c r="J23" s="72"/>
      <c r="K23" s="72"/>
      <c r="L23" s="589"/>
    </row>
    <row r="24" spans="1:12" ht="12.75" customHeight="1">
      <c r="A24" s="221" t="s">
        <v>31</v>
      </c>
      <c r="B24" s="220" t="s">
        <v>321</v>
      </c>
      <c r="C24" s="222">
        <f>+C25+C26</f>
        <v>0</v>
      </c>
      <c r="D24" s="222">
        <f>+D25+D26</f>
        <v>0</v>
      </c>
      <c r="E24" s="222">
        <f>+E25+E26</f>
        <v>0</v>
      </c>
      <c r="F24" s="222">
        <f>+F25+F26</f>
        <v>0</v>
      </c>
      <c r="G24" s="220" t="s">
        <v>139</v>
      </c>
      <c r="H24" s="72"/>
      <c r="I24" s="72"/>
      <c r="J24" s="72"/>
      <c r="K24" s="72"/>
      <c r="L24" s="589"/>
    </row>
    <row r="25" spans="1:12" ht="12.75" customHeight="1">
      <c r="A25" s="218" t="s">
        <v>32</v>
      </c>
      <c r="B25" s="219" t="s">
        <v>318</v>
      </c>
      <c r="C25" s="197"/>
      <c r="D25" s="197"/>
      <c r="E25" s="197"/>
      <c r="F25" s="197"/>
      <c r="G25" s="213" t="s">
        <v>407</v>
      </c>
      <c r="H25" s="202"/>
      <c r="I25" s="202"/>
      <c r="J25" s="202"/>
      <c r="K25" s="202"/>
      <c r="L25" s="589"/>
    </row>
    <row r="26" spans="1:12" ht="12.75" customHeight="1">
      <c r="A26" s="221" t="s">
        <v>33</v>
      </c>
      <c r="B26" s="220" t="s">
        <v>319</v>
      </c>
      <c r="C26" s="71"/>
      <c r="D26" s="71"/>
      <c r="E26" s="71"/>
      <c r="F26" s="71"/>
      <c r="G26" s="215" t="s">
        <v>413</v>
      </c>
      <c r="H26" s="72"/>
      <c r="I26" s="72"/>
      <c r="J26" s="72"/>
      <c r="K26" s="72"/>
      <c r="L26" s="589"/>
    </row>
    <row r="27" spans="1:12" ht="12.75" customHeight="1">
      <c r="A27" s="214" t="s">
        <v>34</v>
      </c>
      <c r="B27" s="220" t="s">
        <v>418</v>
      </c>
      <c r="C27" s="71"/>
      <c r="D27" s="71"/>
      <c r="E27" s="71"/>
      <c r="F27" s="71"/>
      <c r="G27" s="215" t="s">
        <v>414</v>
      </c>
      <c r="H27" s="72"/>
      <c r="I27" s="72"/>
      <c r="J27" s="72"/>
      <c r="K27" s="72"/>
      <c r="L27" s="589"/>
    </row>
    <row r="28" spans="1:12" ht="12.75" customHeight="1" thickBot="1">
      <c r="A28" s="266" t="s">
        <v>35</v>
      </c>
      <c r="B28" s="219" t="s">
        <v>276</v>
      </c>
      <c r="C28" s="197"/>
      <c r="D28" s="197"/>
      <c r="E28" s="197"/>
      <c r="F28" s="197"/>
      <c r="G28" s="299" t="s">
        <v>313</v>
      </c>
      <c r="H28" s="202">
        <v>7836463</v>
      </c>
      <c r="I28" s="202">
        <v>7836463</v>
      </c>
      <c r="J28" s="202">
        <v>7836463</v>
      </c>
      <c r="K28" s="202">
        <v>7836463</v>
      </c>
      <c r="L28" s="589"/>
    </row>
    <row r="29" spans="1:12" ht="24" customHeight="1" thickBot="1">
      <c r="A29" s="217" t="s">
        <v>36</v>
      </c>
      <c r="B29" s="88" t="s">
        <v>426</v>
      </c>
      <c r="C29" s="196">
        <f>+C19+C24+C27+C28</f>
        <v>65202000</v>
      </c>
      <c r="D29" s="196">
        <f>+D19+D24+D27+D28</f>
        <v>65202000</v>
      </c>
      <c r="E29" s="196">
        <f>+E19+E24+E27+E28</f>
        <v>68631359</v>
      </c>
      <c r="F29" s="196">
        <f>+F19+F24+F27+F28</f>
        <v>69940416</v>
      </c>
      <c r="G29" s="88" t="s">
        <v>428</v>
      </c>
      <c r="H29" s="201">
        <f>SUM(H19:H28)</f>
        <v>7836463</v>
      </c>
      <c r="I29" s="201">
        <f>SUM(I19:I28)</f>
        <v>7836463</v>
      </c>
      <c r="J29" s="201">
        <f>SUM(J19:J28)</f>
        <v>7836463</v>
      </c>
      <c r="K29" s="201">
        <f>SUM(K19:K28)</f>
        <v>7836463</v>
      </c>
      <c r="L29" s="589"/>
    </row>
    <row r="30" spans="1:12" ht="13.5" thickBot="1">
      <c r="A30" s="217" t="s">
        <v>37</v>
      </c>
      <c r="B30" s="223" t="s">
        <v>427</v>
      </c>
      <c r="C30" s="224">
        <f>+C18+C29</f>
        <v>544856000</v>
      </c>
      <c r="D30" s="224">
        <f>+D18+D29</f>
        <v>544856000</v>
      </c>
      <c r="E30" s="224">
        <f>+E18+E29</f>
        <v>553367827</v>
      </c>
      <c r="F30" s="224">
        <f>+F18+F29</f>
        <v>580588082</v>
      </c>
      <c r="G30" s="223" t="s">
        <v>429</v>
      </c>
      <c r="H30" s="224">
        <f>+H18+H29</f>
        <v>544856000</v>
      </c>
      <c r="I30" s="224">
        <f>+I18+I29</f>
        <v>544856000</v>
      </c>
      <c r="J30" s="224">
        <f>+J18+J29</f>
        <v>561204290</v>
      </c>
      <c r="K30" s="224">
        <f>+K18+K29</f>
        <v>580588082</v>
      </c>
      <c r="L30" s="589"/>
    </row>
    <row r="31" spans="1:12" ht="13.5" thickBot="1">
      <c r="A31" s="217" t="s">
        <v>38</v>
      </c>
      <c r="B31" s="223" t="s">
        <v>116</v>
      </c>
      <c r="C31" s="224">
        <f>IF(C18-H18&lt;0,H18-C18,"-")</f>
        <v>57365537</v>
      </c>
      <c r="D31" s="224">
        <f>IF(D18-I18&lt;0,I18-D18,"-")</f>
        <v>57365537</v>
      </c>
      <c r="E31" s="224">
        <f>IF(E18-J18&lt;0,J18-E18,"-")</f>
        <v>68631359</v>
      </c>
      <c r="F31" s="224">
        <f>IF(F18-K18&lt;0,K18-F18,"-")</f>
        <v>62103953</v>
      </c>
      <c r="G31" s="223" t="s">
        <v>117</v>
      </c>
      <c r="H31" s="224" t="str">
        <f>IF(C18-H18&gt;0,C18-H18,"-")</f>
        <v>-</v>
      </c>
      <c r="I31" s="224" t="str">
        <f>IF(D18-I18&gt;0,D18-I18,"-")</f>
        <v>-</v>
      </c>
      <c r="J31" s="224" t="str">
        <f>IF(E18-J18&gt;0,E18-J18,"-")</f>
        <v>-</v>
      </c>
      <c r="K31" s="224" t="str">
        <f>IF(F18-K18&gt;0,F18-K18,"-")</f>
        <v>-</v>
      </c>
      <c r="L31" s="589"/>
    </row>
    <row r="32" spans="1:12" ht="13.5" thickBot="1">
      <c r="A32" s="217" t="s">
        <v>39</v>
      </c>
      <c r="B32" s="223" t="s">
        <v>172</v>
      </c>
      <c r="C32" s="224" t="str">
        <f>IF(C18+C29-H30&lt;0,H30-(C18+C29),"-")</f>
        <v>-</v>
      </c>
      <c r="D32" s="224" t="str">
        <f>IF(D18+D29-I30&lt;0,I30-(D18+D29),"-")</f>
        <v>-</v>
      </c>
      <c r="E32" s="224">
        <f>IF(E18+E29-J30&lt;0,J30-(E18+E29),"-")</f>
        <v>7836463</v>
      </c>
      <c r="F32" s="224" t="str">
        <f>IF(F18+F29-K30&lt;0,K30-(F18+F29),"-")</f>
        <v>-</v>
      </c>
      <c r="G32" s="223" t="s">
        <v>173</v>
      </c>
      <c r="H32" s="224" t="str">
        <f>IF(C18+C29-H30&gt;0,C18+C29-H30,"-")</f>
        <v>-</v>
      </c>
      <c r="I32" s="224" t="str">
        <f>IF(D18+D29-I30&gt;0,D18+D29-I30,"-")</f>
        <v>-</v>
      </c>
      <c r="J32" s="224" t="str">
        <f>IF(E18+E29-J30&gt;0,E18+E29-J30,"-")</f>
        <v>-</v>
      </c>
      <c r="K32" s="224" t="str">
        <f>IF(F18+F29-K30&gt;0,F18+F29-K30,"-")</f>
        <v>-</v>
      </c>
      <c r="L32" s="589"/>
    </row>
    <row r="33" spans="2:7" ht="17.25">
      <c r="B33" s="590"/>
      <c r="C33" s="590"/>
      <c r="D33" s="590"/>
      <c r="E33" s="590"/>
      <c r="F33" s="590"/>
      <c r="G33" s="590"/>
    </row>
  </sheetData>
  <sheetProtection/>
  <mergeCells count="5">
    <mergeCell ref="A3:A4"/>
    <mergeCell ref="L1:L32"/>
    <mergeCell ref="B33:G33"/>
    <mergeCell ref="G3:K3"/>
    <mergeCell ref="H2:K2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scale="70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3"/>
  <sheetViews>
    <sheetView zoomScaleSheetLayoutView="115" workbookViewId="0" topLeftCell="C13">
      <selection activeCell="J39" sqref="J39"/>
    </sheetView>
  </sheetViews>
  <sheetFormatPr defaultColWidth="9.375" defaultRowHeight="12.75"/>
  <cols>
    <col min="1" max="1" width="6.75390625" style="42" customWidth="1"/>
    <col min="2" max="2" width="55.125" style="43" customWidth="1"/>
    <col min="3" max="6" width="16.375" style="42" customWidth="1"/>
    <col min="7" max="7" width="55.125" style="42" customWidth="1"/>
    <col min="8" max="10" width="16.375" style="42" customWidth="1"/>
    <col min="11" max="11" width="18.625" style="42" customWidth="1"/>
    <col min="12" max="12" width="4.75390625" style="42" customWidth="1"/>
    <col min="13" max="16384" width="9.375" style="42" customWidth="1"/>
  </cols>
  <sheetData>
    <row r="1" spans="2:12" ht="30.75">
      <c r="B1" s="203" t="s">
        <v>115</v>
      </c>
      <c r="C1" s="204"/>
      <c r="D1" s="204"/>
      <c r="E1" s="204"/>
      <c r="F1" s="204"/>
      <c r="G1" s="204"/>
      <c r="H1" s="204"/>
      <c r="I1" s="204"/>
      <c r="J1" s="204"/>
      <c r="K1" s="204"/>
      <c r="L1" s="589" t="s">
        <v>643</v>
      </c>
    </row>
    <row r="2" spans="8:12" ht="14.25" thickBot="1">
      <c r="H2" s="593" t="s">
        <v>497</v>
      </c>
      <c r="I2" s="593"/>
      <c r="J2" s="593"/>
      <c r="K2" s="593"/>
      <c r="L2" s="589"/>
    </row>
    <row r="3" spans="1:12" ht="13.5" thickBot="1">
      <c r="A3" s="594" t="s">
        <v>65</v>
      </c>
      <c r="B3" s="205" t="s">
        <v>52</v>
      </c>
      <c r="C3" s="206"/>
      <c r="D3" s="387"/>
      <c r="E3" s="387"/>
      <c r="F3" s="488"/>
      <c r="G3" s="591" t="s">
        <v>53</v>
      </c>
      <c r="H3" s="592"/>
      <c r="I3" s="592"/>
      <c r="J3" s="592"/>
      <c r="K3" s="592"/>
      <c r="L3" s="589"/>
    </row>
    <row r="4" spans="1:12" s="44" customFormat="1" ht="23.25" thickBot="1">
      <c r="A4" s="595"/>
      <c r="B4" s="108" t="s">
        <v>57</v>
      </c>
      <c r="C4" s="109" t="str">
        <f>+'2.1.sz.mell  '!C4</f>
        <v>2019. évi előirányzat</v>
      </c>
      <c r="D4" s="109" t="str">
        <f>+'2.1.sz.mell  '!D4</f>
        <v>2019. évi módosított előirányzat</v>
      </c>
      <c r="E4" s="109" t="str">
        <f>+'2.1.sz.mell  '!E4</f>
        <v>2019. évi módosított előirányzat</v>
      </c>
      <c r="F4" s="109" t="str">
        <f>+'2.1.sz.mell  '!F4</f>
        <v>2019. évi módosított előirányzat</v>
      </c>
      <c r="G4" s="108" t="s">
        <v>57</v>
      </c>
      <c r="H4" s="109" t="str">
        <f>+'2.1.sz.mell  '!C4</f>
        <v>2019. évi előirányzat</v>
      </c>
      <c r="I4" s="109" t="str">
        <f>+'2.1.sz.mell  '!D4</f>
        <v>2019. évi módosított előirányzat</v>
      </c>
      <c r="J4" s="109" t="str">
        <f>+'2.1.sz.mell  '!E4</f>
        <v>2019. évi módosított előirányzat</v>
      </c>
      <c r="K4" s="109" t="str">
        <f>+'2.1.sz.mell  '!F4</f>
        <v>2019. évi módosított előirányzat</v>
      </c>
      <c r="L4" s="589"/>
    </row>
    <row r="5" spans="1:12" s="44" customFormat="1" ht="13.5" thickBot="1">
      <c r="A5" s="207" t="s">
        <v>430</v>
      </c>
      <c r="B5" s="208" t="s">
        <v>431</v>
      </c>
      <c r="C5" s="209" t="s">
        <v>432</v>
      </c>
      <c r="D5" s="209" t="s">
        <v>434</v>
      </c>
      <c r="E5" s="209" t="s">
        <v>433</v>
      </c>
      <c r="F5" s="209" t="s">
        <v>435</v>
      </c>
      <c r="G5" s="208" t="s">
        <v>436</v>
      </c>
      <c r="H5" s="210" t="s">
        <v>437</v>
      </c>
      <c r="I5" s="210" t="s">
        <v>542</v>
      </c>
      <c r="J5" s="210" t="s">
        <v>547</v>
      </c>
      <c r="K5" s="210" t="s">
        <v>571</v>
      </c>
      <c r="L5" s="589"/>
    </row>
    <row r="6" spans="1:12" ht="12.75" customHeight="1">
      <c r="A6" s="212" t="s">
        <v>13</v>
      </c>
      <c r="B6" s="213" t="s">
        <v>324</v>
      </c>
      <c r="C6" s="192">
        <v>45511000</v>
      </c>
      <c r="D6" s="192">
        <v>45511000</v>
      </c>
      <c r="E6" s="192">
        <v>45511000</v>
      </c>
      <c r="F6" s="192">
        <v>50143032</v>
      </c>
      <c r="G6" s="213" t="s">
        <v>166</v>
      </c>
      <c r="H6" s="198">
        <v>673625000</v>
      </c>
      <c r="I6" s="198">
        <v>673625000</v>
      </c>
      <c r="J6" s="198">
        <v>674559530</v>
      </c>
      <c r="K6" s="198">
        <v>674908819</v>
      </c>
      <c r="L6" s="589"/>
    </row>
    <row r="7" spans="1:12" ht="12.75">
      <c r="A7" s="214" t="s">
        <v>14</v>
      </c>
      <c r="B7" s="215" t="s">
        <v>325</v>
      </c>
      <c r="C7" s="193"/>
      <c r="D7" s="193"/>
      <c r="E7" s="193"/>
      <c r="F7" s="193"/>
      <c r="G7" s="215" t="s">
        <v>330</v>
      </c>
      <c r="H7" s="199">
        <v>13815000</v>
      </c>
      <c r="I7" s="199">
        <v>13815000</v>
      </c>
      <c r="J7" s="199">
        <v>13815000</v>
      </c>
      <c r="K7" s="199">
        <v>13815000</v>
      </c>
      <c r="L7" s="589"/>
    </row>
    <row r="8" spans="1:12" ht="12.75" customHeight="1">
      <c r="A8" s="214" t="s">
        <v>15</v>
      </c>
      <c r="B8" s="215" t="s">
        <v>7</v>
      </c>
      <c r="C8" s="193">
        <v>464263000</v>
      </c>
      <c r="D8" s="193">
        <v>464263000</v>
      </c>
      <c r="E8" s="193">
        <v>464263000</v>
      </c>
      <c r="F8" s="193">
        <v>453452851</v>
      </c>
      <c r="G8" s="215" t="s">
        <v>134</v>
      </c>
      <c r="H8" s="199">
        <v>28862000</v>
      </c>
      <c r="I8" s="199">
        <v>28862000</v>
      </c>
      <c r="J8" s="199">
        <v>28862000</v>
      </c>
      <c r="K8" s="199">
        <v>28862000</v>
      </c>
      <c r="L8" s="589"/>
    </row>
    <row r="9" spans="1:12" ht="12.75" customHeight="1">
      <c r="A9" s="214" t="s">
        <v>16</v>
      </c>
      <c r="B9" s="215" t="s">
        <v>326</v>
      </c>
      <c r="C9" s="193">
        <v>44915000</v>
      </c>
      <c r="D9" s="193">
        <v>44915000</v>
      </c>
      <c r="E9" s="193">
        <v>49355000</v>
      </c>
      <c r="F9" s="193">
        <v>54354998</v>
      </c>
      <c r="G9" s="215" t="s">
        <v>331</v>
      </c>
      <c r="H9" s="199">
        <v>28862000</v>
      </c>
      <c r="I9" s="199">
        <v>28862000</v>
      </c>
      <c r="J9" s="199">
        <v>28862000</v>
      </c>
      <c r="K9" s="199">
        <v>28862000</v>
      </c>
      <c r="L9" s="589"/>
    </row>
    <row r="10" spans="1:12" ht="12.75" customHeight="1">
      <c r="A10" s="214" t="s">
        <v>17</v>
      </c>
      <c r="B10" s="215" t="s">
        <v>327</v>
      </c>
      <c r="C10" s="193"/>
      <c r="D10" s="193"/>
      <c r="E10" s="193"/>
      <c r="F10" s="193"/>
      <c r="G10" s="215" t="s">
        <v>168</v>
      </c>
      <c r="H10" s="199">
        <v>9199000</v>
      </c>
      <c r="I10" s="199">
        <v>9199000</v>
      </c>
      <c r="J10" s="199">
        <v>10549375</v>
      </c>
      <c r="K10" s="199">
        <v>15549373</v>
      </c>
      <c r="L10" s="589"/>
    </row>
    <row r="11" spans="1:12" ht="12.75" customHeight="1">
      <c r="A11" s="214" t="s">
        <v>18</v>
      </c>
      <c r="B11" s="215" t="s">
        <v>328</v>
      </c>
      <c r="C11" s="194"/>
      <c r="D11" s="194"/>
      <c r="E11" s="194"/>
      <c r="F11" s="194"/>
      <c r="G11" s="300"/>
      <c r="H11" s="199"/>
      <c r="I11" s="199"/>
      <c r="J11" s="199"/>
      <c r="K11" s="199"/>
      <c r="L11" s="589"/>
    </row>
    <row r="12" spans="1:12" ht="12.75" customHeight="1">
      <c r="A12" s="214" t="s">
        <v>19</v>
      </c>
      <c r="B12" s="45" t="s">
        <v>489</v>
      </c>
      <c r="C12" s="193"/>
      <c r="D12" s="193"/>
      <c r="E12" s="193"/>
      <c r="F12" s="193"/>
      <c r="G12" s="300"/>
      <c r="H12" s="199"/>
      <c r="I12" s="199"/>
      <c r="J12" s="199"/>
      <c r="K12" s="199"/>
      <c r="L12" s="589"/>
    </row>
    <row r="13" spans="1:12" ht="12.75" customHeight="1">
      <c r="A13" s="214" t="s">
        <v>20</v>
      </c>
      <c r="B13" s="45"/>
      <c r="C13" s="193"/>
      <c r="D13" s="193"/>
      <c r="E13" s="193"/>
      <c r="F13" s="193"/>
      <c r="G13" s="301"/>
      <c r="H13" s="199"/>
      <c r="I13" s="199"/>
      <c r="J13" s="199"/>
      <c r="K13" s="199"/>
      <c r="L13" s="589"/>
    </row>
    <row r="14" spans="1:13" ht="12.75" customHeight="1">
      <c r="A14" s="214" t="s">
        <v>21</v>
      </c>
      <c r="B14" s="298"/>
      <c r="C14" s="194"/>
      <c r="D14" s="194"/>
      <c r="E14" s="194"/>
      <c r="F14" s="194"/>
      <c r="G14" s="300"/>
      <c r="H14" s="199"/>
      <c r="I14" s="199"/>
      <c r="J14" s="199"/>
      <c r="K14" s="199"/>
      <c r="L14" s="589"/>
      <c r="M14" s="42" t="s">
        <v>473</v>
      </c>
    </row>
    <row r="15" spans="1:12" ht="12.75">
      <c r="A15" s="214" t="s">
        <v>22</v>
      </c>
      <c r="B15" s="45"/>
      <c r="C15" s="194"/>
      <c r="D15" s="194"/>
      <c r="E15" s="194"/>
      <c r="F15" s="194"/>
      <c r="G15" s="300"/>
      <c r="H15" s="199"/>
      <c r="I15" s="199"/>
      <c r="J15" s="199"/>
      <c r="K15" s="199"/>
      <c r="L15" s="589"/>
    </row>
    <row r="16" spans="1:12" ht="12.75" customHeight="1" thickBot="1">
      <c r="A16" s="266" t="s">
        <v>23</v>
      </c>
      <c r="B16" s="299"/>
      <c r="C16" s="268"/>
      <c r="D16" s="268"/>
      <c r="E16" s="268"/>
      <c r="F16" s="268"/>
      <c r="G16" s="267" t="s">
        <v>45</v>
      </c>
      <c r="H16" s="240"/>
      <c r="I16" s="240"/>
      <c r="J16" s="240"/>
      <c r="K16" s="240"/>
      <c r="L16" s="589"/>
    </row>
    <row r="17" spans="1:12" ht="15.75" customHeight="1" thickBot="1">
      <c r="A17" s="217" t="s">
        <v>24</v>
      </c>
      <c r="B17" s="88" t="s">
        <v>338</v>
      </c>
      <c r="C17" s="196">
        <f>+C6+C8+C9+C11+C12+C13+C14+C15+C16</f>
        <v>554689000</v>
      </c>
      <c r="D17" s="196">
        <f>+D6+D8+D9+D11+D12+D13+D14+D15+D16</f>
        <v>554689000</v>
      </c>
      <c r="E17" s="196">
        <f>+E6+E8+E9+E11+E12+E13+E14+E15+E16</f>
        <v>559129000</v>
      </c>
      <c r="F17" s="196">
        <f>+F6+F8+F9+F11+F12+F13+F14+F15+F16</f>
        <v>557950881</v>
      </c>
      <c r="G17" s="88" t="s">
        <v>339</v>
      </c>
      <c r="H17" s="201">
        <f>+H6+H8+H10+H11+H12+H13+H14+H15+H16</f>
        <v>711686000</v>
      </c>
      <c r="I17" s="201">
        <f>+I6+I8+I10+I11+I12+I13+I14+I15+I16</f>
        <v>711686000</v>
      </c>
      <c r="J17" s="201">
        <f>+J6+J8+J10+J11+J12+J13+J14+J15+J16</f>
        <v>713970905</v>
      </c>
      <c r="K17" s="201">
        <f>+K6+K8+K10+K11+K12+K13+K14+K15+K16</f>
        <v>719320192</v>
      </c>
      <c r="L17" s="589"/>
    </row>
    <row r="18" spans="1:12" ht="12.75" customHeight="1">
      <c r="A18" s="212" t="s">
        <v>25</v>
      </c>
      <c r="B18" s="227" t="s">
        <v>185</v>
      </c>
      <c r="C18" s="234">
        <f>+C19+C20+C21+C22+C23</f>
        <v>163072000</v>
      </c>
      <c r="D18" s="234">
        <f>+D19+D20+D21+D22+D23</f>
        <v>163072000</v>
      </c>
      <c r="E18" s="234">
        <f>+E19+E20+E21+E22+E23</f>
        <v>168753368</v>
      </c>
      <c r="F18" s="234">
        <f>+F19+F20+F21+F22+F23</f>
        <v>167444311</v>
      </c>
      <c r="G18" s="220" t="s">
        <v>138</v>
      </c>
      <c r="H18" s="70"/>
      <c r="I18" s="70"/>
      <c r="J18" s="70"/>
      <c r="K18" s="70"/>
      <c r="L18" s="589"/>
    </row>
    <row r="19" spans="1:12" ht="12.75" customHeight="1">
      <c r="A19" s="214" t="s">
        <v>26</v>
      </c>
      <c r="B19" s="228" t="s">
        <v>174</v>
      </c>
      <c r="C19" s="71">
        <v>163072000</v>
      </c>
      <c r="D19" s="71"/>
      <c r="E19" s="71"/>
      <c r="F19" s="71"/>
      <c r="G19" s="220" t="s">
        <v>141</v>
      </c>
      <c r="H19" s="72"/>
      <c r="I19" s="72"/>
      <c r="J19" s="72"/>
      <c r="K19" s="72"/>
      <c r="L19" s="589"/>
    </row>
    <row r="20" spans="1:12" ht="12.75" customHeight="1">
      <c r="A20" s="212" t="s">
        <v>27</v>
      </c>
      <c r="B20" s="228" t="s">
        <v>175</v>
      </c>
      <c r="C20" s="71"/>
      <c r="D20" s="71"/>
      <c r="E20" s="71"/>
      <c r="F20" s="71"/>
      <c r="G20" s="220" t="s">
        <v>112</v>
      </c>
      <c r="H20" s="72"/>
      <c r="I20" s="72"/>
      <c r="J20" s="72"/>
      <c r="K20" s="72"/>
      <c r="L20" s="589"/>
    </row>
    <row r="21" spans="1:12" ht="12.75" customHeight="1">
      <c r="A21" s="214" t="s">
        <v>28</v>
      </c>
      <c r="B21" s="228" t="s">
        <v>176</v>
      </c>
      <c r="C21" s="71"/>
      <c r="D21" s="71">
        <v>163072000</v>
      </c>
      <c r="E21" s="71">
        <v>168753368</v>
      </c>
      <c r="F21" s="71">
        <v>167444311</v>
      </c>
      <c r="G21" s="220" t="s">
        <v>113</v>
      </c>
      <c r="H21" s="72">
        <v>6075000</v>
      </c>
      <c r="I21" s="72">
        <v>6075000</v>
      </c>
      <c r="J21" s="72">
        <v>6075000</v>
      </c>
      <c r="K21" s="72">
        <v>6075000</v>
      </c>
      <c r="L21" s="589"/>
    </row>
    <row r="22" spans="1:12" ht="12.75" customHeight="1">
      <c r="A22" s="212" t="s">
        <v>29</v>
      </c>
      <c r="B22" s="228" t="s">
        <v>177</v>
      </c>
      <c r="C22" s="71"/>
      <c r="D22" s="71"/>
      <c r="E22" s="71"/>
      <c r="F22" s="71"/>
      <c r="G22" s="219" t="s">
        <v>171</v>
      </c>
      <c r="H22" s="72"/>
      <c r="I22" s="72"/>
      <c r="J22" s="72"/>
      <c r="K22" s="72"/>
      <c r="L22" s="589"/>
    </row>
    <row r="23" spans="1:12" ht="12.75" customHeight="1">
      <c r="A23" s="214" t="s">
        <v>30</v>
      </c>
      <c r="B23" s="229" t="s">
        <v>178</v>
      </c>
      <c r="C23" s="71"/>
      <c r="D23" s="71"/>
      <c r="E23" s="71"/>
      <c r="F23" s="71"/>
      <c r="G23" s="220" t="s">
        <v>142</v>
      </c>
      <c r="H23" s="72"/>
      <c r="I23" s="72"/>
      <c r="J23" s="72"/>
      <c r="K23" s="72"/>
      <c r="L23" s="589"/>
    </row>
    <row r="24" spans="1:12" ht="12.75" customHeight="1">
      <c r="A24" s="212" t="s">
        <v>31</v>
      </c>
      <c r="B24" s="230" t="s">
        <v>179</v>
      </c>
      <c r="C24" s="222"/>
      <c r="D24" s="222"/>
      <c r="E24" s="222"/>
      <c r="F24" s="222"/>
      <c r="G24" s="231" t="s">
        <v>140</v>
      </c>
      <c r="H24" s="72"/>
      <c r="I24" s="72"/>
      <c r="J24" s="72"/>
      <c r="K24" s="72"/>
      <c r="L24" s="589"/>
    </row>
    <row r="25" spans="1:12" ht="12.75" customHeight="1">
      <c r="A25" s="214" t="s">
        <v>32</v>
      </c>
      <c r="B25" s="229" t="s">
        <v>180</v>
      </c>
      <c r="C25" s="71"/>
      <c r="D25" s="71"/>
      <c r="E25" s="71"/>
      <c r="F25" s="71"/>
      <c r="G25" s="231" t="s">
        <v>332</v>
      </c>
      <c r="H25" s="72"/>
      <c r="I25" s="72"/>
      <c r="J25" s="72"/>
      <c r="K25" s="72"/>
      <c r="L25" s="589"/>
    </row>
    <row r="26" spans="1:12" ht="12.75" customHeight="1">
      <c r="A26" s="212" t="s">
        <v>33</v>
      </c>
      <c r="B26" s="229" t="s">
        <v>181</v>
      </c>
      <c r="C26" s="71"/>
      <c r="D26" s="71"/>
      <c r="E26" s="71"/>
      <c r="F26" s="71"/>
      <c r="G26" s="226"/>
      <c r="H26" s="72"/>
      <c r="I26" s="72"/>
      <c r="J26" s="72"/>
      <c r="K26" s="72"/>
      <c r="L26" s="589"/>
    </row>
    <row r="27" spans="1:12" ht="12.75" customHeight="1">
      <c r="A27" s="214" t="s">
        <v>34</v>
      </c>
      <c r="B27" s="228" t="s">
        <v>182</v>
      </c>
      <c r="C27" s="71"/>
      <c r="D27" s="71"/>
      <c r="E27" s="71"/>
      <c r="F27" s="71"/>
      <c r="G27" s="85"/>
      <c r="H27" s="72"/>
      <c r="I27" s="72"/>
      <c r="J27" s="72"/>
      <c r="K27" s="72"/>
      <c r="L27" s="589"/>
    </row>
    <row r="28" spans="1:12" ht="12.75" customHeight="1">
      <c r="A28" s="212" t="s">
        <v>35</v>
      </c>
      <c r="B28" s="232" t="s">
        <v>183</v>
      </c>
      <c r="C28" s="71"/>
      <c r="D28" s="71"/>
      <c r="E28" s="71"/>
      <c r="F28" s="71"/>
      <c r="G28" s="45"/>
      <c r="H28" s="72"/>
      <c r="I28" s="72"/>
      <c r="J28" s="72"/>
      <c r="K28" s="72"/>
      <c r="L28" s="589"/>
    </row>
    <row r="29" spans="1:12" ht="12.75" customHeight="1" thickBot="1">
      <c r="A29" s="214" t="s">
        <v>36</v>
      </c>
      <c r="B29" s="233" t="s">
        <v>184</v>
      </c>
      <c r="C29" s="71"/>
      <c r="D29" s="71"/>
      <c r="E29" s="71"/>
      <c r="F29" s="71"/>
      <c r="G29" s="85"/>
      <c r="H29" s="72"/>
      <c r="I29" s="72"/>
      <c r="J29" s="72"/>
      <c r="K29" s="72"/>
      <c r="L29" s="589"/>
    </row>
    <row r="30" spans="1:12" ht="21.75" customHeight="1" thickBot="1">
      <c r="A30" s="217" t="s">
        <v>37</v>
      </c>
      <c r="B30" s="88" t="s">
        <v>329</v>
      </c>
      <c r="C30" s="196">
        <f>+C18+C24</f>
        <v>163072000</v>
      </c>
      <c r="D30" s="196">
        <f>+D18+D24</f>
        <v>163072000</v>
      </c>
      <c r="E30" s="196">
        <f>+E18+E24</f>
        <v>168753368</v>
      </c>
      <c r="F30" s="196">
        <f>+F18+F24</f>
        <v>167444311</v>
      </c>
      <c r="G30" s="88" t="s">
        <v>333</v>
      </c>
      <c r="H30" s="201">
        <f>SUM(H18:H29)</f>
        <v>6075000</v>
      </c>
      <c r="I30" s="201">
        <f>SUM(I18:I29)</f>
        <v>6075000</v>
      </c>
      <c r="J30" s="201">
        <f>SUM(J18:J29)</f>
        <v>6075000</v>
      </c>
      <c r="K30" s="201">
        <f>SUM(K18:K29)</f>
        <v>6075000</v>
      </c>
      <c r="L30" s="589"/>
    </row>
    <row r="31" spans="1:12" ht="13.5" thickBot="1">
      <c r="A31" s="217" t="s">
        <v>38</v>
      </c>
      <c r="B31" s="223" t="s">
        <v>334</v>
      </c>
      <c r="C31" s="224">
        <f>+C17+C30</f>
        <v>717761000</v>
      </c>
      <c r="D31" s="224">
        <f>+D17+D30</f>
        <v>717761000</v>
      </c>
      <c r="E31" s="224">
        <f>+E17+E30</f>
        <v>727882368</v>
      </c>
      <c r="F31" s="224">
        <f>+F17+F30</f>
        <v>725395192</v>
      </c>
      <c r="G31" s="223" t="s">
        <v>335</v>
      </c>
      <c r="H31" s="224">
        <f>+H17+H30</f>
        <v>717761000</v>
      </c>
      <c r="I31" s="224">
        <f>+I17+I30</f>
        <v>717761000</v>
      </c>
      <c r="J31" s="224">
        <f>+J17+J30</f>
        <v>720045905</v>
      </c>
      <c r="K31" s="224">
        <f>+K17+K30</f>
        <v>725395192</v>
      </c>
      <c r="L31" s="589"/>
    </row>
    <row r="32" spans="1:12" ht="13.5" thickBot="1">
      <c r="A32" s="217" t="s">
        <v>39</v>
      </c>
      <c r="B32" s="223" t="s">
        <v>116</v>
      </c>
      <c r="C32" s="224">
        <f>IF(C17-H17&lt;0,H17-C17,"-")</f>
        <v>156997000</v>
      </c>
      <c r="D32" s="224">
        <f>IF(D17-I17&lt;0,I17-D17,"-")</f>
        <v>156997000</v>
      </c>
      <c r="E32" s="224">
        <f>IF(E17-J17&lt;0,J17-E17,"-")</f>
        <v>154841905</v>
      </c>
      <c r="F32" s="224">
        <f>IF(F17-K17&lt;0,K17-F17,"-")</f>
        <v>161369311</v>
      </c>
      <c r="G32" s="223" t="s">
        <v>117</v>
      </c>
      <c r="H32" s="224" t="str">
        <f>IF(C17-H17&gt;0,C17-H17,"-")</f>
        <v>-</v>
      </c>
      <c r="I32" s="224" t="str">
        <f>IF(D17-I17&gt;0,D17-I17,"-")</f>
        <v>-</v>
      </c>
      <c r="J32" s="224" t="str">
        <f>IF(E17-J17&gt;0,E17-J17,"-")</f>
        <v>-</v>
      </c>
      <c r="K32" s="224" t="str">
        <f>IF(F17-K17&gt;0,F17-K17,"-")</f>
        <v>-</v>
      </c>
      <c r="L32" s="589"/>
    </row>
    <row r="33" spans="1:12" ht="13.5" thickBot="1">
      <c r="A33" s="217" t="s">
        <v>40</v>
      </c>
      <c r="B33" s="223" t="s">
        <v>172</v>
      </c>
      <c r="C33" s="224" t="str">
        <f>IF(C17+C30-H26&lt;0,H26-(C17+C30),"-")</f>
        <v>-</v>
      </c>
      <c r="D33" s="224" t="str">
        <f>IF(D17+D30-I26&lt;0,I26-(D17+D30),"-")</f>
        <v>-</v>
      </c>
      <c r="E33" s="224" t="str">
        <f>IF(E17+E30-J26&lt;0,J26-(E17+E30),"-")</f>
        <v>-</v>
      </c>
      <c r="F33" s="224" t="str">
        <f>IF(F17+F30-K26&lt;0,K26-(F17+F30),"-")</f>
        <v>-</v>
      </c>
      <c r="G33" s="223" t="s">
        <v>173</v>
      </c>
      <c r="H33" s="224">
        <f>IF(C17+C30-H26&gt;0,C17+C30-H31,"-")</f>
        <v>0</v>
      </c>
      <c r="I33" s="224">
        <f>IF(D17+D30-I26&gt;0,D17+D30-I31,"-")</f>
        <v>0</v>
      </c>
      <c r="J33" s="224">
        <f>IF(E17+E30-J26&gt;0,E17+E30-J31,"-")</f>
        <v>7836463</v>
      </c>
      <c r="K33" s="224">
        <f>IF(F17+F30-K26&gt;0,F17+F30-K31,"-")</f>
        <v>0</v>
      </c>
      <c r="L33" s="589"/>
    </row>
  </sheetData>
  <sheetProtection/>
  <mergeCells count="4">
    <mergeCell ref="A3:A4"/>
    <mergeCell ref="L1:L33"/>
    <mergeCell ref="G3:K3"/>
    <mergeCell ref="H2:K2"/>
  </mergeCells>
  <printOptions horizontalCentered="1"/>
  <pageMargins left="0.7874015748031497" right="0.7874015748031497" top="0.49" bottom="0.79" header="0.49" footer="0.7874015748031497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workbookViewId="0" topLeftCell="A1">
      <selection activeCell="H2" sqref="H2"/>
    </sheetView>
  </sheetViews>
  <sheetFormatPr defaultColWidth="9.375" defaultRowHeight="12.75"/>
  <cols>
    <col min="1" max="1" width="5.625" style="494" customWidth="1"/>
    <col min="2" max="2" width="68.625" style="494" customWidth="1"/>
    <col min="3" max="3" width="19.50390625" style="494" customWidth="1"/>
    <col min="4" max="4" width="14.75390625" style="494" bestFit="1" customWidth="1"/>
    <col min="5" max="16384" width="9.375" style="494" customWidth="1"/>
  </cols>
  <sheetData>
    <row r="1" spans="1:4" ht="33" customHeight="1">
      <c r="A1" s="600" t="s">
        <v>582</v>
      </c>
      <c r="B1" s="600"/>
      <c r="C1" s="600"/>
      <c r="D1" s="600"/>
    </row>
    <row r="2" spans="1:4" ht="15.75" customHeight="1" thickBot="1">
      <c r="A2" s="495"/>
      <c r="B2" s="495"/>
      <c r="C2" s="599" t="s">
        <v>497</v>
      </c>
      <c r="D2" s="599"/>
    </row>
    <row r="3" spans="1:4" ht="36.75" customHeight="1" thickBot="1">
      <c r="A3" s="496" t="s">
        <v>11</v>
      </c>
      <c r="B3" s="497" t="s">
        <v>583</v>
      </c>
      <c r="C3" s="498" t="s">
        <v>512</v>
      </c>
      <c r="D3" s="498" t="s">
        <v>541</v>
      </c>
    </row>
    <row r="4" spans="1:4" ht="14.25" thickBot="1">
      <c r="A4" s="499" t="s">
        <v>430</v>
      </c>
      <c r="B4" s="500" t="s">
        <v>431</v>
      </c>
      <c r="C4" s="501" t="s">
        <v>432</v>
      </c>
      <c r="D4" s="501" t="s">
        <v>434</v>
      </c>
    </row>
    <row r="5" spans="1:4" ht="13.5">
      <c r="A5" s="502" t="s">
        <v>13</v>
      </c>
      <c r="B5" s="503" t="s">
        <v>584</v>
      </c>
      <c r="C5" s="504">
        <v>41000000</v>
      </c>
      <c r="D5" s="285">
        <v>50040266</v>
      </c>
    </row>
    <row r="6" spans="1:4" ht="24">
      <c r="A6" s="505" t="s">
        <v>14</v>
      </c>
      <c r="B6" s="506" t="s">
        <v>585</v>
      </c>
      <c r="C6" s="507">
        <v>270000</v>
      </c>
      <c r="D6" s="507">
        <v>474249</v>
      </c>
    </row>
    <row r="7" spans="1:4" ht="13.5">
      <c r="A7" s="505" t="s">
        <v>15</v>
      </c>
      <c r="B7" s="508" t="s">
        <v>586</v>
      </c>
      <c r="C7" s="507"/>
      <c r="D7" s="507"/>
    </row>
    <row r="8" spans="1:4" ht="24">
      <c r="A8" s="505" t="s">
        <v>16</v>
      </c>
      <c r="B8" s="508" t="s">
        <v>587</v>
      </c>
      <c r="C8" s="507">
        <v>464263000</v>
      </c>
      <c r="D8" s="507">
        <v>453452851</v>
      </c>
    </row>
    <row r="9" spans="1:4" ht="13.5">
      <c r="A9" s="509" t="s">
        <v>17</v>
      </c>
      <c r="B9" s="508" t="s">
        <v>588</v>
      </c>
      <c r="C9" s="510">
        <v>330000</v>
      </c>
      <c r="D9" s="510">
        <v>495847</v>
      </c>
    </row>
    <row r="10" spans="1:4" ht="14.25" thickBot="1">
      <c r="A10" s="505" t="s">
        <v>18</v>
      </c>
      <c r="B10" s="511" t="s">
        <v>589</v>
      </c>
      <c r="C10" s="507"/>
      <c r="D10" s="507"/>
    </row>
    <row r="11" spans="1:4" ht="14.25" thickBot="1">
      <c r="A11" s="596" t="s">
        <v>590</v>
      </c>
      <c r="B11" s="597"/>
      <c r="C11" s="512">
        <f>SUM(C5:C10)</f>
        <v>505863000</v>
      </c>
      <c r="D11" s="512">
        <f>SUM(D5:D10)</f>
        <v>504463213</v>
      </c>
    </row>
    <row r="12" spans="1:3" ht="23.25" customHeight="1">
      <c r="A12" s="598" t="s">
        <v>591</v>
      </c>
      <c r="B12" s="598"/>
      <c r="C12" s="598"/>
    </row>
  </sheetData>
  <sheetProtection/>
  <mergeCells count="4">
    <mergeCell ref="A11:B11"/>
    <mergeCell ref="A12:C12"/>
    <mergeCell ref="C2:D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9/2020. (VII. 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4"/>
  <sheetViews>
    <sheetView zoomScale="115" zoomScaleNormal="115" workbookViewId="0" topLeftCell="A1">
      <selection activeCell="A1" sqref="A1:G1"/>
    </sheetView>
  </sheetViews>
  <sheetFormatPr defaultColWidth="9.37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7" width="16.625" style="42" customWidth="1"/>
    <col min="8" max="8" width="12.75390625" style="42" customWidth="1"/>
    <col min="9" max="9" width="13.75390625" style="42" customWidth="1"/>
    <col min="10" max="16384" width="9.375" style="42" customWidth="1"/>
  </cols>
  <sheetData>
    <row r="1" spans="1:7" ht="25.5" customHeight="1">
      <c r="A1" s="601" t="s">
        <v>0</v>
      </c>
      <c r="B1" s="601"/>
      <c r="C1" s="601"/>
      <c r="D1" s="601"/>
      <c r="E1" s="601"/>
      <c r="F1" s="601"/>
      <c r="G1" s="601"/>
    </row>
    <row r="2" ht="22.5" customHeight="1" thickBot="1"/>
    <row r="3" spans="1:7" s="44" customFormat="1" ht="44.25" customHeight="1" thickBot="1">
      <c r="A3" s="108" t="s">
        <v>60</v>
      </c>
      <c r="B3" s="109" t="s">
        <v>61</v>
      </c>
      <c r="C3" s="109" t="s">
        <v>62</v>
      </c>
      <c r="D3" s="109" t="s">
        <v>518</v>
      </c>
      <c r="E3" s="109" t="s">
        <v>512</v>
      </c>
      <c r="F3" s="390" t="s">
        <v>541</v>
      </c>
      <c r="G3" s="50" t="s">
        <v>541</v>
      </c>
    </row>
    <row r="4" spans="1:7" ht="12" customHeight="1" thickBot="1">
      <c r="A4" s="51" t="s">
        <v>430</v>
      </c>
      <c r="B4" s="52" t="s">
        <v>431</v>
      </c>
      <c r="C4" s="52" t="s">
        <v>432</v>
      </c>
      <c r="D4" s="52" t="s">
        <v>434</v>
      </c>
      <c r="E4" s="52" t="s">
        <v>433</v>
      </c>
      <c r="F4" s="391" t="s">
        <v>435</v>
      </c>
      <c r="G4" s="53" t="s">
        <v>436</v>
      </c>
    </row>
    <row r="5" spans="1:8" ht="23.25" customHeight="1">
      <c r="A5" s="373" t="s">
        <v>519</v>
      </c>
      <c r="B5" s="57">
        <v>6070000</v>
      </c>
      <c r="C5" s="332" t="s">
        <v>488</v>
      </c>
      <c r="D5" s="57"/>
      <c r="E5" s="57">
        <v>6070000</v>
      </c>
      <c r="F5" s="57">
        <v>6070000</v>
      </c>
      <c r="G5" s="491">
        <v>6070000</v>
      </c>
      <c r="H5" s="42">
        <f>E5-F5</f>
        <v>0</v>
      </c>
    </row>
    <row r="6" spans="1:8" ht="21.75" customHeight="1">
      <c r="A6" s="373" t="s">
        <v>575</v>
      </c>
      <c r="B6" s="379">
        <f>G6+D6</f>
        <v>45439063</v>
      </c>
      <c r="C6" s="380" t="s">
        <v>468</v>
      </c>
      <c r="D6" s="381">
        <v>33040434</v>
      </c>
      <c r="E6" s="379">
        <v>12700000</v>
      </c>
      <c r="F6" s="379">
        <v>12700000</v>
      </c>
      <c r="G6" s="379">
        <v>12398629</v>
      </c>
      <c r="H6" s="42">
        <f>E6-F6</f>
        <v>0</v>
      </c>
    </row>
    <row r="7" spans="1:7" ht="21.75" customHeight="1">
      <c r="A7" s="373" t="s">
        <v>576</v>
      </c>
      <c r="B7" s="379">
        <f aca="true" t="shared" si="0" ref="B7:B34">G7+D7</f>
        <v>16484641</v>
      </c>
      <c r="C7" s="332" t="s">
        <v>469</v>
      </c>
      <c r="D7" s="57"/>
      <c r="E7" s="57">
        <v>18087000</v>
      </c>
      <c r="F7" s="57">
        <v>17913000</v>
      </c>
      <c r="G7" s="57">
        <v>16484641</v>
      </c>
    </row>
    <row r="8" spans="1:8" ht="15.75" customHeight="1">
      <c r="A8" s="374" t="s">
        <v>493</v>
      </c>
      <c r="B8" s="379">
        <f t="shared" si="0"/>
        <v>1315720</v>
      </c>
      <c r="C8" s="332" t="s">
        <v>469</v>
      </c>
      <c r="D8" s="57"/>
      <c r="E8" s="57">
        <v>762000</v>
      </c>
      <c r="F8" s="57">
        <v>762000</v>
      </c>
      <c r="G8" s="57">
        <v>1315720</v>
      </c>
      <c r="H8" s="42">
        <f>E8-F8</f>
        <v>0</v>
      </c>
    </row>
    <row r="9" spans="1:8" ht="25.5" customHeight="1">
      <c r="A9" s="373" t="s">
        <v>520</v>
      </c>
      <c r="B9" s="379">
        <f>G9+D9</f>
        <v>96620961</v>
      </c>
      <c r="C9" s="380" t="s">
        <v>469</v>
      </c>
      <c r="D9" s="381">
        <v>32461988</v>
      </c>
      <c r="E9" s="381">
        <v>56559000</v>
      </c>
      <c r="F9" s="381">
        <v>56559000</v>
      </c>
      <c r="G9" s="381">
        <v>64158973</v>
      </c>
      <c r="H9" s="42">
        <f>E9-F9</f>
        <v>0</v>
      </c>
    </row>
    <row r="10" spans="1:7" ht="15.75" customHeight="1">
      <c r="A10" s="374" t="s">
        <v>577</v>
      </c>
      <c r="B10" s="379">
        <f t="shared" si="0"/>
        <v>63550916</v>
      </c>
      <c r="C10" s="332" t="s">
        <v>488</v>
      </c>
      <c r="D10" s="57"/>
      <c r="E10" s="57">
        <v>77325000</v>
      </c>
      <c r="F10" s="57">
        <v>71453000</v>
      </c>
      <c r="G10" s="57">
        <v>63550916</v>
      </c>
    </row>
    <row r="11" spans="1:7" ht="15.75" customHeight="1">
      <c r="A11" s="373" t="s">
        <v>521</v>
      </c>
      <c r="B11" s="379">
        <f t="shared" si="0"/>
        <v>399116135</v>
      </c>
      <c r="C11" s="380" t="s">
        <v>467</v>
      </c>
      <c r="D11" s="381">
        <v>58417900</v>
      </c>
      <c r="E11" s="381">
        <v>350000000</v>
      </c>
      <c r="F11" s="381">
        <v>340680000</v>
      </c>
      <c r="G11" s="381">
        <v>340698235</v>
      </c>
    </row>
    <row r="12" spans="1:7" ht="22.5" customHeight="1">
      <c r="A12" s="373" t="s">
        <v>501</v>
      </c>
      <c r="B12" s="379">
        <f t="shared" si="0"/>
        <v>10332644</v>
      </c>
      <c r="C12" s="380" t="s">
        <v>488</v>
      </c>
      <c r="D12" s="381">
        <v>1484644</v>
      </c>
      <c r="E12" s="381">
        <v>8848000</v>
      </c>
      <c r="F12" s="381">
        <v>8848000</v>
      </c>
      <c r="G12" s="381">
        <v>8848000</v>
      </c>
    </row>
    <row r="13" spans="1:7" ht="21" customHeight="1">
      <c r="A13" s="373" t="s">
        <v>525</v>
      </c>
      <c r="B13" s="379">
        <f t="shared" si="0"/>
        <v>3783637</v>
      </c>
      <c r="C13" s="332" t="s">
        <v>488</v>
      </c>
      <c r="D13" s="57"/>
      <c r="E13" s="57">
        <v>7620000</v>
      </c>
      <c r="F13" s="57">
        <v>3230697</v>
      </c>
      <c r="G13" s="57">
        <v>3783637</v>
      </c>
    </row>
    <row r="14" spans="1:7" ht="23.25" customHeight="1">
      <c r="A14" s="373" t="s">
        <v>502</v>
      </c>
      <c r="B14" s="379">
        <f t="shared" si="0"/>
        <v>4130097</v>
      </c>
      <c r="C14" s="380" t="s">
        <v>488</v>
      </c>
      <c r="D14" s="381">
        <v>285750</v>
      </c>
      <c r="E14" s="381">
        <v>3131000</v>
      </c>
      <c r="F14" s="381">
        <v>3131000</v>
      </c>
      <c r="G14" s="381">
        <v>3844347</v>
      </c>
    </row>
    <row r="15" spans="1:7" ht="15.75" customHeight="1">
      <c r="A15" s="373" t="s">
        <v>503</v>
      </c>
      <c r="B15" s="379">
        <f t="shared" si="0"/>
        <v>0</v>
      </c>
      <c r="C15" s="332" t="s">
        <v>522</v>
      </c>
      <c r="D15" s="57"/>
      <c r="E15" s="57">
        <v>1949000</v>
      </c>
      <c r="F15" s="57">
        <v>1949000</v>
      </c>
      <c r="G15" s="492">
        <v>0</v>
      </c>
    </row>
    <row r="16" spans="1:7" ht="21.75" customHeight="1">
      <c r="A16" s="373" t="s">
        <v>523</v>
      </c>
      <c r="B16" s="379">
        <f t="shared" si="0"/>
        <v>1581000</v>
      </c>
      <c r="C16" s="332" t="s">
        <v>488</v>
      </c>
      <c r="D16" s="57"/>
      <c r="E16" s="57">
        <v>10160000</v>
      </c>
      <c r="F16" s="57">
        <v>1515000</v>
      </c>
      <c r="G16" s="57">
        <v>1581000</v>
      </c>
    </row>
    <row r="17" spans="1:7" ht="22.5" customHeight="1">
      <c r="A17" s="373" t="s">
        <v>504</v>
      </c>
      <c r="B17" s="379">
        <f t="shared" si="0"/>
        <v>1836000</v>
      </c>
      <c r="C17" s="380" t="s">
        <v>488</v>
      </c>
      <c r="D17" s="381"/>
      <c r="E17" s="381">
        <v>1836000</v>
      </c>
      <c r="F17" s="381">
        <v>1836000</v>
      </c>
      <c r="G17" s="381">
        <v>1836000</v>
      </c>
    </row>
    <row r="18" spans="1:7" ht="21.75" customHeight="1">
      <c r="A18" s="331" t="s">
        <v>529</v>
      </c>
      <c r="B18" s="379">
        <f t="shared" si="0"/>
        <v>80505102</v>
      </c>
      <c r="C18" s="332" t="s">
        <v>488</v>
      </c>
      <c r="D18" s="57">
        <v>3251200</v>
      </c>
      <c r="E18" s="57">
        <v>52268000</v>
      </c>
      <c r="F18" s="57">
        <v>74143130</v>
      </c>
      <c r="G18" s="57">
        <v>77253902</v>
      </c>
    </row>
    <row r="19" spans="1:7" ht="15.75" customHeight="1">
      <c r="A19" s="331" t="s">
        <v>524</v>
      </c>
      <c r="B19" s="379">
        <f t="shared" si="0"/>
        <v>59750698</v>
      </c>
      <c r="C19" s="332" t="s">
        <v>488</v>
      </c>
      <c r="D19" s="57"/>
      <c r="E19" s="57">
        <v>55784000</v>
      </c>
      <c r="F19" s="57">
        <v>59656000</v>
      </c>
      <c r="G19" s="57">
        <v>59750698</v>
      </c>
    </row>
    <row r="20" spans="1:7" ht="21.75" customHeight="1">
      <c r="A20" s="331" t="s">
        <v>505</v>
      </c>
      <c r="B20" s="379">
        <f t="shared" si="0"/>
        <v>169319257</v>
      </c>
      <c r="C20" s="332" t="s">
        <v>469</v>
      </c>
      <c r="D20" s="57">
        <v>164522859</v>
      </c>
      <c r="E20" s="57">
        <v>4637000</v>
      </c>
      <c r="F20" s="57">
        <v>4811000</v>
      </c>
      <c r="G20" s="57">
        <v>4796398</v>
      </c>
    </row>
    <row r="21" spans="1:8" ht="15.75" customHeight="1">
      <c r="A21" s="331" t="s">
        <v>506</v>
      </c>
      <c r="B21" s="379">
        <f t="shared" si="0"/>
        <v>3196364</v>
      </c>
      <c r="C21" s="332" t="s">
        <v>488</v>
      </c>
      <c r="D21" s="57">
        <v>3066364</v>
      </c>
      <c r="E21" s="375">
        <v>130000</v>
      </c>
      <c r="F21" s="375">
        <v>130000</v>
      </c>
      <c r="G21" s="375">
        <v>130000</v>
      </c>
      <c r="H21" s="42">
        <f>E21-F21</f>
        <v>0</v>
      </c>
    </row>
    <row r="22" spans="1:8" ht="15.75" customHeight="1">
      <c r="A22" s="331" t="s">
        <v>530</v>
      </c>
      <c r="B22" s="379">
        <f t="shared" si="0"/>
        <v>400000</v>
      </c>
      <c r="C22" s="332" t="s">
        <v>488</v>
      </c>
      <c r="D22" s="57"/>
      <c r="E22" s="375">
        <v>400000</v>
      </c>
      <c r="F22" s="375">
        <v>400000</v>
      </c>
      <c r="G22" s="493">
        <v>400000</v>
      </c>
      <c r="H22" s="42">
        <f>E22-F22</f>
        <v>0</v>
      </c>
    </row>
    <row r="23" spans="1:8" ht="17.25" customHeight="1">
      <c r="A23" s="331" t="s">
        <v>526</v>
      </c>
      <c r="B23" s="379">
        <f t="shared" si="0"/>
        <v>914400</v>
      </c>
      <c r="C23" s="332" t="s">
        <v>488</v>
      </c>
      <c r="D23" s="57"/>
      <c r="E23" s="57">
        <v>914000</v>
      </c>
      <c r="F23" s="57">
        <v>914000</v>
      </c>
      <c r="G23" s="60">
        <v>914400</v>
      </c>
      <c r="H23" s="42">
        <f>E23-F23</f>
        <v>0</v>
      </c>
    </row>
    <row r="24" spans="1:8" ht="17.25" customHeight="1">
      <c r="A24" s="331" t="s">
        <v>527</v>
      </c>
      <c r="B24" s="379">
        <f t="shared" si="0"/>
        <v>0</v>
      </c>
      <c r="C24" s="332" t="s">
        <v>488</v>
      </c>
      <c r="D24" s="57"/>
      <c r="E24" s="57">
        <v>1905000</v>
      </c>
      <c r="F24" s="57">
        <v>1905000</v>
      </c>
      <c r="G24" s="492">
        <v>0</v>
      </c>
      <c r="H24" s="42">
        <f>E24-F24</f>
        <v>0</v>
      </c>
    </row>
    <row r="25" spans="1:7" ht="15.75" customHeight="1">
      <c r="A25" s="331" t="s">
        <v>528</v>
      </c>
      <c r="B25" s="379">
        <f t="shared" si="0"/>
        <v>2506554</v>
      </c>
      <c r="C25" s="332" t="s">
        <v>488</v>
      </c>
      <c r="D25" s="57"/>
      <c r="E25" s="57">
        <v>2540000</v>
      </c>
      <c r="F25" s="57">
        <v>2540000</v>
      </c>
      <c r="G25" s="60">
        <v>2506554</v>
      </c>
    </row>
    <row r="26" spans="1:7" ht="15.75" customHeight="1">
      <c r="A26" s="400" t="s">
        <v>574</v>
      </c>
      <c r="B26" s="379">
        <f t="shared" si="0"/>
        <v>893502</v>
      </c>
      <c r="C26" s="333" t="s">
        <v>488</v>
      </c>
      <c r="D26" s="60"/>
      <c r="E26" s="60"/>
      <c r="F26" s="60"/>
      <c r="G26" s="60">
        <v>893502</v>
      </c>
    </row>
    <row r="27" spans="1:7" ht="22.5" customHeight="1">
      <c r="A27" s="400" t="s">
        <v>580</v>
      </c>
      <c r="B27" s="379">
        <f t="shared" si="0"/>
        <v>339001</v>
      </c>
      <c r="C27" s="333" t="s">
        <v>488</v>
      </c>
      <c r="D27" s="60"/>
      <c r="E27" s="60"/>
      <c r="F27" s="60"/>
      <c r="G27" s="60">
        <v>339001</v>
      </c>
    </row>
    <row r="28" spans="1:7" ht="15.75" customHeight="1">
      <c r="A28" s="400" t="s">
        <v>543</v>
      </c>
      <c r="B28" s="379">
        <f t="shared" si="0"/>
        <v>72400</v>
      </c>
      <c r="C28" s="333" t="s">
        <v>488</v>
      </c>
      <c r="D28" s="60"/>
      <c r="E28" s="60"/>
      <c r="F28" s="60">
        <v>72400</v>
      </c>
      <c r="G28" s="60">
        <v>72400</v>
      </c>
    </row>
    <row r="29" spans="1:7" ht="15.75" customHeight="1">
      <c r="A29" s="401" t="s">
        <v>544</v>
      </c>
      <c r="B29" s="379">
        <f t="shared" si="0"/>
        <v>330000</v>
      </c>
      <c r="C29" s="332" t="s">
        <v>488</v>
      </c>
      <c r="D29" s="57"/>
      <c r="E29" s="57"/>
      <c r="F29" s="57">
        <v>330000</v>
      </c>
      <c r="G29" s="57">
        <v>330000</v>
      </c>
    </row>
    <row r="30" spans="1:7" ht="24.75" customHeight="1">
      <c r="A30" s="397" t="s">
        <v>579</v>
      </c>
      <c r="B30" s="379">
        <f t="shared" si="0"/>
        <v>355600</v>
      </c>
      <c r="C30" s="399" t="s">
        <v>488</v>
      </c>
      <c r="D30" s="398"/>
      <c r="E30" s="398"/>
      <c r="F30" s="398">
        <v>356000</v>
      </c>
      <c r="G30" s="398">
        <v>355600</v>
      </c>
    </row>
    <row r="31" spans="1:7" ht="24.75" customHeight="1">
      <c r="A31" s="331" t="s">
        <v>578</v>
      </c>
      <c r="B31" s="379">
        <f t="shared" si="0"/>
        <v>2000000</v>
      </c>
      <c r="C31" s="332" t="s">
        <v>488</v>
      </c>
      <c r="D31" s="57"/>
      <c r="E31" s="57"/>
      <c r="F31" s="57">
        <v>2000000</v>
      </c>
      <c r="G31" s="57">
        <v>2000000</v>
      </c>
    </row>
    <row r="32" spans="1:7" ht="24.75" customHeight="1">
      <c r="A32" s="331" t="s">
        <v>572</v>
      </c>
      <c r="B32" s="379">
        <f t="shared" si="0"/>
        <v>301371</v>
      </c>
      <c r="C32" s="332" t="s">
        <v>488</v>
      </c>
      <c r="D32" s="57"/>
      <c r="E32" s="57"/>
      <c r="F32" s="57"/>
      <c r="G32" s="57">
        <v>301371</v>
      </c>
    </row>
    <row r="33" spans="1:7" ht="24.75" customHeight="1">
      <c r="A33" s="331" t="s">
        <v>573</v>
      </c>
      <c r="B33" s="379">
        <f t="shared" si="0"/>
        <v>294895</v>
      </c>
      <c r="C33" s="332" t="s">
        <v>488</v>
      </c>
      <c r="D33" s="57"/>
      <c r="E33" s="57"/>
      <c r="F33" s="57"/>
      <c r="G33" s="57">
        <v>294895</v>
      </c>
    </row>
    <row r="34" spans="1:7" s="55" customFormat="1" ht="18" customHeight="1" thickBot="1">
      <c r="A34" s="394" t="s">
        <v>59</v>
      </c>
      <c r="B34" s="490">
        <f t="shared" si="0"/>
        <v>971439958</v>
      </c>
      <c r="C34" s="396"/>
      <c r="D34" s="395">
        <f>SUM(D5:D25)</f>
        <v>296531139</v>
      </c>
      <c r="E34" s="395">
        <f>SUM(E5:E25)</f>
        <v>673625000</v>
      </c>
      <c r="F34" s="395">
        <f>SUM(F5:F31)</f>
        <v>673904227</v>
      </c>
      <c r="G34" s="395">
        <f>SUM(G5:G33)</f>
        <v>674908819</v>
      </c>
    </row>
  </sheetData>
  <sheetProtection/>
  <mergeCells count="1">
    <mergeCell ref="A1:G1"/>
  </mergeCells>
  <printOptions horizontalCentered="1"/>
  <pageMargins left="0.7874015748031497" right="0.7874015748031497" top="1.0236220472440944" bottom="0.984251968503937" header="0.7874015748031497" footer="0.7874015748031497"/>
  <pageSetup fitToHeight="0" fitToWidth="1" horizontalDpi="600" verticalDpi="600" orientation="landscape" paperSize="9" scale="90" r:id="rId1"/>
  <headerFooter alignWithMargins="0">
    <oddHeader>&amp;R&amp;"Times New Roman CE,Félkövér dőlt"&amp;11 6. melléklet a 9/2020. (VII. 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="120" zoomScaleNormal="120" workbookViewId="0" topLeftCell="A1">
      <selection activeCell="G10" sqref="G10"/>
    </sheetView>
  </sheetViews>
  <sheetFormatPr defaultColWidth="9.37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7" width="16.625" style="42" customWidth="1"/>
    <col min="8" max="8" width="18.75390625" style="42" customWidth="1"/>
    <col min="9" max="10" width="12.75390625" style="42" customWidth="1"/>
    <col min="11" max="11" width="13.75390625" style="42" customWidth="1"/>
    <col min="12" max="16384" width="9.375" style="42" customWidth="1"/>
  </cols>
  <sheetData>
    <row r="1" spans="1:8" ht="24.75" customHeight="1">
      <c r="A1" s="601" t="s">
        <v>1</v>
      </c>
      <c r="B1" s="601"/>
      <c r="C1" s="601"/>
      <c r="D1" s="601"/>
      <c r="E1" s="601"/>
      <c r="F1" s="601"/>
      <c r="G1" s="601"/>
      <c r="H1" s="601"/>
    </row>
    <row r="2" ht="23.25" customHeight="1" thickBot="1">
      <c r="H2" s="49" t="s">
        <v>497</v>
      </c>
    </row>
    <row r="3" spans="1:8" s="44" customFormat="1" ht="48.75" customHeight="1" thickBot="1">
      <c r="A3" s="108" t="s">
        <v>63</v>
      </c>
      <c r="B3" s="109" t="s">
        <v>61</v>
      </c>
      <c r="C3" s="109" t="s">
        <v>62</v>
      </c>
      <c r="D3" s="109" t="str">
        <f>+'6.sz.mell.'!D3</f>
        <v>Felhasználás 2018. XII. 31-ig</v>
      </c>
      <c r="E3" s="109" t="str">
        <f>+'6.sz.mell.'!E3</f>
        <v>2019. évi előirányzat</v>
      </c>
      <c r="F3" s="109" t="str">
        <f>+'6.sz.mell.'!F3</f>
        <v>2019. évi módosított előirányzat</v>
      </c>
      <c r="G3" s="109" t="str">
        <f>+'6.sz.mell.'!G3</f>
        <v>2019. évi módosított előirányzat</v>
      </c>
      <c r="H3" s="50" t="s">
        <v>532</v>
      </c>
    </row>
    <row r="4" spans="1:8" ht="15" customHeight="1" thickBot="1">
      <c r="A4" s="361" t="s">
        <v>430</v>
      </c>
      <c r="B4" s="362" t="s">
        <v>431</v>
      </c>
      <c r="C4" s="362" t="s">
        <v>432</v>
      </c>
      <c r="D4" s="362" t="s">
        <v>434</v>
      </c>
      <c r="E4" s="362" t="s">
        <v>433</v>
      </c>
      <c r="F4" s="402" t="s">
        <v>435</v>
      </c>
      <c r="G4" s="402" t="s">
        <v>436</v>
      </c>
      <c r="H4" s="53" t="s">
        <v>437</v>
      </c>
    </row>
    <row r="5" spans="1:8" ht="23.25" customHeight="1">
      <c r="A5" s="56" t="s">
        <v>509</v>
      </c>
      <c r="B5" s="57">
        <f>D5+F5</f>
        <v>32897836</v>
      </c>
      <c r="C5" s="332" t="s">
        <v>469</v>
      </c>
      <c r="D5" s="57">
        <v>25612636</v>
      </c>
      <c r="E5" s="57">
        <v>8317000</v>
      </c>
      <c r="F5" s="392">
        <v>7285200</v>
      </c>
      <c r="G5" s="392">
        <v>7285200</v>
      </c>
      <c r="H5" s="378">
        <f>B5-D5-F5</f>
        <v>0</v>
      </c>
    </row>
    <row r="6" spans="1:8" ht="15.75" customHeight="1">
      <c r="A6" s="56" t="s">
        <v>508</v>
      </c>
      <c r="B6" s="57">
        <v>4031043</v>
      </c>
      <c r="C6" s="332" t="s">
        <v>488</v>
      </c>
      <c r="D6" s="57">
        <v>921043</v>
      </c>
      <c r="E6" s="57">
        <v>3110000</v>
      </c>
      <c r="F6" s="392">
        <v>3110000</v>
      </c>
      <c r="G6" s="392">
        <v>3110000</v>
      </c>
      <c r="H6" s="378">
        <f aca="true" t="shared" si="0" ref="H6:H23">B6-D6-E6</f>
        <v>0</v>
      </c>
    </row>
    <row r="7" spans="1:8" ht="24.75" customHeight="1">
      <c r="A7" s="56" t="s">
        <v>510</v>
      </c>
      <c r="B7" s="57">
        <v>45581670</v>
      </c>
      <c r="C7" s="332" t="s">
        <v>469</v>
      </c>
      <c r="D7" s="57">
        <v>28146670</v>
      </c>
      <c r="E7" s="57">
        <v>17435000</v>
      </c>
      <c r="F7" s="392">
        <v>17435000</v>
      </c>
      <c r="G7" s="392">
        <v>17435000</v>
      </c>
      <c r="H7" s="378">
        <f t="shared" si="0"/>
        <v>0</v>
      </c>
    </row>
    <row r="8" spans="1:8" ht="15.75" customHeight="1">
      <c r="A8" s="56" t="s">
        <v>545</v>
      </c>
      <c r="B8" s="57">
        <v>1031800</v>
      </c>
      <c r="C8" s="332" t="s">
        <v>488</v>
      </c>
      <c r="D8" s="57"/>
      <c r="E8" s="57"/>
      <c r="F8" s="392">
        <v>1031800</v>
      </c>
      <c r="G8" s="392">
        <v>1031800</v>
      </c>
      <c r="H8" s="58"/>
    </row>
    <row r="9" spans="1:8" ht="15.75" customHeight="1">
      <c r="A9" s="56"/>
      <c r="B9" s="57"/>
      <c r="C9" s="332"/>
      <c r="D9" s="57"/>
      <c r="E9" s="57"/>
      <c r="F9" s="392"/>
      <c r="G9" s="392"/>
      <c r="H9" s="58">
        <f t="shared" si="0"/>
        <v>0</v>
      </c>
    </row>
    <row r="10" spans="1:8" ht="15.75" customHeight="1">
      <c r="A10" s="56"/>
      <c r="B10" s="57"/>
      <c r="C10" s="332"/>
      <c r="D10" s="57"/>
      <c r="E10" s="57"/>
      <c r="F10" s="392"/>
      <c r="G10" s="392"/>
      <c r="H10" s="58">
        <f t="shared" si="0"/>
        <v>0</v>
      </c>
    </row>
    <row r="11" spans="1:8" ht="15.75" customHeight="1">
      <c r="A11" s="56"/>
      <c r="B11" s="57"/>
      <c r="C11" s="332"/>
      <c r="D11" s="57"/>
      <c r="E11" s="57"/>
      <c r="F11" s="392"/>
      <c r="G11" s="392"/>
      <c r="H11" s="58">
        <f t="shared" si="0"/>
        <v>0</v>
      </c>
    </row>
    <row r="12" spans="1:8" ht="15.75" customHeight="1">
      <c r="A12" s="56"/>
      <c r="B12" s="57"/>
      <c r="C12" s="332"/>
      <c r="D12" s="57"/>
      <c r="E12" s="57"/>
      <c r="F12" s="392"/>
      <c r="G12" s="392"/>
      <c r="H12" s="58">
        <f t="shared" si="0"/>
        <v>0</v>
      </c>
    </row>
    <row r="13" spans="1:8" ht="15.75" customHeight="1">
      <c r="A13" s="56"/>
      <c r="B13" s="57"/>
      <c r="C13" s="332"/>
      <c r="D13" s="57"/>
      <c r="E13" s="57"/>
      <c r="F13" s="392"/>
      <c r="G13" s="392"/>
      <c r="H13" s="58">
        <f t="shared" si="0"/>
        <v>0</v>
      </c>
    </row>
    <row r="14" spans="1:8" ht="15.75" customHeight="1">
      <c r="A14" s="56"/>
      <c r="B14" s="57"/>
      <c r="C14" s="332"/>
      <c r="D14" s="57"/>
      <c r="E14" s="57"/>
      <c r="F14" s="392"/>
      <c r="G14" s="392"/>
      <c r="H14" s="58">
        <f t="shared" si="0"/>
        <v>0</v>
      </c>
    </row>
    <row r="15" spans="1:8" ht="15.75" customHeight="1">
      <c r="A15" s="56"/>
      <c r="B15" s="57"/>
      <c r="C15" s="332"/>
      <c r="D15" s="57"/>
      <c r="E15" s="57"/>
      <c r="F15" s="392"/>
      <c r="G15" s="392"/>
      <c r="H15" s="58">
        <f t="shared" si="0"/>
        <v>0</v>
      </c>
    </row>
    <row r="16" spans="1:8" ht="15.75" customHeight="1">
      <c r="A16" s="56"/>
      <c r="B16" s="57"/>
      <c r="C16" s="332"/>
      <c r="D16" s="57"/>
      <c r="E16" s="57"/>
      <c r="F16" s="392"/>
      <c r="G16" s="392"/>
      <c r="H16" s="58">
        <f t="shared" si="0"/>
        <v>0</v>
      </c>
    </row>
    <row r="17" spans="1:8" ht="15.75" customHeight="1">
      <c r="A17" s="56"/>
      <c r="B17" s="57"/>
      <c r="C17" s="332"/>
      <c r="D17" s="57"/>
      <c r="E17" s="57"/>
      <c r="F17" s="392"/>
      <c r="G17" s="392"/>
      <c r="H17" s="58">
        <f t="shared" si="0"/>
        <v>0</v>
      </c>
    </row>
    <row r="18" spans="1:8" ht="15.75" customHeight="1">
      <c r="A18" s="56"/>
      <c r="B18" s="57"/>
      <c r="C18" s="332"/>
      <c r="D18" s="57"/>
      <c r="E18" s="57"/>
      <c r="F18" s="392"/>
      <c r="G18" s="392"/>
      <c r="H18" s="58">
        <f t="shared" si="0"/>
        <v>0</v>
      </c>
    </row>
    <row r="19" spans="1:8" ht="15.75" customHeight="1">
      <c r="A19" s="56"/>
      <c r="B19" s="57"/>
      <c r="C19" s="332"/>
      <c r="D19" s="57"/>
      <c r="E19" s="57"/>
      <c r="F19" s="392"/>
      <c r="G19" s="392"/>
      <c r="H19" s="58">
        <f t="shared" si="0"/>
        <v>0</v>
      </c>
    </row>
    <row r="20" spans="1:8" ht="15.75" customHeight="1">
      <c r="A20" s="56"/>
      <c r="B20" s="57"/>
      <c r="C20" s="332"/>
      <c r="D20" s="57"/>
      <c r="E20" s="57"/>
      <c r="F20" s="392"/>
      <c r="G20" s="392"/>
      <c r="H20" s="58">
        <f t="shared" si="0"/>
        <v>0</v>
      </c>
    </row>
    <row r="21" spans="1:8" ht="15.75" customHeight="1">
      <c r="A21" s="56"/>
      <c r="B21" s="57"/>
      <c r="C21" s="332"/>
      <c r="D21" s="57"/>
      <c r="E21" s="57"/>
      <c r="F21" s="392"/>
      <c r="G21" s="392"/>
      <c r="H21" s="58">
        <f t="shared" si="0"/>
        <v>0</v>
      </c>
    </row>
    <row r="22" spans="1:8" ht="15.75" customHeight="1">
      <c r="A22" s="56"/>
      <c r="B22" s="57"/>
      <c r="C22" s="332"/>
      <c r="D22" s="57"/>
      <c r="E22" s="57"/>
      <c r="F22" s="392"/>
      <c r="G22" s="392"/>
      <c r="H22" s="58">
        <f t="shared" si="0"/>
        <v>0</v>
      </c>
    </row>
    <row r="23" spans="1:8" ht="15.75" customHeight="1" thickBot="1">
      <c r="A23" s="59"/>
      <c r="B23" s="60"/>
      <c r="C23" s="333"/>
      <c r="D23" s="60"/>
      <c r="E23" s="60"/>
      <c r="F23" s="393"/>
      <c r="G23" s="393"/>
      <c r="H23" s="61">
        <f t="shared" si="0"/>
        <v>0</v>
      </c>
    </row>
    <row r="24" spans="1:8" s="55" customFormat="1" ht="18" customHeight="1" thickBot="1">
      <c r="A24" s="110" t="s">
        <v>59</v>
      </c>
      <c r="B24" s="111">
        <f>SUM(B5:B23)</f>
        <v>83542349</v>
      </c>
      <c r="C24" s="83"/>
      <c r="D24" s="111">
        <f>SUM(D5:D23)</f>
        <v>54680349</v>
      </c>
      <c r="E24" s="111">
        <f>SUM(E5:E23)</f>
        <v>28862000</v>
      </c>
      <c r="F24" s="111">
        <f>SUM(F5:F23)</f>
        <v>28862000</v>
      </c>
      <c r="G24" s="111">
        <f>SUM(G5:G23)</f>
        <v>28862000</v>
      </c>
      <c r="H24" s="62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fitToHeight="0" fitToWidth="1" horizontalDpi="600" verticalDpi="600" orientation="landscape" paperSize="9" scale="80" r:id="rId1"/>
  <headerFooter alignWithMargins="0">
    <oddHeader xml:space="preserve">&amp;CGyőrzámoly Község Önkormányzata&amp;R&amp;"Times New Roman CE,Félkövér dőlt"&amp;12 &amp;11 7. melléklet a 9/2020. (VII. 16.)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Torma Viktória</dc:creator>
  <cp:keywords/>
  <dc:description/>
  <cp:lastModifiedBy>dr. Torma Viktória</cp:lastModifiedBy>
  <cp:lastPrinted>2020-07-03T13:43:15Z</cp:lastPrinted>
  <dcterms:created xsi:type="dcterms:W3CDTF">1999-10-30T10:30:45Z</dcterms:created>
  <dcterms:modified xsi:type="dcterms:W3CDTF">2020-08-01T20:38:06Z</dcterms:modified>
  <cp:category/>
  <cp:version/>
  <cp:contentType/>
  <cp:contentStatus/>
</cp:coreProperties>
</file>