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0055" windowHeight="7935" firstSheet="8" activeTab="13"/>
  </bookViews>
  <sheets>
    <sheet name="Bevételek" sheetId="1" r:id="rId1"/>
    <sheet name="bevételek és kiadások" sheetId="2" r:id="rId2"/>
    <sheet name="Beruházások" sheetId="3" r:id="rId3"/>
    <sheet name="Adósság" sheetId="4" r:id="rId4"/>
    <sheet name="Hiány finanszírozás" sheetId="5" r:id="rId5"/>
    <sheet name="Összevont mérleg" sheetId="6" r:id="rId6"/>
    <sheet name="Likviditási terv" sheetId="7" r:id="rId7"/>
    <sheet name="Közvetett támogatás" sheetId="8" r:id="rId8"/>
    <sheet name="Finanszírozási ütemterv" sheetId="9" r:id="rId9"/>
    <sheet name="Adósság mérleg" sheetId="10" r:id="rId10"/>
    <sheet name="EU-fin." sheetId="11" r:id="rId11"/>
    <sheet name="Létszám tábla" sheetId="12" r:id="rId12"/>
    <sheet name="Civil sz.tám." sheetId="13" r:id="rId13"/>
    <sheet name="Gördülő terv" sheetId="14" r:id="rId14"/>
  </sheets>
  <definedNames>
    <definedName name="_xlnm.Print_Area" localSheetId="5">'Összevont mérleg'!$A$1:$I$42</definedName>
  </definedNames>
  <calcPr calcId="145621"/>
</workbook>
</file>

<file path=xl/calcChain.xml><?xml version="1.0" encoding="utf-8"?>
<calcChain xmlns="http://schemas.openxmlformats.org/spreadsheetml/2006/main">
  <c r="C36" i="14" l="1"/>
  <c r="F28" i="2"/>
  <c r="I23" i="4" l="1"/>
  <c r="D8" i="1"/>
  <c r="D45" i="1" s="1"/>
  <c r="D27" i="1"/>
  <c r="D30" i="1"/>
  <c r="D31" i="1"/>
  <c r="D34" i="1"/>
  <c r="D36" i="1"/>
  <c r="D39" i="1"/>
  <c r="D41" i="1"/>
  <c r="D25" i="1"/>
  <c r="D19" i="5" l="1"/>
  <c r="D18" i="3"/>
  <c r="E14" i="11" l="1"/>
  <c r="D14" i="11"/>
  <c r="D10" i="12" l="1"/>
  <c r="G17" i="12"/>
  <c r="F17" i="12"/>
  <c r="E17" i="12"/>
  <c r="C17" i="12"/>
  <c r="H16" i="12"/>
  <c r="H17" i="12" s="1"/>
  <c r="D49" i="14" l="1"/>
  <c r="E49" i="14"/>
  <c r="E36" i="7"/>
  <c r="F36" i="7"/>
  <c r="G36" i="7"/>
  <c r="H36" i="7"/>
  <c r="I36" i="7"/>
  <c r="J36" i="7"/>
  <c r="K36" i="7"/>
  <c r="L36" i="7"/>
  <c r="M36" i="7"/>
  <c r="N36" i="7"/>
  <c r="O36" i="7"/>
  <c r="D36" i="7"/>
  <c r="P26" i="7"/>
  <c r="P27" i="7"/>
  <c r="P28" i="7"/>
  <c r="P29" i="7"/>
  <c r="P30" i="7"/>
  <c r="P31" i="7"/>
  <c r="P32" i="7"/>
  <c r="P33" i="7"/>
  <c r="P34" i="7"/>
  <c r="P35" i="7"/>
  <c r="P25" i="7"/>
  <c r="E22" i="7"/>
  <c r="F22" i="7"/>
  <c r="G22" i="7"/>
  <c r="H22" i="7"/>
  <c r="I22" i="7"/>
  <c r="J22" i="7"/>
  <c r="K22" i="7"/>
  <c r="L22" i="7"/>
  <c r="M22" i="7"/>
  <c r="N22" i="7"/>
  <c r="O22" i="7"/>
  <c r="D22" i="7"/>
  <c r="P10" i="7"/>
  <c r="P11" i="7"/>
  <c r="P12" i="7"/>
  <c r="P13" i="7"/>
  <c r="P14" i="7"/>
  <c r="P15" i="7"/>
  <c r="P16" i="7"/>
  <c r="P17" i="7"/>
  <c r="P18" i="7"/>
  <c r="P19" i="7"/>
  <c r="P20" i="7"/>
  <c r="P21" i="7"/>
  <c r="P9" i="7"/>
  <c r="C49" i="14"/>
  <c r="E40" i="14"/>
  <c r="E50" i="14" s="1"/>
  <c r="D40" i="14"/>
  <c r="C40" i="14"/>
  <c r="D28" i="14"/>
  <c r="E28" i="14"/>
  <c r="C28" i="14"/>
  <c r="D18" i="14"/>
  <c r="E18" i="14"/>
  <c r="C18" i="14"/>
  <c r="C29" i="14" s="1"/>
  <c r="H19" i="6"/>
  <c r="F14" i="5"/>
  <c r="F16" i="5"/>
  <c r="J16" i="5" s="1"/>
  <c r="F17" i="5"/>
  <c r="F18" i="5"/>
  <c r="I13" i="5"/>
  <c r="F13" i="5"/>
  <c r="F19" i="5"/>
  <c r="J19" i="5" s="1"/>
  <c r="D15" i="5"/>
  <c r="F15" i="5" s="1"/>
  <c r="J15" i="5" s="1"/>
  <c r="F32" i="2"/>
  <c r="F31" i="2"/>
  <c r="F25" i="2"/>
  <c r="F26" i="2"/>
  <c r="F27" i="2"/>
  <c r="F29" i="2"/>
  <c r="F30" i="2"/>
  <c r="F33" i="2"/>
  <c r="F34" i="2"/>
  <c r="F36" i="2"/>
  <c r="F37" i="2"/>
  <c r="F38" i="2"/>
  <c r="E39" i="2"/>
  <c r="D3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7" i="2"/>
  <c r="E22" i="2"/>
  <c r="D22" i="2"/>
  <c r="D15" i="1"/>
  <c r="D26" i="1"/>
  <c r="H9" i="12"/>
  <c r="H10" i="12" s="1"/>
  <c r="E10" i="12"/>
  <c r="F10" i="12"/>
  <c r="G10" i="12"/>
  <c r="C10" i="12"/>
  <c r="E23" i="9"/>
  <c r="D50" i="14" l="1"/>
  <c r="C50" i="14"/>
  <c r="P22" i="7"/>
  <c r="F22" i="2"/>
  <c r="F39" i="2"/>
  <c r="P36" i="7"/>
  <c r="D20" i="5"/>
  <c r="F20" i="5" s="1"/>
  <c r="J20" i="5" s="1"/>
  <c r="E29" i="14"/>
  <c r="D29" i="14"/>
  <c r="H39" i="6"/>
  <c r="H35" i="6"/>
  <c r="H26" i="6"/>
  <c r="H25" i="6"/>
  <c r="H13" i="6"/>
  <c r="H15" i="6" s="1"/>
  <c r="H30" i="6"/>
  <c r="D37" i="6"/>
  <c r="D33" i="6"/>
  <c r="D29" i="6"/>
  <c r="D24" i="6"/>
  <c r="D23" i="6"/>
  <c r="D17" i="6"/>
  <c r="D13" i="6"/>
  <c r="I14" i="5"/>
  <c r="J14" i="5" s="1"/>
  <c r="I17" i="5"/>
  <c r="J17" i="5" s="1"/>
  <c r="I18" i="5"/>
  <c r="J18" i="5" s="1"/>
  <c r="H41" i="6" l="1"/>
  <c r="H42" i="6" s="1"/>
  <c r="D25" i="6"/>
  <c r="D41" i="6"/>
  <c r="J13" i="5"/>
  <c r="D42" i="6" l="1"/>
</calcChain>
</file>

<file path=xl/sharedStrings.xml><?xml version="1.0" encoding="utf-8"?>
<sst xmlns="http://schemas.openxmlformats.org/spreadsheetml/2006/main" count="728" uniqueCount="440">
  <si>
    <t>Bevételek forrásonként, illetve működési és felhalmozási célonként</t>
  </si>
  <si>
    <t>Sorszám</t>
  </si>
  <si>
    <t>Jogcím</t>
  </si>
  <si>
    <t>Bevétel</t>
  </si>
  <si>
    <t>ezer 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</si>
  <si>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</si>
  <si>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</si>
  <si>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</si>
  <si>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</si>
  <si>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</si>
  <si>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</si>
  <si>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</si>
  <si>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</si>
  <si>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</si>
  <si>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</si>
  <si>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</si>
  <si>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</si>
  <si>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</si>
  <si>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</si>
  <si>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</si>
  <si>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</si>
  <si>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</si>
  <si>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</si>
  <si>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</si>
  <si>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</si>
  <si>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</si>
  <si>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</si>
  <si>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</si>
  <si>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</si>
  <si>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</si>
  <si>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</si>
  <si>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</si>
  <si>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</si>
  <si>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</si>
  <si>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</si>
  <si>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</si>
  <si>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</si>
  <si>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I. Működési bevételek</t>
  </si>
  <si>
    <t>Önkormányzat</t>
  </si>
  <si>
    <t>b.) Helyi adók</t>
  </si>
  <si>
    <t>ebből: iparűzési adó</t>
  </si>
  <si>
    <t>c.) Átengedett központi adók</t>
  </si>
  <si>
    <t xml:space="preserve">d.) Bírságok, pótlékok és egyéb sajátos </t>
  </si>
  <si>
    <t>II. Támogatások</t>
  </si>
  <si>
    <t>Önkormányzat normatív támogatásai</t>
  </si>
  <si>
    <t>Hozzájárulás szoc.ellátásokhoz</t>
  </si>
  <si>
    <t>Hivatal normatív támogatása</t>
  </si>
  <si>
    <t>Segélyek támogatása</t>
  </si>
  <si>
    <t>Gyermekétkeztetés támogatása</t>
  </si>
  <si>
    <t>Szociális étkeztetés támogatása</t>
  </si>
  <si>
    <t>Könyvtár támogatása</t>
  </si>
  <si>
    <t>III: Felhalmozási és tőke jellegű bevételek</t>
  </si>
  <si>
    <t>b.) Önkormányzatok sajátos felhalmozásai</t>
  </si>
  <si>
    <t>IV. Véglegesen átvett pénzeszközök</t>
  </si>
  <si>
    <t>a.) Működésre átvett pénzeszközök</t>
  </si>
  <si>
    <t>b.) Felhalmozási célú</t>
  </si>
  <si>
    <t>V. Kölcsönök, értékpapírok bevétele</t>
  </si>
  <si>
    <t>VI: Hitelek</t>
  </si>
  <si>
    <t>33.</t>
  </si>
  <si>
    <t>Előző évi visszatérülés</t>
  </si>
  <si>
    <t>VII. Pénzforgalom nélküli bevételek</t>
  </si>
  <si>
    <t>34.</t>
  </si>
  <si>
    <t>35.</t>
  </si>
  <si>
    <t>36.</t>
  </si>
  <si>
    <t>37.</t>
  </si>
  <si>
    <t>Intézmények</t>
  </si>
  <si>
    <t>Függő bevételek</t>
  </si>
  <si>
    <t>Önkormányzat összesen:</t>
  </si>
  <si>
    <t>Bevételek</t>
  </si>
  <si>
    <t>Összesen</t>
  </si>
  <si>
    <t>2014.</t>
  </si>
  <si>
    <t>1.1.</t>
  </si>
  <si>
    <t>1.2.</t>
  </si>
  <si>
    <t>1.3.</t>
  </si>
  <si>
    <t>1.4.</t>
  </si>
  <si>
    <t>1.5.</t>
  </si>
  <si>
    <t>Saját bevételek</t>
  </si>
  <si>
    <t>Helyi adók</t>
  </si>
  <si>
    <t>Átengedett központi adók</t>
  </si>
  <si>
    <t>Egyéb sajátos bevételek</t>
  </si>
  <si>
    <t>Normatív támogatások</t>
  </si>
  <si>
    <t>Felhalmozási bevételek</t>
  </si>
  <si>
    <t>Működésre átvett pénzeszközök</t>
  </si>
  <si>
    <t>Felhalmozásra átvett pénzeszk.</t>
  </si>
  <si>
    <t>Kölcsönök megtérülése, értékpapírok beváltása</t>
  </si>
  <si>
    <t>Hitel felvétele</t>
  </si>
  <si>
    <t>Pénzmaradvány</t>
  </si>
  <si>
    <t>Intézményi támogatás</t>
  </si>
  <si>
    <t>Függő bevétel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</si>
  <si>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</si>
  <si>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</si>
  <si>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</si>
  <si>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</si>
  <si>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</si>
  <si>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</si>
  <si>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</si>
  <si>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</si>
  <si>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</si>
  <si>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</si>
  <si>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Kiadások</t>
  </si>
  <si>
    <t>Bevételek összesen</t>
  </si>
  <si>
    <t>Működési kiadások</t>
  </si>
  <si>
    <t>Személyi juttatások</t>
  </si>
  <si>
    <t>Munkaadókat terhelő járulékok és Szocho</t>
  </si>
  <si>
    <t>Közös Hivatalhoz hozzájárulás</t>
  </si>
  <si>
    <t>Tartalék</t>
  </si>
  <si>
    <t>ebből: működési tartalék</t>
  </si>
  <si>
    <t xml:space="preserve">              - felhalmozási tartalék</t>
  </si>
  <si>
    <t>Hiteltörlesztések</t>
  </si>
  <si>
    <t>Felújítási kiadások</t>
  </si>
  <si>
    <t>Függő kiadások</t>
  </si>
  <si>
    <t>Kiadások összesen:</t>
  </si>
  <si>
    <t>2.2.</t>
  </si>
  <si>
    <t>2.3.</t>
  </si>
  <si>
    <t>2.4.</t>
  </si>
  <si>
    <t>2.5.</t>
  </si>
  <si>
    <t>2.6.</t>
  </si>
  <si>
    <t>2.7.</t>
  </si>
  <si>
    <t>2.8.</t>
  </si>
  <si>
    <t>2.9.</t>
  </si>
  <si>
    <t>2.11.</t>
  </si>
  <si>
    <t>2.12.</t>
  </si>
  <si>
    <t>2.13.</t>
  </si>
  <si>
    <t>ezer Ft</t>
  </si>
  <si>
    <t>Eredeti</t>
  </si>
  <si>
    <t xml:space="preserve">I. Beruházási kiadások </t>
  </si>
  <si>
    <t>II. Felújítási kiadások</t>
  </si>
  <si>
    <t>I. Beruházási kiadások összesen</t>
  </si>
  <si>
    <t>II. Felújítási kiadások összesen:</t>
  </si>
  <si>
    <t>Részletezés</t>
  </si>
  <si>
    <t>A</t>
  </si>
  <si>
    <t>B</t>
  </si>
  <si>
    <t>C</t>
  </si>
  <si>
    <t>Kötelezettség megnevezése, azonosító adatai</t>
  </si>
  <si>
    <t>futamidő/kezesség érvényesíthetőségi határideje</t>
  </si>
  <si>
    <t>Kötelezettség összesen</t>
  </si>
  <si>
    <t>Saját bevétel megnevezése, azonosító adatai</t>
  </si>
  <si>
    <t>Rendszeressége, esedékessége</t>
  </si>
  <si>
    <t>Bevétel összege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</si>
  <si>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</si>
  <si>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</si>
  <si>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</si>
  <si>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</si>
  <si>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</si>
  <si>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</si>
  <si>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</si>
  <si>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</si>
  <si>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Műk.célú</t>
  </si>
  <si>
    <t>Felh.célú</t>
  </si>
  <si>
    <t>Mind összesen</t>
  </si>
  <si>
    <t>Pénzmaradvány igénybevétele</t>
  </si>
  <si>
    <t>Betét visszavonás</t>
  </si>
  <si>
    <t>Pénzmaradvány igénybevétele (3+4)</t>
  </si>
  <si>
    <t>Értékpapír kibocsátás értékpapír értékesítés</t>
  </si>
  <si>
    <t>Ingatlan értékesítés</t>
  </si>
  <si>
    <t>Hitel felvétel</t>
  </si>
  <si>
    <t>Finanszízozás összesen (5+9)</t>
  </si>
  <si>
    <t>Finanszírozás célú műveletek(6:8)</t>
  </si>
  <si>
    <t>Megnevezés</t>
  </si>
  <si>
    <t>Működési bevételek</t>
  </si>
  <si>
    <t>Fők.szla</t>
  </si>
  <si>
    <t>Működési bevételek összesen</t>
  </si>
  <si>
    <t>Felhalmozási bevételek összesen</t>
  </si>
  <si>
    <t>Kölcsönök</t>
  </si>
  <si>
    <t>Működési kölcsönök összesen</t>
  </si>
  <si>
    <t>Felhalmozási kölcsönök összesen</t>
  </si>
  <si>
    <t>Költségvetési bevételek összesen:</t>
  </si>
  <si>
    <t>Költségvetési hiány belső  fin.szolg.</t>
  </si>
  <si>
    <t>Előző évi pénzmaradvány, előirányzat maradvány igénybe vétele felhalm .célra</t>
  </si>
  <si>
    <t>Előző évi pénzmaradvány, előirányzat maradvány igénybevétele műk.célra</t>
  </si>
  <si>
    <t>Értékpapírok értékesítésének bevétele</t>
  </si>
  <si>
    <t>Értékpapírok értékesítésének bevétele-Működési célú</t>
  </si>
  <si>
    <t>Értékpapírok értékesítésének bevétele- Felhalm.célú</t>
  </si>
  <si>
    <t>Költségvetési hiány külső  fin.szolg.</t>
  </si>
  <si>
    <t>Hitelek felv.és kötv.kib.-Műk.célú</t>
  </si>
  <si>
    <t>Hitelek felv.és kötv.kib.-Felh.célú</t>
  </si>
  <si>
    <t>Előző évi visszatérülések</t>
  </si>
  <si>
    <t>Finanszírozási bevételek összesen</t>
  </si>
  <si>
    <t>Település bevételek összesen</t>
  </si>
  <si>
    <t>Munkaadókat terh.járulékok</t>
  </si>
  <si>
    <t>Dologi kiadások</t>
  </si>
  <si>
    <t>Egyéb folyó kiadások</t>
  </si>
  <si>
    <t>Eellátottak pénzbeli juttatásai</t>
  </si>
  <si>
    <t>Működési kiadások összesen</t>
  </si>
  <si>
    <t>Működési célú támogatásértékű kiadások</t>
  </si>
  <si>
    <t>Működési célú pénzeszközátadások</t>
  </si>
  <si>
    <t>Felhalmozási kiadások</t>
  </si>
  <si>
    <t>Felhalmozási célú, támogatásértékű kiadások</t>
  </si>
  <si>
    <t>Felhalmozási célú pénzeszközátadások</t>
  </si>
  <si>
    <t>Működési célú kölcsönök nyújtása</t>
  </si>
  <si>
    <t>Működési célú kölcsönök törlesztése</t>
  </si>
  <si>
    <t>Felhalmozási célú kölcsönök nyújtása</t>
  </si>
  <si>
    <t>Felhalmozásii célú kölcsönök törlesztése</t>
  </si>
  <si>
    <t>Tartalék előirányzatok</t>
  </si>
  <si>
    <t xml:space="preserve">Működési célú kölcsönök </t>
  </si>
  <si>
    <t xml:space="preserve">Felhalmozási célú kölcsönök </t>
  </si>
  <si>
    <t>Működési tartalék</t>
  </si>
  <si>
    <t>Felhalmozási tartalék</t>
  </si>
  <si>
    <t>Tartalék előirányzat összesen</t>
  </si>
  <si>
    <t>Felhalmozási kiadások összesen</t>
  </si>
  <si>
    <t>Költségvetési kiadások összesen:</t>
  </si>
  <si>
    <t>Értékpapírok vásárlásának kiadásai</t>
  </si>
  <si>
    <t>Értékpapírok vás. Kiad-működési célú</t>
  </si>
  <si>
    <t>Értékpapírok vás. kiad. -Felhalm. célú</t>
  </si>
  <si>
    <t>Értékpapírok vásárlásának kiad.össz.</t>
  </si>
  <si>
    <t>Hitelek törlesztése és kötvénybeváltás kiadásai</t>
  </si>
  <si>
    <t>Működési célú hit.törl. Kötv.bevált.</t>
  </si>
  <si>
    <t>Felhalmozási célú hit.törl. Kötv.bevált.</t>
  </si>
  <si>
    <t>Hitelek törlesztése és kötvénybeváltás kiadásai összesen</t>
  </si>
  <si>
    <t>Finanszírozási kiadások összesen</t>
  </si>
  <si>
    <t>Település kiadások összesen</t>
  </si>
  <si>
    <t>Intézményi bevételek</t>
  </si>
  <si>
    <t>Kapott támogatások</t>
  </si>
  <si>
    <t>Működési célú átvett pénzeszközök</t>
  </si>
  <si>
    <t>Közhatalmi bevételek</t>
  </si>
  <si>
    <t>Felhalmozási célú támért.bevételek</t>
  </si>
  <si>
    <t>Felhalmozási célú átvett pénzeszközök</t>
  </si>
  <si>
    <t>Működési célú támért.bevételek</t>
  </si>
  <si>
    <t>Működési célú kapott kölcsönök</t>
  </si>
  <si>
    <t>Működési célú nyújtott kölcsönök</t>
  </si>
  <si>
    <t>Felhalmozási célú kapott kölcsönök</t>
  </si>
  <si>
    <t>Felhalmozási célú nyújtott kölcsönök</t>
  </si>
  <si>
    <t>Költségvetési hiány belső  fin.szolg. Összesen</t>
  </si>
  <si>
    <t>Értékpapírok értékesítésének bevétele összesen</t>
  </si>
  <si>
    <t>91..</t>
  </si>
  <si>
    <t>92..</t>
  </si>
  <si>
    <t>94..</t>
  </si>
  <si>
    <t>46..</t>
  </si>
  <si>
    <t>47.</t>
  </si>
  <si>
    <t>93..</t>
  </si>
  <si>
    <t>47..</t>
  </si>
  <si>
    <t>19..</t>
  </si>
  <si>
    <t>981..</t>
  </si>
  <si>
    <t>29..917..</t>
  </si>
  <si>
    <t>933..</t>
  </si>
  <si>
    <t>43..45..</t>
  </si>
  <si>
    <t>51..52..</t>
  </si>
  <si>
    <t>53..</t>
  </si>
  <si>
    <t>54-56..</t>
  </si>
  <si>
    <t>57..</t>
  </si>
  <si>
    <t>58..</t>
  </si>
  <si>
    <t>37..</t>
  </si>
  <si>
    <t>38..</t>
  </si>
  <si>
    <t>11-13..          ,16-18..</t>
  </si>
  <si>
    <t>59..</t>
  </si>
  <si>
    <t>29..</t>
  </si>
  <si>
    <t>17..</t>
  </si>
  <si>
    <t>Költségvetési hiány külső  fin.szolg.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</si>
  <si>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</si>
  <si>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</si>
  <si>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</si>
  <si>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</si>
  <si>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</si>
  <si>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</si>
  <si>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</si>
  <si>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</si>
  <si>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</si>
  <si>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</si>
  <si>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</si>
  <si>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</si>
  <si>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 Bevételek</t>
  </si>
  <si>
    <t>Gépjárműadó</t>
  </si>
  <si>
    <t xml:space="preserve"> </t>
  </si>
  <si>
    <t>Működésre átvett</t>
  </si>
  <si>
    <t>Felhalmozásra átvett</t>
  </si>
  <si>
    <t>Kölcsönök megtérülése</t>
  </si>
  <si>
    <t>Tartalékok igénybevétele</t>
  </si>
  <si>
    <t>Előző évi megtérülés</t>
  </si>
  <si>
    <t xml:space="preserve"> Értékpapírok értékesítése</t>
  </si>
  <si>
    <t>II.</t>
  </si>
  <si>
    <t>Önkormányzat működési kiadásai</t>
  </si>
  <si>
    <t>személyi jellegű kifiz., munkaadói járulékok</t>
  </si>
  <si>
    <t>dologi kiadások</t>
  </si>
  <si>
    <t>ellátottak pénzpeni juttatásai</t>
  </si>
  <si>
    <t>Segélyezés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</si>
  <si>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</si>
  <si>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</si>
  <si>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</si>
  <si>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Kölcsönök nyújtása</t>
  </si>
  <si>
    <t>Tartalékok</t>
  </si>
  <si>
    <t>Kiadások összesen</t>
  </si>
  <si>
    <t xml:space="preserve"> összesen</t>
  </si>
  <si>
    <t>adatok ezer Ft-ban</t>
  </si>
  <si>
    <t>Eredeti előirányzat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</si>
  <si>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</si>
  <si>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</si>
  <si>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összege, adónemenként</t>
  </si>
  <si>
    <t xml:space="preserve">              - iparűzési adó</t>
  </si>
  <si>
    <t xml:space="preserve">              -  gépjárműadó</t>
  </si>
  <si>
    <t xml:space="preserve">              - pótlék, bírság</t>
  </si>
  <si>
    <t>Helyiségek, eszközök hasznosításából származó bevételeiből nyújtott kedvezmény, mentesség összege</t>
  </si>
  <si>
    <t>Egyéb nyújtott kedvezmény vagy kölcsön elengedésének összege</t>
  </si>
  <si>
    <t>Időpont</t>
  </si>
  <si>
    <t>Nap</t>
  </si>
  <si>
    <t>Összeg</t>
  </si>
  <si>
    <t>Székesfehérvári Többcélú Kistérségi Társulás részére</t>
  </si>
  <si>
    <t>1. Lejárat</t>
  </si>
  <si>
    <t>3. Lejárat</t>
  </si>
  <si>
    <t>Önkormányzat adósságállománya/ezer Ft</t>
  </si>
  <si>
    <t>3.a.</t>
  </si>
  <si>
    <t>Kamatmentes kölcsön</t>
  </si>
  <si>
    <t>3.b.</t>
  </si>
  <si>
    <t>3.c.</t>
  </si>
  <si>
    <t>Bérleti díj</t>
  </si>
  <si>
    <t>Köztemetés</t>
  </si>
  <si>
    <t>Az adósságot és az Önkormányzat által nyújtott hitelek állományát kimutató mérleg</t>
  </si>
  <si>
    <t>Az Európai Uniós forrásból finanszírozott programok, projektek</t>
  </si>
  <si>
    <t>Előirányzatok</t>
  </si>
  <si>
    <t>Bevételi</t>
  </si>
  <si>
    <t>Kiadási</t>
  </si>
  <si>
    <t>Saját intézmény támogatása</t>
  </si>
  <si>
    <t>8 órás</t>
  </si>
  <si>
    <t>4 órás</t>
  </si>
  <si>
    <t>2 órás</t>
  </si>
  <si>
    <t>Választott tisztségviselő</t>
  </si>
  <si>
    <t>fő</t>
  </si>
  <si>
    <t>Társadalmi szervezet</t>
  </si>
  <si>
    <t>Támogatás Ft-ban</t>
  </si>
  <si>
    <t>Támogatás célja</t>
  </si>
  <si>
    <t>Megvalósítás helye</t>
  </si>
  <si>
    <t>Működési célú bevételek</t>
  </si>
  <si>
    <t>Intézményi működési bevételek</t>
  </si>
  <si>
    <t>Önkormányzati sajátos működési bevételei</t>
  </si>
  <si>
    <t>Működési támogatások</t>
  </si>
  <si>
    <t>Működési célú támogatásértékű bevételei</t>
  </si>
  <si>
    <t>Véglegesen műk-re átvett pénzeszköz</t>
  </si>
  <si>
    <t>támogatási kölcsön visszatérülése</t>
  </si>
  <si>
    <t>Működési célú hitel(folyószámla hitel)</t>
  </si>
  <si>
    <t>Működési pénzmaradvány</t>
  </si>
  <si>
    <t>Működési célú bevétel összesen:</t>
  </si>
  <si>
    <t xml:space="preserve">Felhalmozási célú bevételek </t>
  </si>
  <si>
    <t>Támogatások (felhalmozási célú)</t>
  </si>
  <si>
    <t>Támogatásértékű felhalmozási bevétel</t>
  </si>
  <si>
    <t>Felhalmozási és tőke jellegű bevétel</t>
  </si>
  <si>
    <t>Felhalmozásra átvett pénzeszközök</t>
  </si>
  <si>
    <t>Támogatási célú pénzeszközök visszatérülése</t>
  </si>
  <si>
    <t>Felhalmozási célú hitel felvétele</t>
  </si>
  <si>
    <t>Felhalmozási pénzmaradvány</t>
  </si>
  <si>
    <t>Bevételek összesen:</t>
  </si>
  <si>
    <t>Személyi jellegű kiadások</t>
  </si>
  <si>
    <t>Munkaadókat terhelő járulékok</t>
  </si>
  <si>
    <t>Dologi jellegű kiadások</t>
  </si>
  <si>
    <t>Ellátottak pénzügyi támogatása</t>
  </si>
  <si>
    <t>Speciális célú támogatások</t>
  </si>
  <si>
    <t>Működési hozzájárulás</t>
  </si>
  <si>
    <t>Tervezett maradvány</t>
  </si>
  <si>
    <t>Működési hitelek törlesztése</t>
  </si>
  <si>
    <t>Működési hitelek törlesztése (hosszú lej.)</t>
  </si>
  <si>
    <t>Működési kiadások összesen:</t>
  </si>
  <si>
    <t>Fejlesztési kiadások</t>
  </si>
  <si>
    <t>Felhalmozási kiadások Áfával</t>
  </si>
  <si>
    <t>Felújítás Áfával</t>
  </si>
  <si>
    <t>Felhalmozási kamatkiadás</t>
  </si>
  <si>
    <t>Speciális célú támogatás (fejlesztési)</t>
  </si>
  <si>
    <t>Fejlesztési hitelek törlesztése (hosszú lejáratú)</t>
  </si>
  <si>
    <t>Fejlesztési hitelek törlesztése (rövid lejáratú)</t>
  </si>
  <si>
    <t>Fejlesztési kiadások összesen:</t>
  </si>
  <si>
    <t>38.</t>
  </si>
  <si>
    <t>39.</t>
  </si>
  <si>
    <t>40.</t>
  </si>
  <si>
    <t>41.</t>
  </si>
  <si>
    <t>42.</t>
  </si>
  <si>
    <t>43.</t>
  </si>
  <si>
    <t>Önkormányzat saját működési  bevételei</t>
  </si>
  <si>
    <t>Támogatások összesen:</t>
  </si>
  <si>
    <t>Előző évi visszatérülés- pénzmaradvány ig.vét.</t>
  </si>
  <si>
    <t>Intézmény</t>
  </si>
  <si>
    <t>Önkormányzat bevételei és kiadásai 2014. év</t>
  </si>
  <si>
    <t>Ellátottak pénzbeli juttatásai</t>
  </si>
  <si>
    <t>2.10</t>
  </si>
  <si>
    <t>2.14.</t>
  </si>
  <si>
    <t>2.15.</t>
  </si>
  <si>
    <t>Az Önkormányzat költségvetésében kimutatott hiányának finanszírozási módja</t>
  </si>
  <si>
    <t>és figyelembe veendő bevételek 2014. év</t>
  </si>
  <si>
    <t xml:space="preserve">12.melléklet Csór Község Önkormányzat Képviselő Testületének                            </t>
  </si>
  <si>
    <t>Csór Község Önkormányzatának 2014. évi költségvetésének létszámkerete</t>
  </si>
  <si>
    <t>Óvoda</t>
  </si>
  <si>
    <t>6 órás</t>
  </si>
  <si>
    <t xml:space="preserve">13.melléklet Csór Község Önkormányzat Képviselő Testületének                            </t>
  </si>
  <si>
    <t xml:space="preserve">10.melléklet Csór Község Önkormányzat Képviselő Testületének                            </t>
  </si>
  <si>
    <t>Önkormányzat általnyújtott hitelek állománya /ezer Ft</t>
  </si>
  <si>
    <t>2015 08.</t>
  </si>
  <si>
    <t>KDOP-4.1.1/A-10-2010-0007</t>
  </si>
  <si>
    <t>*</t>
  </si>
  <si>
    <t>* Ebből 2014-ben fizetendő: 6 000 E Ft</t>
  </si>
  <si>
    <t>**</t>
  </si>
  <si>
    <t>** 1 fő 2010 óta elmaradt, azóta rendezetlen és tisztázatlan bérleti díja (Egyeztetve: 2014.02.14.)</t>
  </si>
  <si>
    <t xml:space="preserve">11.melléklet Csór Község Önkormányzat Képviselő Testületének                            </t>
  </si>
  <si>
    <t>Társadalmi szervezeteinek támogatása</t>
  </si>
  <si>
    <t xml:space="preserve">14.melléklet Csór Község Önkormányzat Képviselő Testületének                            </t>
  </si>
  <si>
    <t>Csór Község Önkormányzatának 2014-2015-2016. évi gördülő tervezése</t>
  </si>
  <si>
    <t>Integrációs projekt</t>
  </si>
  <si>
    <t>Szakmai fejlesztés - óvoda</t>
  </si>
  <si>
    <t>Összesen:</t>
  </si>
  <si>
    <t xml:space="preserve">9.melléklet Csór Község Önkormányzat Képviselő Testületének                            </t>
  </si>
  <si>
    <t>Finanszírozási ütemterv   2014.</t>
  </si>
  <si>
    <t xml:space="preserve">8.melléklet Csór Község Önkormányzat Képviselő Testületének                            </t>
  </si>
  <si>
    <t>Csór Község Önkormányzatának 2014. évi közvetett támogatásának tervezett mértéke</t>
  </si>
  <si>
    <t xml:space="preserve">6.melléklet Csór Község Önkormányzat Képviselő Testületének                            </t>
  </si>
  <si>
    <t>Csór Önkormányzat 2014. évi költségvetése, összevont költségvetési mérlege</t>
  </si>
  <si>
    <t>Élelmiszer számláló program</t>
  </si>
  <si>
    <t>óvoda</t>
  </si>
  <si>
    <t>Sütő</t>
  </si>
  <si>
    <t>Temetőkataszter program</t>
  </si>
  <si>
    <t>Buszmegálló építés</t>
  </si>
  <si>
    <t>Csatorna bekötés önkormányzati ingatlanokon</t>
  </si>
  <si>
    <t>Hálózat kiépítése beruházásból kimaradt magán ingatlanokon</t>
  </si>
  <si>
    <t>Csapadékvíz elvezetés tervezés, kivitelezés</t>
  </si>
  <si>
    <t>Sportcsarnok-műv.ház öltöző terveztetés</t>
  </si>
  <si>
    <t xml:space="preserve">3.melléklet Csór Község Önkormányzat Képviselő Testületének                            </t>
  </si>
  <si>
    <t>2014 évi Fejlesztési célú kiadások</t>
  </si>
  <si>
    <t>önkormányzat</t>
  </si>
  <si>
    <t xml:space="preserve">5.melléklet Csór Község Önkormányzat Képviselő Testületének                            </t>
  </si>
  <si>
    <t xml:space="preserve">4.melléklet Csór Község Önkormányzat Képviselő Testületének                            </t>
  </si>
  <si>
    <t xml:space="preserve">1.melléklet Csór Község Önkormányzat Képviselő Testületének  </t>
  </si>
  <si>
    <t>a.) Intézményi működési bevételek</t>
  </si>
  <si>
    <t>Támogatási kölcsönök visszatérülése</t>
  </si>
  <si>
    <t>Támogatási kölcsönök igénybevétele</t>
  </si>
  <si>
    <t>Egyéb központi támogatás</t>
  </si>
  <si>
    <t>a.) Tárgyi eszközök, immateriális javak értéke</t>
  </si>
  <si>
    <t>Felhalmozási célú pénzeszk. átadás</t>
  </si>
  <si>
    <t>Csór Község Önkormányzat Adósságot keletkeztető ügyletekkel kapcsolatos kötelezettségvállalás</t>
  </si>
  <si>
    <t>Helyi adók:</t>
  </si>
  <si>
    <t>kommunális adó</t>
  </si>
  <si>
    <t>havonta</t>
  </si>
  <si>
    <t>Átengedett központi adó - gépjármű adó</t>
  </si>
  <si>
    <t>Bérleti díjak</t>
  </si>
  <si>
    <t>évente</t>
  </si>
  <si>
    <t>Szvízcsat.ber.visszatér.tám.KDOP-4.1.1/A-10-2010-0007</t>
  </si>
  <si>
    <t>2015 09</t>
  </si>
  <si>
    <t xml:space="preserve">7.melléklet Csór Község Önkormányzat Képviselő Testületének                            </t>
  </si>
  <si>
    <t>Csór Község Önkormányzat 2014. évielőirányzat felhasználási és likviditási terve</t>
  </si>
  <si>
    <t>Működési bevételekből felhalm. célú</t>
  </si>
  <si>
    <t xml:space="preserve"> az 1./2014. (II. 10.) Önkormányzati rendeletéhez</t>
  </si>
  <si>
    <t>2.melléklet Csór Község Önkormányzat Képviselő Testületének  az 1./2014. (II. 10.) Önkormányzati rendeletéhez</t>
  </si>
  <si>
    <t xml:space="preserve">   az 1. /2014. (II. 10.) Önkormányzati rendeletéhez</t>
  </si>
  <si>
    <t xml:space="preserve">   az 1 /2014. (II. 10.) Önkormányzati rendeletéhez</t>
  </si>
  <si>
    <t xml:space="preserve">   az 1. /2014. ( II. 10. ) Önkormányzati rendeletéhez</t>
  </si>
  <si>
    <t xml:space="preserve">   az 1. / 2014. (II. 10.) Önkormányzati rendeletéhez</t>
  </si>
  <si>
    <t xml:space="preserve">   az 1. / 2014. (II. 10. 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</si>
</sst>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0" xfId="0" applyBorder="1"/>
    <xf numFmtId="0" fontId="0" fillId="0" borderId="11" xfId="0" applyBorder="1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7" xfId="0" applyNumberFormat="1" applyBorder="1"/>
    <xf numFmtId="0" fontId="1" fillId="0" borderId="4" xfId="0" applyFont="1" applyBorder="1"/>
    <xf numFmtId="0" fontId="1" fillId="0" borderId="5" xfId="0" applyFont="1" applyBorder="1"/>
    <xf numFmtId="49" fontId="1" fillId="0" borderId="4" xfId="0" applyNumberFormat="1" applyFont="1" applyBorder="1"/>
    <xf numFmtId="0" fontId="1" fillId="0" borderId="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7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2" fillId="0" borderId="5" xfId="0" applyNumberFormat="1" applyFont="1" applyBorder="1"/>
    <xf numFmtId="0" fontId="3" fillId="0" borderId="3" xfId="0" applyFont="1" applyBorder="1"/>
    <xf numFmtId="0" fontId="0" fillId="0" borderId="8" xfId="0" applyBorder="1" applyAlignment="1">
      <alignment wrapText="1"/>
    </xf>
    <xf numFmtId="0" fontId="1" fillId="0" borderId="27" xfId="0" applyFont="1" applyBorder="1"/>
    <xf numFmtId="0" fontId="0" fillId="0" borderId="16" xfId="0" applyBorder="1"/>
    <xf numFmtId="0" fontId="0" fillId="0" borderId="26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7" xfId="0" applyBorder="1"/>
    <xf numFmtId="0" fontId="2" fillId="0" borderId="6" xfId="0" applyFont="1" applyBorder="1"/>
    <xf numFmtId="0" fontId="3" fillId="0" borderId="4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Border="1"/>
    <xf numFmtId="0" fontId="5" fillId="0" borderId="4" xfId="0" applyFont="1" applyBorder="1"/>
    <xf numFmtId="0" fontId="5" fillId="0" borderId="5" xfId="0" applyFont="1" applyBorder="1" applyAlignment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5" fillId="0" borderId="5" xfId="0" applyFont="1" applyBorder="1" applyAlignment="1">
      <alignment wrapText="1"/>
    </xf>
    <xf numFmtId="0" fontId="4" fillId="0" borderId="11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2" fillId="0" borderId="0" xfId="0" applyFont="1"/>
    <xf numFmtId="17" fontId="0" fillId="0" borderId="4" xfId="0" applyNumberFormat="1" applyBorder="1"/>
    <xf numFmtId="3" fontId="0" fillId="0" borderId="6" xfId="0" applyNumberFormat="1" applyBorder="1"/>
    <xf numFmtId="0" fontId="0" fillId="0" borderId="0" xfId="0" applyAlignment="1">
      <alignment horizontal="right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1" fillId="0" borderId="9" xfId="0" applyNumberFormat="1" applyFont="1" applyBorder="1"/>
    <xf numFmtId="0" fontId="0" fillId="0" borderId="4" xfId="0" applyFont="1" applyBorder="1"/>
    <xf numFmtId="3" fontId="0" fillId="0" borderId="9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1" fillId="0" borderId="6" xfId="0" applyNumberFormat="1" applyFont="1" applyBorder="1"/>
    <xf numFmtId="3" fontId="0" fillId="0" borderId="12" xfId="0" applyNumberFormat="1" applyBorder="1"/>
    <xf numFmtId="3" fontId="1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right"/>
    </xf>
    <xf numFmtId="3" fontId="0" fillId="0" borderId="6" xfId="0" applyNumberFormat="1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1" fontId="2" fillId="0" borderId="5" xfId="0" applyNumberFormat="1" applyFont="1" applyBorder="1"/>
    <xf numFmtId="1" fontId="3" fillId="0" borderId="3" xfId="0" applyNumberFormat="1" applyFont="1" applyBorder="1"/>
    <xf numFmtId="3" fontId="3" fillId="0" borderId="8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" fillId="0" borderId="8" xfId="0" applyFont="1" applyBorder="1" applyAlignment="1"/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/>
    <xf numFmtId="0" fontId="2" fillId="0" borderId="16" xfId="0" applyFont="1" applyBorder="1" applyAlignment="1"/>
    <xf numFmtId="0" fontId="1" fillId="0" borderId="28" xfId="0" applyFont="1" applyBorder="1" applyAlignment="1"/>
    <xf numFmtId="0" fontId="1" fillId="0" borderId="22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D51"/>
  <sheetViews>
    <sheetView zoomScaleNormal="100" workbookViewId="0">
      <selection activeCell="B4" sqref="B4"/>
    </sheetView>
  </sheetViews>
  <sheetFormatPr defaultRowHeight="15" x14ac:dyDescent="0.25"/>
  <cols>
    <col min="2" max="2" width="8.5703125" customWidth="1"/>
    <col min="3" max="3" width="41.42578125" customWidth="1"/>
    <col min="4" max="4" width="13.28515625" customWidth="1"/>
  </cols>
  <sheetData>
    <row r="2" spans="1:4" x14ac:dyDescent="0.25">
      <c r="B2" t="s">
        <v>414</v>
      </c>
    </row>
    <row r="3" spans="1:4" x14ac:dyDescent="0.25">
      <c r="B3" t="s">
        <v>433</v>
      </c>
    </row>
    <row r="4" spans="1:4" x14ac:dyDescent="0.25">
      <c r="B4" s="29" t="s">
        <v>0</v>
      </c>
      <c r="C4" s="29"/>
    </row>
    <row r="6" spans="1:4" ht="15.75" thickBot="1" x14ac:dyDescent="0.3">
      <c r="D6" s="88" t="s">
        <v>4</v>
      </c>
    </row>
    <row r="7" spans="1:4" x14ac:dyDescent="0.25">
      <c r="B7" s="8" t="s">
        <v>1</v>
      </c>
      <c r="C7" s="9" t="s">
        <v>2</v>
      </c>
      <c r="D7" s="102" t="s">
        <v>3</v>
      </c>
    </row>
    <row r="8" spans="1:4" x14ac:dyDescent="0.25">
      <c r="A8" s="7"/>
      <c r="B8" s="1" t="s">
        <v>5</v>
      </c>
      <c r="C8" s="20" t="s">
        <v>37</v>
      </c>
      <c r="D8" s="87">
        <f>D9</f>
        <v>8770</v>
      </c>
    </row>
    <row r="9" spans="1:4" x14ac:dyDescent="0.25">
      <c r="A9" s="7"/>
      <c r="B9" s="1" t="s">
        <v>6</v>
      </c>
      <c r="C9" s="2" t="s">
        <v>415</v>
      </c>
      <c r="D9" s="87">
        <v>8770</v>
      </c>
    </row>
    <row r="10" spans="1:4" x14ac:dyDescent="0.25">
      <c r="A10" s="7"/>
      <c r="B10" s="1" t="s">
        <v>7</v>
      </c>
      <c r="C10" s="20" t="s">
        <v>38</v>
      </c>
      <c r="D10" s="87"/>
    </row>
    <row r="11" spans="1:4" x14ac:dyDescent="0.25">
      <c r="A11" s="7"/>
      <c r="B11" s="1" t="s">
        <v>9</v>
      </c>
      <c r="C11" s="2" t="s">
        <v>39</v>
      </c>
      <c r="D11" s="87">
        <v>16500</v>
      </c>
    </row>
    <row r="12" spans="1:4" x14ac:dyDescent="0.25">
      <c r="A12" s="7"/>
      <c r="B12" s="1" t="s">
        <v>10</v>
      </c>
      <c r="C12" s="2" t="s">
        <v>40</v>
      </c>
      <c r="D12" s="87">
        <v>10500</v>
      </c>
    </row>
    <row r="13" spans="1:4" x14ac:dyDescent="0.25">
      <c r="A13" s="7"/>
      <c r="B13" s="1" t="s">
        <v>11</v>
      </c>
      <c r="C13" s="2" t="s">
        <v>41</v>
      </c>
      <c r="D13" s="87">
        <v>6500</v>
      </c>
    </row>
    <row r="14" spans="1:4" x14ac:dyDescent="0.25">
      <c r="A14" s="7"/>
      <c r="B14" s="1" t="s">
        <v>12</v>
      </c>
      <c r="C14" s="2" t="s">
        <v>42</v>
      </c>
      <c r="D14" s="87"/>
    </row>
    <row r="15" spans="1:4" x14ac:dyDescent="0.25">
      <c r="A15" s="7"/>
      <c r="B15" s="19"/>
      <c r="C15" s="20" t="s">
        <v>363</v>
      </c>
      <c r="D15" s="100">
        <f>SUM(D11:D14)-D12</f>
        <v>23000</v>
      </c>
    </row>
    <row r="16" spans="1:4" x14ac:dyDescent="0.25">
      <c r="A16" s="7"/>
      <c r="B16" s="19" t="s">
        <v>13</v>
      </c>
      <c r="C16" s="20" t="s">
        <v>43</v>
      </c>
      <c r="D16" s="100"/>
    </row>
    <row r="17" spans="1:4" x14ac:dyDescent="0.25">
      <c r="A17" s="7"/>
      <c r="B17" s="1" t="s">
        <v>14</v>
      </c>
      <c r="C17" s="2" t="s">
        <v>44</v>
      </c>
      <c r="D17" s="87">
        <v>15925</v>
      </c>
    </row>
    <row r="18" spans="1:4" x14ac:dyDescent="0.25">
      <c r="A18" s="7"/>
      <c r="B18" s="1" t="s">
        <v>15</v>
      </c>
      <c r="C18" s="2" t="s">
        <v>45</v>
      </c>
      <c r="D18" s="87">
        <v>4569</v>
      </c>
    </row>
    <row r="19" spans="1:4" x14ac:dyDescent="0.25">
      <c r="A19" s="7"/>
      <c r="B19" s="1" t="s">
        <v>16</v>
      </c>
      <c r="C19" s="2" t="s">
        <v>46</v>
      </c>
      <c r="D19" s="87">
        <v>0</v>
      </c>
    </row>
    <row r="20" spans="1:4" x14ac:dyDescent="0.25">
      <c r="A20" s="7"/>
      <c r="B20" s="1" t="s">
        <v>17</v>
      </c>
      <c r="C20" s="2" t="s">
        <v>47</v>
      </c>
      <c r="D20" s="87"/>
    </row>
    <row r="21" spans="1:4" x14ac:dyDescent="0.25">
      <c r="A21" s="7"/>
      <c r="B21" s="1" t="s">
        <v>18</v>
      </c>
      <c r="C21" s="2" t="s">
        <v>48</v>
      </c>
      <c r="D21" s="87">
        <v>4867</v>
      </c>
    </row>
    <row r="22" spans="1:4" x14ac:dyDescent="0.25">
      <c r="A22" s="7"/>
      <c r="B22" s="1" t="s">
        <v>19</v>
      </c>
      <c r="C22" s="2" t="s">
        <v>49</v>
      </c>
      <c r="D22" s="87"/>
    </row>
    <row r="23" spans="1:4" x14ac:dyDescent="0.25">
      <c r="A23" s="7"/>
      <c r="B23" s="1" t="s">
        <v>20</v>
      </c>
      <c r="C23" s="2" t="s">
        <v>50</v>
      </c>
      <c r="D23" s="87">
        <v>2134</v>
      </c>
    </row>
    <row r="24" spans="1:4" x14ac:dyDescent="0.25">
      <c r="A24" s="7"/>
      <c r="B24" s="1" t="s">
        <v>21</v>
      </c>
      <c r="C24" s="2" t="s">
        <v>310</v>
      </c>
      <c r="D24" s="87">
        <v>34570</v>
      </c>
    </row>
    <row r="25" spans="1:4" x14ac:dyDescent="0.25">
      <c r="A25" s="7"/>
      <c r="B25" s="1" t="s">
        <v>22</v>
      </c>
      <c r="C25" s="2" t="s">
        <v>418</v>
      </c>
      <c r="D25" s="87">
        <f>3917+260+3238</f>
        <v>7415</v>
      </c>
    </row>
    <row r="26" spans="1:4" x14ac:dyDescent="0.25">
      <c r="A26" s="7"/>
      <c r="B26" s="19"/>
      <c r="C26" s="20" t="s">
        <v>364</v>
      </c>
      <c r="D26" s="100">
        <f>SUM(D17:D25)</f>
        <v>69480</v>
      </c>
    </row>
    <row r="27" spans="1:4" x14ac:dyDescent="0.25">
      <c r="A27" s="7"/>
      <c r="B27" s="1" t="s">
        <v>23</v>
      </c>
      <c r="C27" s="2" t="s">
        <v>51</v>
      </c>
      <c r="D27" s="87">
        <f>D28+D29</f>
        <v>0</v>
      </c>
    </row>
    <row r="28" spans="1:4" x14ac:dyDescent="0.25">
      <c r="A28" s="7"/>
      <c r="B28" s="1" t="s">
        <v>24</v>
      </c>
      <c r="C28" s="2" t="s">
        <v>419</v>
      </c>
      <c r="D28" s="87"/>
    </row>
    <row r="29" spans="1:4" x14ac:dyDescent="0.25">
      <c r="A29" s="7"/>
      <c r="B29" s="1" t="s">
        <v>25</v>
      </c>
      <c r="C29" s="2" t="s">
        <v>52</v>
      </c>
      <c r="D29" s="87"/>
    </row>
    <row r="30" spans="1:4" x14ac:dyDescent="0.25">
      <c r="A30" s="7"/>
      <c r="B30" s="1" t="s">
        <v>26</v>
      </c>
      <c r="C30" s="2" t="s">
        <v>53</v>
      </c>
      <c r="D30" s="87">
        <f>D31+D34</f>
        <v>7000</v>
      </c>
    </row>
    <row r="31" spans="1:4" x14ac:dyDescent="0.25">
      <c r="A31" s="7"/>
      <c r="B31" s="1" t="s">
        <v>27</v>
      </c>
      <c r="C31" s="2" t="s">
        <v>54</v>
      </c>
      <c r="D31" s="87">
        <f>D32+D33</f>
        <v>0</v>
      </c>
    </row>
    <row r="32" spans="1:4" x14ac:dyDescent="0.25">
      <c r="A32" s="7"/>
      <c r="B32" s="1" t="s">
        <v>28</v>
      </c>
      <c r="C32" s="2" t="s">
        <v>38</v>
      </c>
      <c r="D32" s="87"/>
    </row>
    <row r="33" spans="1:4" x14ac:dyDescent="0.25">
      <c r="A33" s="7"/>
      <c r="B33" s="1" t="s">
        <v>29</v>
      </c>
      <c r="C33" s="2" t="s">
        <v>310</v>
      </c>
      <c r="D33" s="87"/>
    </row>
    <row r="34" spans="1:4" x14ac:dyDescent="0.25">
      <c r="A34" s="7"/>
      <c r="B34" s="1" t="s">
        <v>30</v>
      </c>
      <c r="C34" s="2" t="s">
        <v>55</v>
      </c>
      <c r="D34" s="87">
        <f>D35</f>
        <v>7000</v>
      </c>
    </row>
    <row r="35" spans="1:4" x14ac:dyDescent="0.25">
      <c r="A35" s="7"/>
      <c r="B35" s="1" t="s">
        <v>31</v>
      </c>
      <c r="C35" s="2" t="s">
        <v>38</v>
      </c>
      <c r="D35" s="87">
        <v>7000</v>
      </c>
    </row>
    <row r="36" spans="1:4" x14ac:dyDescent="0.25">
      <c r="A36" s="7"/>
      <c r="B36" s="1" t="s">
        <v>32</v>
      </c>
      <c r="C36" s="2" t="s">
        <v>56</v>
      </c>
      <c r="D36" s="87">
        <f>D37+D38</f>
        <v>8030</v>
      </c>
    </row>
    <row r="37" spans="1:4" x14ac:dyDescent="0.25">
      <c r="A37" s="7"/>
      <c r="B37" s="1" t="s">
        <v>33</v>
      </c>
      <c r="C37" s="2" t="s">
        <v>416</v>
      </c>
      <c r="D37" s="87">
        <v>8030</v>
      </c>
    </row>
    <row r="38" spans="1:4" x14ac:dyDescent="0.25">
      <c r="A38" s="7"/>
      <c r="B38" s="1" t="s">
        <v>34</v>
      </c>
      <c r="C38" s="2" t="s">
        <v>417</v>
      </c>
      <c r="D38" s="87"/>
    </row>
    <row r="39" spans="1:4" x14ac:dyDescent="0.25">
      <c r="A39" s="7"/>
      <c r="B39" s="1" t="s">
        <v>35</v>
      </c>
      <c r="C39" s="2" t="s">
        <v>57</v>
      </c>
      <c r="D39" s="87">
        <f>D40</f>
        <v>16671</v>
      </c>
    </row>
    <row r="40" spans="1:4" x14ac:dyDescent="0.25">
      <c r="A40" s="7"/>
      <c r="B40" s="11" t="s">
        <v>36</v>
      </c>
      <c r="C40" s="12" t="s">
        <v>365</v>
      </c>
      <c r="D40" s="101">
        <v>16671</v>
      </c>
    </row>
    <row r="41" spans="1:4" x14ac:dyDescent="0.25">
      <c r="A41" s="7"/>
      <c r="B41" s="11" t="s">
        <v>58</v>
      </c>
      <c r="C41" s="12" t="s">
        <v>60</v>
      </c>
      <c r="D41" s="101">
        <f>D42+D43+D44</f>
        <v>0</v>
      </c>
    </row>
    <row r="42" spans="1:4" x14ac:dyDescent="0.25">
      <c r="A42" s="7"/>
      <c r="B42" s="11" t="s">
        <v>61</v>
      </c>
      <c r="C42" s="12" t="s">
        <v>38</v>
      </c>
      <c r="D42" s="101"/>
    </row>
    <row r="43" spans="1:4" x14ac:dyDescent="0.25">
      <c r="A43" s="7"/>
      <c r="B43" s="11" t="s">
        <v>62</v>
      </c>
      <c r="C43" s="12" t="s">
        <v>65</v>
      </c>
      <c r="D43" s="101"/>
    </row>
    <row r="44" spans="1:4" x14ac:dyDescent="0.25">
      <c r="A44" s="7"/>
      <c r="B44" s="11" t="s">
        <v>63</v>
      </c>
      <c r="C44" s="12" t="s">
        <v>66</v>
      </c>
      <c r="D44" s="101"/>
    </row>
    <row r="45" spans="1:4" ht="15.75" thickBot="1" x14ac:dyDescent="0.3">
      <c r="A45" s="7"/>
      <c r="B45" s="4" t="s">
        <v>64</v>
      </c>
      <c r="C45" s="5" t="s">
        <v>67</v>
      </c>
      <c r="D45" s="97">
        <f>D8+D15+D26+D27+D30+D36+D39+D41</f>
        <v>132951</v>
      </c>
    </row>
    <row r="46" spans="1:4" x14ac:dyDescent="0.25">
      <c r="A46" s="7"/>
      <c r="B46" s="7"/>
      <c r="C46" s="7"/>
    </row>
    <row r="47" spans="1:4" x14ac:dyDescent="0.25">
      <c r="A47" s="7"/>
      <c r="B47" s="7"/>
      <c r="C47" s="7"/>
    </row>
    <row r="48" spans="1:4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H21"/>
  <sheetViews>
    <sheetView zoomScaleNormal="100" workbookViewId="0">
      <selection activeCell="D3" sqref="D3"/>
    </sheetView>
  </sheetViews>
  <sheetFormatPr defaultRowHeight="15" x14ac:dyDescent="0.25"/>
  <cols>
    <col min="2" max="2" width="10.85546875" customWidth="1"/>
    <col min="3" max="3" width="25.42578125" customWidth="1"/>
    <col min="4" max="4" width="15.28515625" customWidth="1"/>
    <col min="5" max="5" width="13.5703125" customWidth="1"/>
    <col min="6" max="6" width="21.85546875" customWidth="1"/>
    <col min="7" max="7" width="16.85546875" customWidth="1"/>
  </cols>
  <sheetData>
    <row r="3" spans="1:8" x14ac:dyDescent="0.25">
      <c r="B3" t="s">
        <v>379</v>
      </c>
    </row>
    <row r="4" spans="1:8" x14ac:dyDescent="0.25">
      <c r="B4" t="s">
        <v>438</v>
      </c>
    </row>
    <row r="6" spans="1:8" x14ac:dyDescent="0.25">
      <c r="C6" s="29" t="s">
        <v>305</v>
      </c>
    </row>
    <row r="8" spans="1:8" ht="15.75" thickBot="1" x14ac:dyDescent="0.3"/>
    <row r="9" spans="1:8" ht="15.75" thickBot="1" x14ac:dyDescent="0.3">
      <c r="B9" s="137" t="s">
        <v>298</v>
      </c>
      <c r="C9" s="138"/>
      <c r="D9" s="138"/>
      <c r="E9" s="139" t="s">
        <v>380</v>
      </c>
      <c r="F9" s="139"/>
      <c r="G9" s="140"/>
    </row>
    <row r="10" spans="1:8" x14ac:dyDescent="0.25">
      <c r="B10" s="8" t="s">
        <v>296</v>
      </c>
      <c r="C10" s="9" t="s">
        <v>158</v>
      </c>
      <c r="D10" s="10" t="s">
        <v>294</v>
      </c>
      <c r="E10" s="53" t="s">
        <v>297</v>
      </c>
      <c r="F10" s="9" t="s">
        <v>158</v>
      </c>
      <c r="G10" s="10" t="s">
        <v>294</v>
      </c>
    </row>
    <row r="11" spans="1:8" x14ac:dyDescent="0.25">
      <c r="A11" s="88" t="s">
        <v>383</v>
      </c>
      <c r="B11" s="86" t="s">
        <v>381</v>
      </c>
      <c r="C11" s="2" t="s">
        <v>382</v>
      </c>
      <c r="D11" s="87">
        <v>17861142</v>
      </c>
      <c r="E11" s="54" t="s">
        <v>299</v>
      </c>
      <c r="F11" s="2" t="s">
        <v>300</v>
      </c>
      <c r="G11" s="87">
        <v>0</v>
      </c>
    </row>
    <row r="12" spans="1:8" x14ac:dyDescent="0.25">
      <c r="B12" s="1"/>
      <c r="C12" s="2"/>
      <c r="D12" s="3"/>
      <c r="E12" s="54" t="s">
        <v>301</v>
      </c>
      <c r="F12" s="2" t="s">
        <v>303</v>
      </c>
      <c r="G12" s="87">
        <v>463815</v>
      </c>
      <c r="H12" t="s">
        <v>385</v>
      </c>
    </row>
    <row r="13" spans="1:8" x14ac:dyDescent="0.25">
      <c r="B13" s="1"/>
      <c r="C13" s="2"/>
      <c r="D13" s="3"/>
      <c r="E13" s="54" t="s">
        <v>302</v>
      </c>
      <c r="F13" s="2" t="s">
        <v>304</v>
      </c>
      <c r="G13" s="87">
        <v>530</v>
      </c>
    </row>
    <row r="14" spans="1:8" x14ac:dyDescent="0.25">
      <c r="B14" s="1"/>
      <c r="C14" s="2"/>
      <c r="D14" s="3"/>
      <c r="E14" s="54"/>
      <c r="F14" s="2"/>
      <c r="G14" s="3"/>
    </row>
    <row r="15" spans="1:8" x14ac:dyDescent="0.25">
      <c r="B15" s="1"/>
      <c r="C15" s="2"/>
      <c r="D15" s="3"/>
      <c r="E15" s="54"/>
      <c r="F15" s="2"/>
      <c r="G15" s="3"/>
    </row>
    <row r="16" spans="1:8" x14ac:dyDescent="0.25">
      <c r="B16" s="1"/>
      <c r="C16" s="2"/>
      <c r="D16" s="3"/>
      <c r="E16" s="54"/>
      <c r="F16" s="2"/>
      <c r="G16" s="3"/>
    </row>
    <row r="17" spans="2:7" x14ac:dyDescent="0.25">
      <c r="B17" s="1"/>
      <c r="C17" s="2"/>
      <c r="D17" s="3"/>
      <c r="E17" s="54"/>
      <c r="F17" s="2"/>
      <c r="G17" s="3"/>
    </row>
    <row r="18" spans="2:7" ht="15.75" thickBot="1" x14ac:dyDescent="0.3">
      <c r="B18" s="4"/>
      <c r="C18" s="5"/>
      <c r="D18" s="6"/>
      <c r="E18" s="55"/>
      <c r="F18" s="5"/>
      <c r="G18" s="6"/>
    </row>
    <row r="20" spans="2:7" x14ac:dyDescent="0.25">
      <c r="B20" t="s">
        <v>384</v>
      </c>
    </row>
    <row r="21" spans="2:7" x14ac:dyDescent="0.25">
      <c r="B21" t="s">
        <v>386</v>
      </c>
    </row>
  </sheetData>
  <mergeCells count="2">
    <mergeCell ref="B9:D9"/>
    <mergeCell ref="E9:G9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E14"/>
  <sheetViews>
    <sheetView zoomScaleNormal="100" workbookViewId="0">
      <selection activeCell="D5" sqref="D5"/>
    </sheetView>
  </sheetViews>
  <sheetFormatPr defaultRowHeight="15" x14ac:dyDescent="0.25"/>
  <cols>
    <col min="2" max="2" width="14.28515625" customWidth="1"/>
    <col min="3" max="3" width="24.5703125" bestFit="1" customWidth="1"/>
    <col min="4" max="4" width="17.140625" customWidth="1"/>
    <col min="5" max="5" width="15.85546875" customWidth="1"/>
  </cols>
  <sheetData>
    <row r="3" spans="2:5" x14ac:dyDescent="0.25">
      <c r="B3" t="s">
        <v>387</v>
      </c>
    </row>
    <row r="4" spans="2:5" x14ac:dyDescent="0.25">
      <c r="B4" t="s">
        <v>438</v>
      </c>
    </row>
    <row r="6" spans="2:5" x14ac:dyDescent="0.25">
      <c r="B6" s="29" t="s">
        <v>306</v>
      </c>
    </row>
    <row r="8" spans="2:5" ht="15.75" thickBot="1" x14ac:dyDescent="0.3">
      <c r="E8" s="88" t="s">
        <v>123</v>
      </c>
    </row>
    <row r="9" spans="2:5" x14ac:dyDescent="0.25">
      <c r="B9" s="8"/>
      <c r="C9" s="56" t="s">
        <v>130</v>
      </c>
      <c r="D9" s="56" t="s">
        <v>131</v>
      </c>
      <c r="E9" s="57" t="s">
        <v>132</v>
      </c>
    </row>
    <row r="10" spans="2:5" x14ac:dyDescent="0.25">
      <c r="B10" s="1">
        <v>1</v>
      </c>
      <c r="C10" s="58" t="s">
        <v>158</v>
      </c>
      <c r="D10" s="141" t="s">
        <v>307</v>
      </c>
      <c r="E10" s="142"/>
    </row>
    <row r="11" spans="2:5" x14ac:dyDescent="0.25">
      <c r="B11" s="1">
        <v>2</v>
      </c>
      <c r="C11" s="2"/>
      <c r="D11" s="58" t="s">
        <v>308</v>
      </c>
      <c r="E11" s="93" t="s">
        <v>309</v>
      </c>
    </row>
    <row r="12" spans="2:5" x14ac:dyDescent="0.25">
      <c r="B12" s="1">
        <v>3</v>
      </c>
      <c r="C12" s="12" t="s">
        <v>391</v>
      </c>
      <c r="D12" s="89">
        <v>2304384</v>
      </c>
      <c r="E12" s="90">
        <v>2304384</v>
      </c>
    </row>
    <row r="13" spans="2:5" x14ac:dyDescent="0.25">
      <c r="B13" s="1">
        <v>4</v>
      </c>
      <c r="C13" s="12" t="s">
        <v>392</v>
      </c>
      <c r="D13" s="89">
        <v>2134637</v>
      </c>
      <c r="E13" s="90">
        <v>2134637</v>
      </c>
    </row>
    <row r="14" spans="2:5" ht="15.75" thickBot="1" x14ac:dyDescent="0.3">
      <c r="B14" s="4">
        <v>5</v>
      </c>
      <c r="C14" s="92" t="s">
        <v>393</v>
      </c>
      <c r="D14" s="91">
        <f>D12+D13</f>
        <v>4439021</v>
      </c>
      <c r="E14" s="91">
        <f>E12+E13</f>
        <v>4439021</v>
      </c>
    </row>
  </sheetData>
  <mergeCells count="1">
    <mergeCell ref="D10:E10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H17"/>
  <sheetViews>
    <sheetView workbookViewId="0">
      <selection activeCell="A5" sqref="A5"/>
    </sheetView>
  </sheetViews>
  <sheetFormatPr defaultRowHeight="15" x14ac:dyDescent="0.25"/>
  <cols>
    <col min="2" max="2" width="14.5703125" customWidth="1"/>
    <col min="3" max="4" width="11.5703125" customWidth="1"/>
    <col min="5" max="5" width="11.7109375" customWidth="1"/>
    <col min="6" max="6" width="11.28515625" customWidth="1"/>
    <col min="7" max="7" width="13.140625" customWidth="1"/>
  </cols>
  <sheetData>
    <row r="3" spans="1:8" x14ac:dyDescent="0.25">
      <c r="A3" t="s">
        <v>374</v>
      </c>
    </row>
    <row r="4" spans="1:8" x14ac:dyDescent="0.25">
      <c r="A4" t="s">
        <v>438</v>
      </c>
    </row>
    <row r="6" spans="1:8" x14ac:dyDescent="0.25">
      <c r="A6" s="29" t="s">
        <v>375</v>
      </c>
      <c r="B6" s="29"/>
    </row>
    <row r="7" spans="1:8" ht="15.75" thickBot="1" x14ac:dyDescent="0.3">
      <c r="G7" t="s">
        <v>315</v>
      </c>
    </row>
    <row r="8" spans="1:8" ht="30" x14ac:dyDescent="0.25">
      <c r="A8" s="14"/>
      <c r="B8" s="60" t="s">
        <v>38</v>
      </c>
      <c r="C8" s="9" t="s">
        <v>311</v>
      </c>
      <c r="D8" s="9" t="s">
        <v>377</v>
      </c>
      <c r="E8" s="9" t="s">
        <v>312</v>
      </c>
      <c r="F8" s="9" t="s">
        <v>313</v>
      </c>
      <c r="G8" s="59" t="s">
        <v>314</v>
      </c>
      <c r="H8" s="10" t="s">
        <v>69</v>
      </c>
    </row>
    <row r="9" spans="1:8" x14ac:dyDescent="0.25">
      <c r="A9" s="1" t="s">
        <v>5</v>
      </c>
      <c r="B9" s="54"/>
      <c r="C9" s="2">
        <v>7</v>
      </c>
      <c r="D9" s="2">
        <v>1</v>
      </c>
      <c r="E9" s="2">
        <v>2</v>
      </c>
      <c r="F9" s="2"/>
      <c r="G9" s="2">
        <v>1</v>
      </c>
      <c r="H9" s="3">
        <f>SUM(C9:G9)</f>
        <v>11</v>
      </c>
    </row>
    <row r="10" spans="1:8" ht="15.75" thickBot="1" x14ac:dyDescent="0.3">
      <c r="A10" s="4" t="s">
        <v>6</v>
      </c>
      <c r="B10" s="55" t="s">
        <v>69</v>
      </c>
      <c r="C10" s="5">
        <f>SUM(C9)</f>
        <v>7</v>
      </c>
      <c r="D10" s="5">
        <f>SUM(D9)</f>
        <v>1</v>
      </c>
      <c r="E10" s="5">
        <f t="shared" ref="E10:H10" si="0">SUM(E9)</f>
        <v>2</v>
      </c>
      <c r="F10" s="5">
        <f t="shared" si="0"/>
        <v>0</v>
      </c>
      <c r="G10" s="5">
        <f t="shared" si="0"/>
        <v>1</v>
      </c>
      <c r="H10" s="5">
        <f t="shared" si="0"/>
        <v>11</v>
      </c>
    </row>
    <row r="14" spans="1:8" ht="15.75" thickBot="1" x14ac:dyDescent="0.3">
      <c r="G14" t="s">
        <v>315</v>
      </c>
    </row>
    <row r="15" spans="1:8" ht="30" x14ac:dyDescent="0.25">
      <c r="A15" s="14"/>
      <c r="B15" s="60" t="s">
        <v>376</v>
      </c>
      <c r="C15" s="9" t="s">
        <v>311</v>
      </c>
      <c r="D15" s="9" t="s">
        <v>377</v>
      </c>
      <c r="E15" s="9" t="s">
        <v>312</v>
      </c>
      <c r="F15" s="9" t="s">
        <v>313</v>
      </c>
      <c r="G15" s="59" t="s">
        <v>314</v>
      </c>
      <c r="H15" s="10" t="s">
        <v>69</v>
      </c>
    </row>
    <row r="16" spans="1:8" x14ac:dyDescent="0.25">
      <c r="A16" s="1" t="s">
        <v>5</v>
      </c>
      <c r="B16" s="54"/>
      <c r="C16" s="2">
        <v>14</v>
      </c>
      <c r="D16" s="2"/>
      <c r="E16" s="2">
        <v>1</v>
      </c>
      <c r="F16" s="2"/>
      <c r="G16" s="2"/>
      <c r="H16" s="3">
        <f>SUM(C16:G16)</f>
        <v>15</v>
      </c>
    </row>
    <row r="17" spans="1:8" ht="15.75" thickBot="1" x14ac:dyDescent="0.3">
      <c r="A17" s="4" t="s">
        <v>6</v>
      </c>
      <c r="B17" s="55" t="s">
        <v>69</v>
      </c>
      <c r="C17" s="5">
        <f>SUM(C16)</f>
        <v>14</v>
      </c>
      <c r="D17" s="5"/>
      <c r="E17" s="5">
        <f t="shared" ref="E17:H17" si="1">SUM(E16)</f>
        <v>1</v>
      </c>
      <c r="F17" s="5">
        <f t="shared" si="1"/>
        <v>0</v>
      </c>
      <c r="G17" s="5">
        <f t="shared" si="1"/>
        <v>0</v>
      </c>
      <c r="H17" s="5">
        <f t="shared" si="1"/>
        <v>15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E14"/>
  <sheetViews>
    <sheetView workbookViewId="0">
      <selection activeCell="B5" sqref="B5"/>
    </sheetView>
  </sheetViews>
  <sheetFormatPr defaultRowHeight="15" x14ac:dyDescent="0.25"/>
  <cols>
    <col min="2" max="2" width="20.5703125" customWidth="1"/>
    <col min="3" max="3" width="17.140625" customWidth="1"/>
    <col min="4" max="4" width="19.7109375" customWidth="1"/>
    <col min="5" max="5" width="17.7109375" customWidth="1"/>
  </cols>
  <sheetData>
    <row r="3" spans="2:5" x14ac:dyDescent="0.25">
      <c r="B3" t="s">
        <v>378</v>
      </c>
    </row>
    <row r="4" spans="2:5" x14ac:dyDescent="0.25">
      <c r="B4" t="s">
        <v>438</v>
      </c>
    </row>
    <row r="6" spans="2:5" x14ac:dyDescent="0.25">
      <c r="B6" s="29" t="s">
        <v>388</v>
      </c>
    </row>
    <row r="8" spans="2:5" ht="15.75" thickBot="1" x14ac:dyDescent="0.3"/>
    <row r="9" spans="2:5" x14ac:dyDescent="0.25">
      <c r="B9" s="14" t="s">
        <v>316</v>
      </c>
      <c r="C9" s="15" t="s">
        <v>317</v>
      </c>
      <c r="D9" s="15" t="s">
        <v>318</v>
      </c>
      <c r="E9" s="16" t="s">
        <v>319</v>
      </c>
    </row>
    <row r="10" spans="2:5" x14ac:dyDescent="0.25">
      <c r="B10" s="1"/>
      <c r="C10" s="2"/>
      <c r="D10" s="2"/>
      <c r="E10" s="3"/>
    </row>
    <row r="11" spans="2:5" x14ac:dyDescent="0.25">
      <c r="B11" s="1"/>
      <c r="C11" s="2"/>
      <c r="D11" s="2"/>
      <c r="E11" s="3"/>
    </row>
    <row r="12" spans="2:5" x14ac:dyDescent="0.25">
      <c r="B12" s="1"/>
      <c r="C12" s="2"/>
      <c r="D12" s="2"/>
      <c r="E12" s="3"/>
    </row>
    <row r="13" spans="2:5" x14ac:dyDescent="0.25">
      <c r="B13" s="1"/>
      <c r="C13" s="2"/>
      <c r="D13" s="2"/>
      <c r="E13" s="3"/>
    </row>
    <row r="14" spans="2:5" ht="15.75" thickBot="1" x14ac:dyDescent="0.3">
      <c r="B14" s="4"/>
      <c r="C14" s="5"/>
      <c r="D14" s="5"/>
      <c r="E14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50"/>
  <sheetViews>
    <sheetView tabSelected="1" workbookViewId="0">
      <selection activeCell="B3" sqref="B3"/>
    </sheetView>
  </sheetViews>
  <sheetFormatPr defaultRowHeight="15" x14ac:dyDescent="0.25"/>
  <cols>
    <col min="1" max="1" width="6.5703125" customWidth="1"/>
    <col min="2" max="2" width="44.42578125" customWidth="1"/>
    <col min="3" max="3" width="12.140625" customWidth="1"/>
    <col min="4" max="4" width="11" customWidth="1"/>
    <col min="5" max="5" width="10.7109375" customWidth="1"/>
  </cols>
  <sheetData>
    <row r="1" spans="1:5" x14ac:dyDescent="0.25">
      <c r="B1" t="s">
        <v>389</v>
      </c>
    </row>
    <row r="2" spans="1:5" x14ac:dyDescent="0.25">
      <c r="B2" t="s">
        <v>438</v>
      </c>
    </row>
    <row r="4" spans="1:5" x14ac:dyDescent="0.25">
      <c r="B4" s="29" t="s">
        <v>390</v>
      </c>
    </row>
    <row r="5" spans="1:5" ht="15.75" thickBot="1" x14ac:dyDescent="0.3"/>
    <row r="6" spans="1:5" ht="12" customHeight="1" x14ac:dyDescent="0.25">
      <c r="A6" s="44"/>
      <c r="B6" s="45"/>
      <c r="C6" s="35">
        <v>2014</v>
      </c>
      <c r="D6" s="35">
        <v>2015</v>
      </c>
      <c r="E6" s="64">
        <v>2016</v>
      </c>
    </row>
    <row r="7" spans="1:5" ht="25.5" customHeight="1" x14ac:dyDescent="0.25">
      <c r="A7" s="32"/>
      <c r="B7" s="30"/>
      <c r="C7" s="34" t="s">
        <v>283</v>
      </c>
      <c r="D7" s="34" t="s">
        <v>283</v>
      </c>
      <c r="E7" s="65" t="s">
        <v>283</v>
      </c>
    </row>
    <row r="8" spans="1:5" ht="13.5" customHeight="1" x14ac:dyDescent="0.25">
      <c r="A8" s="32" t="s">
        <v>5</v>
      </c>
      <c r="B8" s="33" t="s">
        <v>320</v>
      </c>
      <c r="C8" s="30"/>
      <c r="D8" s="30"/>
      <c r="E8" s="61"/>
    </row>
    <row r="9" spans="1:5" x14ac:dyDescent="0.25">
      <c r="A9" s="32" t="s">
        <v>6</v>
      </c>
      <c r="B9" s="30" t="s">
        <v>321</v>
      </c>
      <c r="C9" s="50">
        <v>19800</v>
      </c>
      <c r="D9" s="50">
        <v>19900</v>
      </c>
      <c r="E9" s="110">
        <v>20000</v>
      </c>
    </row>
    <row r="10" spans="1:5" x14ac:dyDescent="0.25">
      <c r="A10" s="32" t="s">
        <v>7</v>
      </c>
      <c r="B10" s="30" t="s">
        <v>322</v>
      </c>
      <c r="C10" s="50">
        <v>24970</v>
      </c>
      <c r="D10" s="50">
        <v>25000</v>
      </c>
      <c r="E10" s="110">
        <v>25100</v>
      </c>
    </row>
    <row r="11" spans="1:5" x14ac:dyDescent="0.25">
      <c r="A11" s="32" t="s">
        <v>8</v>
      </c>
      <c r="B11" s="30" t="s">
        <v>323</v>
      </c>
      <c r="C11" s="50">
        <v>69480</v>
      </c>
      <c r="D11" s="50">
        <v>69500</v>
      </c>
      <c r="E11" s="110">
        <v>69600</v>
      </c>
    </row>
    <row r="12" spans="1:5" x14ac:dyDescent="0.25">
      <c r="A12" s="32" t="s">
        <v>9</v>
      </c>
      <c r="B12" s="30" t="s">
        <v>324</v>
      </c>
      <c r="C12" s="50">
        <v>37184</v>
      </c>
      <c r="D12" s="50">
        <v>37185</v>
      </c>
      <c r="E12" s="110">
        <v>37200</v>
      </c>
    </row>
    <row r="13" spans="1:5" x14ac:dyDescent="0.25">
      <c r="A13" s="32" t="s">
        <v>10</v>
      </c>
      <c r="B13" s="30" t="s">
        <v>325</v>
      </c>
      <c r="C13" s="50">
        <v>7000</v>
      </c>
      <c r="D13" s="111">
        <v>7000</v>
      </c>
      <c r="E13" s="112">
        <v>0</v>
      </c>
    </row>
    <row r="14" spans="1:5" x14ac:dyDescent="0.25">
      <c r="A14" s="32" t="s">
        <v>11</v>
      </c>
      <c r="B14" s="30" t="s">
        <v>326</v>
      </c>
      <c r="C14" s="50">
        <v>8030</v>
      </c>
      <c r="D14" s="50">
        <v>500</v>
      </c>
      <c r="E14" s="110">
        <v>200</v>
      </c>
    </row>
    <row r="15" spans="1:5" x14ac:dyDescent="0.25">
      <c r="A15" s="32" t="s">
        <v>12</v>
      </c>
      <c r="B15" s="30" t="s">
        <v>327</v>
      </c>
      <c r="C15" s="50"/>
      <c r="D15" s="50"/>
      <c r="E15" s="110"/>
    </row>
    <row r="16" spans="1:5" x14ac:dyDescent="0.25">
      <c r="A16" s="32" t="s">
        <v>13</v>
      </c>
      <c r="B16" s="30" t="s">
        <v>267</v>
      </c>
      <c r="C16" s="50"/>
      <c r="D16" s="50"/>
      <c r="E16" s="110"/>
    </row>
    <row r="17" spans="1:5" x14ac:dyDescent="0.25">
      <c r="A17" s="32" t="s">
        <v>14</v>
      </c>
      <c r="B17" s="30" t="s">
        <v>328</v>
      </c>
      <c r="C17" s="50">
        <v>17072</v>
      </c>
      <c r="D17" s="50"/>
      <c r="E17" s="110"/>
    </row>
    <row r="18" spans="1:5" x14ac:dyDescent="0.25">
      <c r="A18" s="62" t="s">
        <v>15</v>
      </c>
      <c r="B18" s="33" t="s">
        <v>329</v>
      </c>
      <c r="C18" s="113">
        <f>SUM(C9:C17)</f>
        <v>183536</v>
      </c>
      <c r="D18" s="113">
        <f t="shared" ref="D18:E18" si="0">SUM(D9:D17)</f>
        <v>159085</v>
      </c>
      <c r="E18" s="114">
        <f t="shared" si="0"/>
        <v>152100</v>
      </c>
    </row>
    <row r="19" spans="1:5" x14ac:dyDescent="0.25">
      <c r="A19" s="32" t="s">
        <v>16</v>
      </c>
      <c r="B19" s="30" t="s">
        <v>330</v>
      </c>
      <c r="C19" s="50"/>
      <c r="D19" s="50"/>
      <c r="E19" s="110"/>
    </row>
    <row r="20" spans="1:5" x14ac:dyDescent="0.25">
      <c r="A20" s="32" t="s">
        <v>17</v>
      </c>
      <c r="B20" s="30" t="s">
        <v>432</v>
      </c>
      <c r="C20" s="50"/>
      <c r="D20" s="50"/>
      <c r="E20" s="110"/>
    </row>
    <row r="21" spans="1:5" x14ac:dyDescent="0.25">
      <c r="A21" s="32" t="s">
        <v>18</v>
      </c>
      <c r="B21" s="30" t="s">
        <v>331</v>
      </c>
      <c r="C21" s="50"/>
      <c r="D21" s="50"/>
      <c r="E21" s="110"/>
    </row>
    <row r="22" spans="1:5" x14ac:dyDescent="0.25">
      <c r="A22" s="32" t="s">
        <v>19</v>
      </c>
      <c r="B22" s="30" t="s">
        <v>332</v>
      </c>
      <c r="C22" s="50"/>
      <c r="D22" s="50"/>
      <c r="E22" s="110"/>
    </row>
    <row r="23" spans="1:5" x14ac:dyDescent="0.25">
      <c r="A23" s="32" t="s">
        <v>20</v>
      </c>
      <c r="B23" s="30" t="s">
        <v>333</v>
      </c>
      <c r="C23" s="50"/>
      <c r="D23" s="50"/>
      <c r="E23" s="110"/>
    </row>
    <row r="24" spans="1:5" x14ac:dyDescent="0.25">
      <c r="A24" s="32" t="s">
        <v>21</v>
      </c>
      <c r="B24" s="30" t="s">
        <v>334</v>
      </c>
      <c r="C24" s="50"/>
      <c r="D24" s="50"/>
      <c r="E24" s="110"/>
    </row>
    <row r="25" spans="1:5" x14ac:dyDescent="0.25">
      <c r="A25" s="32" t="s">
        <v>22</v>
      </c>
      <c r="B25" s="30" t="s">
        <v>335</v>
      </c>
      <c r="C25" s="50"/>
      <c r="D25" s="50"/>
      <c r="E25" s="110"/>
    </row>
    <row r="26" spans="1:5" x14ac:dyDescent="0.25">
      <c r="A26" s="32" t="s">
        <v>23</v>
      </c>
      <c r="B26" s="30" t="s">
        <v>336</v>
      </c>
      <c r="C26" s="50"/>
      <c r="D26" s="50"/>
      <c r="E26" s="110"/>
    </row>
    <row r="27" spans="1:5" x14ac:dyDescent="0.25">
      <c r="A27" s="32" t="s">
        <v>24</v>
      </c>
      <c r="B27" s="30" t="s">
        <v>337</v>
      </c>
      <c r="C27" s="50"/>
      <c r="D27" s="50"/>
      <c r="E27" s="110"/>
    </row>
    <row r="28" spans="1:5" x14ac:dyDescent="0.25">
      <c r="A28" s="32" t="s">
        <v>25</v>
      </c>
      <c r="B28" s="33" t="s">
        <v>162</v>
      </c>
      <c r="C28" s="50">
        <f>SUM(C19:C27)</f>
        <v>0</v>
      </c>
      <c r="D28" s="50">
        <f t="shared" ref="D28:E28" si="1">SUM(D19:D27)</f>
        <v>0</v>
      </c>
      <c r="E28" s="110">
        <f t="shared" si="1"/>
        <v>0</v>
      </c>
    </row>
    <row r="29" spans="1:5" x14ac:dyDescent="0.25">
      <c r="A29" s="32" t="s">
        <v>26</v>
      </c>
      <c r="B29" s="33" t="s">
        <v>338</v>
      </c>
      <c r="C29" s="113">
        <f>SUM(C18+C28)</f>
        <v>183536</v>
      </c>
      <c r="D29" s="113">
        <f t="shared" ref="D29:E29" si="2">SUM(D18+D28)</f>
        <v>159085</v>
      </c>
      <c r="E29" s="114">
        <f t="shared" si="2"/>
        <v>152100</v>
      </c>
    </row>
    <row r="30" spans="1:5" x14ac:dyDescent="0.25">
      <c r="A30" s="32" t="s">
        <v>27</v>
      </c>
      <c r="B30" s="33" t="s">
        <v>101</v>
      </c>
      <c r="C30" s="50"/>
      <c r="D30" s="50"/>
      <c r="E30" s="110"/>
    </row>
    <row r="31" spans="1:5" x14ac:dyDescent="0.25">
      <c r="A31" s="32" t="s">
        <v>28</v>
      </c>
      <c r="B31" s="30" t="s">
        <v>339</v>
      </c>
      <c r="C31" s="50">
        <v>49670</v>
      </c>
      <c r="D31" s="50">
        <v>49700</v>
      </c>
      <c r="E31" s="110">
        <v>49800</v>
      </c>
    </row>
    <row r="32" spans="1:5" x14ac:dyDescent="0.25">
      <c r="A32" s="32" t="s">
        <v>29</v>
      </c>
      <c r="B32" s="30" t="s">
        <v>340</v>
      </c>
      <c r="C32" s="50">
        <v>13830</v>
      </c>
      <c r="D32" s="50">
        <v>13900</v>
      </c>
      <c r="E32" s="110">
        <v>14000</v>
      </c>
    </row>
    <row r="33" spans="1:5" x14ac:dyDescent="0.25">
      <c r="A33" s="32" t="s">
        <v>30</v>
      </c>
      <c r="B33" s="30" t="s">
        <v>341</v>
      </c>
      <c r="C33" s="50">
        <v>30560</v>
      </c>
      <c r="D33" s="50">
        <v>30600</v>
      </c>
      <c r="E33" s="110">
        <v>30700</v>
      </c>
    </row>
    <row r="34" spans="1:5" x14ac:dyDescent="0.25">
      <c r="A34" s="32" t="s">
        <v>31</v>
      </c>
      <c r="B34" s="30" t="s">
        <v>342</v>
      </c>
      <c r="C34" s="50">
        <v>16720</v>
      </c>
      <c r="D34" s="50">
        <v>16800</v>
      </c>
      <c r="E34" s="110">
        <v>16900</v>
      </c>
    </row>
    <row r="35" spans="1:5" x14ac:dyDescent="0.25">
      <c r="A35" s="32" t="s">
        <v>32</v>
      </c>
      <c r="B35" s="30" t="s">
        <v>343</v>
      </c>
      <c r="C35" s="50"/>
      <c r="D35" s="50"/>
      <c r="E35" s="110"/>
    </row>
    <row r="36" spans="1:5" x14ac:dyDescent="0.25">
      <c r="A36" s="32" t="s">
        <v>33</v>
      </c>
      <c r="B36" s="30" t="s">
        <v>344</v>
      </c>
      <c r="C36" s="50">
        <f>37184+965</f>
        <v>38149</v>
      </c>
      <c r="D36" s="50">
        <v>38150</v>
      </c>
      <c r="E36" s="110">
        <v>38200</v>
      </c>
    </row>
    <row r="37" spans="1:5" x14ac:dyDescent="0.25">
      <c r="A37" s="32" t="s">
        <v>34</v>
      </c>
      <c r="B37" s="30" t="s">
        <v>345</v>
      </c>
      <c r="C37" s="50"/>
      <c r="D37" s="50"/>
      <c r="E37" s="110"/>
    </row>
    <row r="38" spans="1:5" x14ac:dyDescent="0.25">
      <c r="A38" s="32" t="s">
        <v>35</v>
      </c>
      <c r="B38" s="30" t="s">
        <v>346</v>
      </c>
      <c r="C38" s="50"/>
      <c r="D38" s="50"/>
      <c r="E38" s="110"/>
    </row>
    <row r="39" spans="1:5" x14ac:dyDescent="0.25">
      <c r="A39" s="32" t="s">
        <v>36</v>
      </c>
      <c r="B39" s="30" t="s">
        <v>347</v>
      </c>
      <c r="C39" s="50">
        <v>6000</v>
      </c>
      <c r="D39" s="50">
        <v>11861</v>
      </c>
      <c r="E39" s="110"/>
    </row>
    <row r="40" spans="1:5" x14ac:dyDescent="0.25">
      <c r="A40" s="32" t="s">
        <v>58</v>
      </c>
      <c r="B40" s="33" t="s">
        <v>348</v>
      </c>
      <c r="C40" s="113">
        <f>SUM(C31:C39)</f>
        <v>154929</v>
      </c>
      <c r="D40" s="113">
        <f>SUM(D31:D39)</f>
        <v>161011</v>
      </c>
      <c r="E40" s="114">
        <f>SUM(E31:E39)</f>
        <v>149600</v>
      </c>
    </row>
    <row r="41" spans="1:5" x14ac:dyDescent="0.25">
      <c r="A41" s="32" t="s">
        <v>61</v>
      </c>
      <c r="B41" s="30" t="s">
        <v>349</v>
      </c>
      <c r="C41" s="50"/>
      <c r="D41" s="50"/>
      <c r="E41" s="110"/>
    </row>
    <row r="42" spans="1:5" x14ac:dyDescent="0.25">
      <c r="A42" s="32" t="s">
        <v>62</v>
      </c>
      <c r="B42" s="30" t="s">
        <v>350</v>
      </c>
      <c r="C42" s="50">
        <v>28607</v>
      </c>
      <c r="D42" s="50"/>
      <c r="E42" s="110"/>
    </row>
    <row r="43" spans="1:5" x14ac:dyDescent="0.25">
      <c r="A43" s="32" t="s">
        <v>63</v>
      </c>
      <c r="B43" s="30" t="s">
        <v>351</v>
      </c>
      <c r="C43" s="50"/>
      <c r="D43" s="50"/>
      <c r="E43" s="110"/>
    </row>
    <row r="44" spans="1:5" x14ac:dyDescent="0.25">
      <c r="A44" s="32" t="s">
        <v>64</v>
      </c>
      <c r="B44" s="30" t="s">
        <v>352</v>
      </c>
      <c r="C44" s="50"/>
      <c r="D44" s="50"/>
      <c r="E44" s="110"/>
    </row>
    <row r="45" spans="1:5" x14ac:dyDescent="0.25">
      <c r="A45" s="32" t="s">
        <v>357</v>
      </c>
      <c r="B45" s="30" t="s">
        <v>197</v>
      </c>
      <c r="C45" s="50"/>
      <c r="D45" s="50"/>
      <c r="E45" s="110"/>
    </row>
    <row r="46" spans="1:5" x14ac:dyDescent="0.25">
      <c r="A46" s="32" t="s">
        <v>358</v>
      </c>
      <c r="B46" s="30" t="s">
        <v>353</v>
      </c>
      <c r="C46" s="50"/>
      <c r="D46" s="50"/>
      <c r="E46" s="110"/>
    </row>
    <row r="47" spans="1:5" x14ac:dyDescent="0.25">
      <c r="A47" s="32" t="s">
        <v>359</v>
      </c>
      <c r="B47" s="30" t="s">
        <v>354</v>
      </c>
      <c r="C47" s="50"/>
      <c r="D47" s="50"/>
      <c r="E47" s="110"/>
    </row>
    <row r="48" spans="1:5" x14ac:dyDescent="0.25">
      <c r="A48" s="32" t="s">
        <v>360</v>
      </c>
      <c r="B48" s="30" t="s">
        <v>355</v>
      </c>
      <c r="C48" s="50"/>
      <c r="D48" s="50"/>
      <c r="E48" s="110"/>
    </row>
    <row r="49" spans="1:5" x14ac:dyDescent="0.25">
      <c r="A49" s="32" t="s">
        <v>361</v>
      </c>
      <c r="B49" s="33" t="s">
        <v>356</v>
      </c>
      <c r="C49" s="113">
        <f>SUM(C41:C48)</f>
        <v>28607</v>
      </c>
      <c r="D49" s="113">
        <f t="shared" ref="D49:E49" si="3">SUM(D41:D48)</f>
        <v>0</v>
      </c>
      <c r="E49" s="113">
        <f t="shared" si="3"/>
        <v>0</v>
      </c>
    </row>
    <row r="50" spans="1:5" ht="14.25" customHeight="1" thickBot="1" x14ac:dyDescent="0.3">
      <c r="A50" s="63" t="s">
        <v>362</v>
      </c>
      <c r="B50" s="47" t="s">
        <v>111</v>
      </c>
      <c r="C50" s="109">
        <f>SUM(C40+C49)</f>
        <v>183536</v>
      </c>
      <c r="D50" s="109">
        <f>SUM(D40+D49)</f>
        <v>161011</v>
      </c>
      <c r="E50" s="48">
        <f>SUM(E40+E49)</f>
        <v>149600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F49"/>
  <sheetViews>
    <sheetView zoomScaleNormal="100" workbookViewId="0">
      <selection activeCell="B3" sqref="B3"/>
    </sheetView>
  </sheetViews>
  <sheetFormatPr defaultRowHeight="15" x14ac:dyDescent="0.25"/>
  <cols>
    <col min="3" max="3" width="50" customWidth="1"/>
    <col min="4" max="4" width="16.28515625" customWidth="1"/>
    <col min="5" max="5" width="14.140625" customWidth="1"/>
  </cols>
  <sheetData>
    <row r="2" spans="2:6" x14ac:dyDescent="0.25">
      <c r="B2" t="s">
        <v>434</v>
      </c>
    </row>
    <row r="4" spans="2:6" x14ac:dyDescent="0.25">
      <c r="C4" s="29" t="s">
        <v>367</v>
      </c>
    </row>
    <row r="5" spans="2:6" ht="15.75" thickBot="1" x14ac:dyDescent="0.3">
      <c r="E5" t="s">
        <v>123</v>
      </c>
    </row>
    <row r="6" spans="2:6" ht="12" customHeight="1" x14ac:dyDescent="0.25">
      <c r="B6" s="14"/>
      <c r="C6" s="15"/>
      <c r="D6" s="9" t="s">
        <v>38</v>
      </c>
      <c r="E6" s="9" t="s">
        <v>366</v>
      </c>
      <c r="F6" s="9" t="s">
        <v>69</v>
      </c>
    </row>
    <row r="7" spans="2:6" ht="12" customHeight="1" x14ac:dyDescent="0.25">
      <c r="B7" s="19" t="s">
        <v>5</v>
      </c>
      <c r="C7" s="20" t="s">
        <v>68</v>
      </c>
      <c r="D7" s="2"/>
      <c r="E7" s="2"/>
      <c r="F7" s="2">
        <f>SUM(D7+E7)</f>
        <v>0</v>
      </c>
    </row>
    <row r="8" spans="2:6" ht="12" customHeight="1" x14ac:dyDescent="0.25">
      <c r="B8" s="17" t="s">
        <v>71</v>
      </c>
      <c r="C8" s="2" t="s">
        <v>76</v>
      </c>
      <c r="D8" s="2">
        <v>6800</v>
      </c>
      <c r="E8" s="2">
        <v>13000</v>
      </c>
      <c r="F8" s="2">
        <f t="shared" ref="F8:F39" si="0">SUM(D8+E8)</f>
        <v>19800</v>
      </c>
    </row>
    <row r="9" spans="2:6" ht="12" customHeight="1" x14ac:dyDescent="0.25">
      <c r="B9" s="17" t="s">
        <v>72</v>
      </c>
      <c r="C9" s="2" t="s">
        <v>77</v>
      </c>
      <c r="D9" s="2">
        <v>16500</v>
      </c>
      <c r="E9" s="2"/>
      <c r="F9" s="2">
        <f t="shared" si="0"/>
        <v>16500</v>
      </c>
    </row>
    <row r="10" spans="2:6" ht="12" customHeight="1" x14ac:dyDescent="0.25">
      <c r="B10" s="17" t="s">
        <v>73</v>
      </c>
      <c r="C10" s="2" t="s">
        <v>78</v>
      </c>
      <c r="D10" s="2">
        <v>6500</v>
      </c>
      <c r="E10" s="2"/>
      <c r="F10" s="2">
        <f t="shared" si="0"/>
        <v>6500</v>
      </c>
    </row>
    <row r="11" spans="2:6" ht="12" customHeight="1" x14ac:dyDescent="0.25">
      <c r="B11" s="17" t="s">
        <v>74</v>
      </c>
      <c r="C11" s="2" t="s">
        <v>79</v>
      </c>
      <c r="D11" s="2">
        <v>1970</v>
      </c>
      <c r="E11" s="2"/>
      <c r="F11" s="2">
        <f t="shared" si="0"/>
        <v>1970</v>
      </c>
    </row>
    <row r="12" spans="2:6" ht="12" customHeight="1" x14ac:dyDescent="0.25">
      <c r="B12" s="17" t="s">
        <v>75</v>
      </c>
      <c r="C12" s="2" t="s">
        <v>80</v>
      </c>
      <c r="D12" s="2">
        <v>69480</v>
      </c>
      <c r="E12" s="2"/>
      <c r="F12" s="2">
        <f t="shared" si="0"/>
        <v>69480</v>
      </c>
    </row>
    <row r="13" spans="2:6" ht="12" customHeight="1" x14ac:dyDescent="0.25">
      <c r="B13" s="17" t="s">
        <v>89</v>
      </c>
      <c r="C13" s="2" t="s">
        <v>81</v>
      </c>
      <c r="D13" s="2"/>
      <c r="E13" s="2"/>
      <c r="F13" s="2">
        <f t="shared" si="0"/>
        <v>0</v>
      </c>
    </row>
    <row r="14" spans="2:6" ht="12" customHeight="1" x14ac:dyDescent="0.25">
      <c r="B14" s="17" t="s">
        <v>90</v>
      </c>
      <c r="C14" s="2" t="s">
        <v>82</v>
      </c>
      <c r="D14" s="2"/>
      <c r="E14" s="2"/>
      <c r="F14" s="2">
        <f t="shared" si="0"/>
        <v>0</v>
      </c>
    </row>
    <row r="15" spans="2:6" ht="12" customHeight="1" x14ac:dyDescent="0.25">
      <c r="B15" s="17" t="s">
        <v>91</v>
      </c>
      <c r="C15" s="2" t="s">
        <v>83</v>
      </c>
      <c r="D15" s="2">
        <v>7000</v>
      </c>
      <c r="E15" s="2"/>
      <c r="F15" s="2">
        <f t="shared" si="0"/>
        <v>7000</v>
      </c>
    </row>
    <row r="16" spans="2:6" ht="12" customHeight="1" x14ac:dyDescent="0.25">
      <c r="B16" s="17" t="s">
        <v>92</v>
      </c>
      <c r="C16" s="2" t="s">
        <v>84</v>
      </c>
      <c r="D16" s="2">
        <v>8030</v>
      </c>
      <c r="E16" s="2"/>
      <c r="F16" s="2">
        <f t="shared" si="0"/>
        <v>8030</v>
      </c>
    </row>
    <row r="17" spans="2:6" ht="12" customHeight="1" x14ac:dyDescent="0.25">
      <c r="B17" s="17" t="s">
        <v>93</v>
      </c>
      <c r="C17" s="2" t="s">
        <v>85</v>
      </c>
      <c r="D17" s="2"/>
      <c r="E17" s="2"/>
      <c r="F17" s="2">
        <f t="shared" si="0"/>
        <v>0</v>
      </c>
    </row>
    <row r="18" spans="2:6" ht="12" customHeight="1" x14ac:dyDescent="0.25">
      <c r="B18" s="17" t="s">
        <v>94</v>
      </c>
      <c r="C18" s="2" t="s">
        <v>86</v>
      </c>
      <c r="D18" s="2">
        <v>16671</v>
      </c>
      <c r="E18" s="2">
        <v>401</v>
      </c>
      <c r="F18" s="2">
        <f t="shared" si="0"/>
        <v>17072</v>
      </c>
    </row>
    <row r="19" spans="2:6" ht="12" customHeight="1" x14ac:dyDescent="0.25">
      <c r="B19" s="17" t="s">
        <v>95</v>
      </c>
      <c r="C19" s="2" t="s">
        <v>59</v>
      </c>
      <c r="D19" s="2"/>
      <c r="E19" s="2"/>
      <c r="F19" s="2">
        <f t="shared" si="0"/>
        <v>0</v>
      </c>
    </row>
    <row r="20" spans="2:6" ht="12" customHeight="1" x14ac:dyDescent="0.25">
      <c r="B20" s="17" t="s">
        <v>96</v>
      </c>
      <c r="C20" s="2" t="s">
        <v>87</v>
      </c>
      <c r="D20" s="2"/>
      <c r="E20" s="2">
        <v>37184</v>
      </c>
      <c r="F20" s="2">
        <f t="shared" si="0"/>
        <v>37184</v>
      </c>
    </row>
    <row r="21" spans="2:6" ht="12" customHeight="1" x14ac:dyDescent="0.25">
      <c r="B21" s="17" t="s">
        <v>97</v>
      </c>
      <c r="C21" s="2" t="s">
        <v>88</v>
      </c>
      <c r="D21" s="2"/>
      <c r="E21" s="2"/>
      <c r="F21" s="2">
        <f t="shared" si="0"/>
        <v>0</v>
      </c>
    </row>
    <row r="22" spans="2:6" ht="12" customHeight="1" x14ac:dyDescent="0.25">
      <c r="B22" s="17"/>
      <c r="C22" s="20" t="s">
        <v>100</v>
      </c>
      <c r="D22" s="20">
        <f>SUM(D8:D21)</f>
        <v>132951</v>
      </c>
      <c r="E22" s="20">
        <f t="shared" ref="E22" si="1">SUM(E8:E21)</f>
        <v>50585</v>
      </c>
      <c r="F22" s="20">
        <f t="shared" si="0"/>
        <v>183536</v>
      </c>
    </row>
    <row r="23" spans="2:6" ht="12" customHeight="1" x14ac:dyDescent="0.25">
      <c r="B23" s="21" t="s">
        <v>6</v>
      </c>
      <c r="C23" s="20" t="s">
        <v>99</v>
      </c>
      <c r="D23" s="20"/>
      <c r="E23" s="20"/>
      <c r="F23" s="20"/>
    </row>
    <row r="24" spans="2:6" ht="12" customHeight="1" x14ac:dyDescent="0.25">
      <c r="B24" s="17" t="s">
        <v>98</v>
      </c>
      <c r="C24" s="2" t="s">
        <v>101</v>
      </c>
      <c r="D24" s="2">
        <v>6965</v>
      </c>
      <c r="E24" s="2"/>
      <c r="F24" s="2"/>
    </row>
    <row r="25" spans="2:6" ht="12" customHeight="1" x14ac:dyDescent="0.25">
      <c r="B25" s="17" t="s">
        <v>112</v>
      </c>
      <c r="C25" s="2" t="s">
        <v>102</v>
      </c>
      <c r="D25" s="2">
        <v>18955</v>
      </c>
      <c r="E25" s="2">
        <v>30715</v>
      </c>
      <c r="F25" s="2">
        <f t="shared" si="0"/>
        <v>49670</v>
      </c>
    </row>
    <row r="26" spans="2:6" ht="12" customHeight="1" x14ac:dyDescent="0.25">
      <c r="B26" s="17" t="s">
        <v>113</v>
      </c>
      <c r="C26" s="2" t="s">
        <v>103</v>
      </c>
      <c r="D26" s="2">
        <v>5780</v>
      </c>
      <c r="E26" s="2">
        <v>8050</v>
      </c>
      <c r="F26" s="2">
        <f t="shared" si="0"/>
        <v>13830</v>
      </c>
    </row>
    <row r="27" spans="2:6" ht="12" customHeight="1" x14ac:dyDescent="0.25">
      <c r="B27" s="17" t="s">
        <v>114</v>
      </c>
      <c r="C27" s="2" t="s">
        <v>180</v>
      </c>
      <c r="D27" s="2">
        <v>19410</v>
      </c>
      <c r="E27" s="2">
        <v>11150</v>
      </c>
      <c r="F27" s="2">
        <f t="shared" si="0"/>
        <v>30560</v>
      </c>
    </row>
    <row r="28" spans="2:6" ht="12" customHeight="1" x14ac:dyDescent="0.25">
      <c r="B28" s="17" t="s">
        <v>115</v>
      </c>
      <c r="C28" s="2" t="s">
        <v>368</v>
      </c>
      <c r="D28" s="2">
        <v>16720</v>
      </c>
      <c r="E28" s="2"/>
      <c r="F28" s="2">
        <f t="shared" si="0"/>
        <v>16720</v>
      </c>
    </row>
    <row r="29" spans="2:6" ht="12" customHeight="1" x14ac:dyDescent="0.25">
      <c r="B29" s="17" t="s">
        <v>116</v>
      </c>
      <c r="C29" s="2" t="s">
        <v>104</v>
      </c>
      <c r="D29" s="2"/>
      <c r="E29" s="2"/>
      <c r="F29" s="2">
        <f t="shared" si="0"/>
        <v>0</v>
      </c>
    </row>
    <row r="30" spans="2:6" ht="12" customHeight="1" x14ac:dyDescent="0.25">
      <c r="B30" s="17" t="s">
        <v>117</v>
      </c>
      <c r="C30" s="2" t="s">
        <v>105</v>
      </c>
      <c r="D30" s="2"/>
      <c r="E30" s="2"/>
      <c r="F30" s="2">
        <f t="shared" si="0"/>
        <v>0</v>
      </c>
    </row>
    <row r="31" spans="2:6" ht="12" customHeight="1" x14ac:dyDescent="0.25">
      <c r="B31" s="17" t="s">
        <v>118</v>
      </c>
      <c r="C31" s="2" t="s">
        <v>106</v>
      </c>
      <c r="D31" s="2"/>
      <c r="E31" s="2"/>
      <c r="F31" s="2">
        <f t="shared" si="0"/>
        <v>0</v>
      </c>
    </row>
    <row r="32" spans="2:6" ht="12" customHeight="1" x14ac:dyDescent="0.25">
      <c r="B32" s="17" t="s">
        <v>119</v>
      </c>
      <c r="C32" s="2" t="s">
        <v>107</v>
      </c>
      <c r="D32" s="2"/>
      <c r="E32" s="2"/>
      <c r="F32" s="2">
        <f t="shared" si="0"/>
        <v>0</v>
      </c>
    </row>
    <row r="33" spans="2:6" ht="12" customHeight="1" x14ac:dyDescent="0.25">
      <c r="B33" s="17" t="s">
        <v>369</v>
      </c>
      <c r="C33" s="2" t="s">
        <v>108</v>
      </c>
      <c r="D33" s="2"/>
      <c r="E33" s="2"/>
      <c r="F33" s="2">
        <f t="shared" si="0"/>
        <v>0</v>
      </c>
    </row>
    <row r="34" spans="2:6" ht="12" customHeight="1" x14ac:dyDescent="0.25">
      <c r="B34" s="17" t="s">
        <v>120</v>
      </c>
      <c r="C34" s="2" t="s">
        <v>349</v>
      </c>
      <c r="D34" s="2">
        <v>27937</v>
      </c>
      <c r="E34" s="2">
        <v>670</v>
      </c>
      <c r="F34" s="2">
        <f t="shared" si="0"/>
        <v>28607</v>
      </c>
    </row>
    <row r="35" spans="2:6" ht="12" customHeight="1" x14ac:dyDescent="0.25">
      <c r="B35" s="17"/>
      <c r="C35" s="2" t="s">
        <v>420</v>
      </c>
      <c r="D35" s="2"/>
      <c r="E35" s="2"/>
      <c r="F35" s="2"/>
    </row>
    <row r="36" spans="2:6" ht="12" customHeight="1" x14ac:dyDescent="0.25">
      <c r="B36" s="17" t="s">
        <v>121</v>
      </c>
      <c r="C36" s="2" t="s">
        <v>109</v>
      </c>
      <c r="D36" s="2"/>
      <c r="E36" s="2"/>
      <c r="F36" s="2">
        <f t="shared" si="0"/>
        <v>0</v>
      </c>
    </row>
    <row r="37" spans="2:6" ht="12" customHeight="1" x14ac:dyDescent="0.25">
      <c r="B37" s="17" t="s">
        <v>122</v>
      </c>
      <c r="C37" s="2" t="s">
        <v>110</v>
      </c>
      <c r="D37" s="2"/>
      <c r="E37" s="2"/>
      <c r="F37" s="2">
        <f t="shared" si="0"/>
        <v>0</v>
      </c>
    </row>
    <row r="38" spans="2:6" ht="12" customHeight="1" x14ac:dyDescent="0.25">
      <c r="B38" s="17" t="s">
        <v>370</v>
      </c>
      <c r="C38" s="2" t="s">
        <v>87</v>
      </c>
      <c r="D38" s="2">
        <v>37184</v>
      </c>
      <c r="E38" s="2"/>
      <c r="F38" s="2">
        <f t="shared" si="0"/>
        <v>37184</v>
      </c>
    </row>
    <row r="39" spans="2:6" ht="12" customHeight="1" thickBot="1" x14ac:dyDescent="0.3">
      <c r="B39" s="18" t="s">
        <v>371</v>
      </c>
      <c r="C39" s="22" t="s">
        <v>111</v>
      </c>
      <c r="D39" s="22">
        <f>SUM(D24:D38)-D31-D32</f>
        <v>132951</v>
      </c>
      <c r="E39" s="22">
        <f>SUM(E24:E38)-E31-E32</f>
        <v>50585</v>
      </c>
      <c r="F39" s="22">
        <f t="shared" si="0"/>
        <v>183536</v>
      </c>
    </row>
    <row r="40" spans="2:6" x14ac:dyDescent="0.25">
      <c r="B40" s="13"/>
    </row>
    <row r="41" spans="2:6" x14ac:dyDescent="0.25">
      <c r="B41" s="13"/>
    </row>
    <row r="42" spans="2:6" x14ac:dyDescent="0.25">
      <c r="B42" s="13"/>
    </row>
    <row r="43" spans="2:6" x14ac:dyDescent="0.25">
      <c r="B43" s="13"/>
    </row>
    <row r="44" spans="2:6" x14ac:dyDescent="0.25">
      <c r="B44" s="13"/>
    </row>
    <row r="45" spans="2:6" x14ac:dyDescent="0.25">
      <c r="B45" s="13"/>
    </row>
    <row r="46" spans="2:6" x14ac:dyDescent="0.25">
      <c r="B46" s="13"/>
    </row>
    <row r="47" spans="2:6" x14ac:dyDescent="0.25">
      <c r="B47" s="13"/>
    </row>
    <row r="48" spans="2:6" x14ac:dyDescent="0.25">
      <c r="B48" s="13"/>
    </row>
    <row r="49" spans="2:2" x14ac:dyDescent="0.25">
      <c r="B49" s="13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D25"/>
  <sheetViews>
    <sheetView zoomScaleNormal="100" workbookViewId="0">
      <selection activeCell="B3" sqref="B3"/>
    </sheetView>
  </sheetViews>
  <sheetFormatPr defaultRowHeight="15" x14ac:dyDescent="0.25"/>
  <cols>
    <col min="2" max="2" width="78.7109375" customWidth="1"/>
    <col min="3" max="3" width="29.42578125" customWidth="1"/>
  </cols>
  <sheetData>
    <row r="2" spans="2:4" x14ac:dyDescent="0.25">
      <c r="B2" t="s">
        <v>409</v>
      </c>
    </row>
    <row r="3" spans="2:4" x14ac:dyDescent="0.25">
      <c r="B3" t="s">
        <v>435</v>
      </c>
    </row>
    <row r="6" spans="2:4" x14ac:dyDescent="0.25">
      <c r="B6" s="29" t="s">
        <v>410</v>
      </c>
    </row>
    <row r="7" spans="2:4" ht="15.75" thickBot="1" x14ac:dyDescent="0.3"/>
    <row r="8" spans="2:4" x14ac:dyDescent="0.25">
      <c r="B8" s="14"/>
      <c r="C8" s="15"/>
      <c r="D8" s="16" t="s">
        <v>124</v>
      </c>
    </row>
    <row r="9" spans="2:4" x14ac:dyDescent="0.25">
      <c r="B9" s="19" t="s">
        <v>125</v>
      </c>
      <c r="C9" s="2" t="s">
        <v>129</v>
      </c>
      <c r="D9" s="3"/>
    </row>
    <row r="10" spans="2:4" x14ac:dyDescent="0.25">
      <c r="B10" s="96" t="s">
        <v>400</v>
      </c>
      <c r="C10" s="2" t="s">
        <v>401</v>
      </c>
      <c r="D10" s="87">
        <v>120</v>
      </c>
    </row>
    <row r="11" spans="2:4" x14ac:dyDescent="0.25">
      <c r="B11" s="96" t="s">
        <v>402</v>
      </c>
      <c r="C11" s="2" t="s">
        <v>401</v>
      </c>
      <c r="D11" s="87">
        <v>550</v>
      </c>
    </row>
    <row r="12" spans="2:4" x14ac:dyDescent="0.25">
      <c r="B12" s="96" t="s">
        <v>403</v>
      </c>
      <c r="C12" s="2" t="s">
        <v>411</v>
      </c>
      <c r="D12" s="87">
        <v>120</v>
      </c>
    </row>
    <row r="13" spans="2:4" x14ac:dyDescent="0.25">
      <c r="B13" s="96" t="s">
        <v>404</v>
      </c>
      <c r="C13" s="2" t="s">
        <v>411</v>
      </c>
      <c r="D13" s="87">
        <v>300</v>
      </c>
    </row>
    <row r="14" spans="2:4" x14ac:dyDescent="0.25">
      <c r="B14" s="96" t="s">
        <v>405</v>
      </c>
      <c r="C14" s="2" t="s">
        <v>411</v>
      </c>
      <c r="D14" s="87">
        <v>6000</v>
      </c>
    </row>
    <row r="15" spans="2:4" x14ac:dyDescent="0.25">
      <c r="B15" s="96" t="s">
        <v>406</v>
      </c>
      <c r="C15" s="2" t="s">
        <v>411</v>
      </c>
      <c r="D15" s="87">
        <v>9867</v>
      </c>
    </row>
    <row r="16" spans="2:4" x14ac:dyDescent="0.25">
      <c r="B16" s="96" t="s">
        <v>407</v>
      </c>
      <c r="C16" s="2" t="s">
        <v>411</v>
      </c>
      <c r="D16" s="87">
        <v>11000</v>
      </c>
    </row>
    <row r="17" spans="2:4" x14ac:dyDescent="0.25">
      <c r="B17" s="96" t="s">
        <v>408</v>
      </c>
      <c r="C17" s="2" t="s">
        <v>411</v>
      </c>
      <c r="D17" s="87">
        <v>650</v>
      </c>
    </row>
    <row r="18" spans="2:4" x14ac:dyDescent="0.25">
      <c r="B18" s="1" t="s">
        <v>127</v>
      </c>
      <c r="C18" s="2" t="s">
        <v>411</v>
      </c>
      <c r="D18" s="87">
        <f>SUM(D10:D17)</f>
        <v>28607</v>
      </c>
    </row>
    <row r="19" spans="2:4" x14ac:dyDescent="0.25">
      <c r="B19" s="19" t="s">
        <v>126</v>
      </c>
      <c r="C19" s="2" t="s">
        <v>129</v>
      </c>
      <c r="D19" s="87"/>
    </row>
    <row r="20" spans="2:4" x14ac:dyDescent="0.25">
      <c r="B20" s="1"/>
      <c r="C20" s="2"/>
      <c r="D20" s="87"/>
    </row>
    <row r="21" spans="2:4" x14ac:dyDescent="0.25">
      <c r="B21" s="1"/>
      <c r="C21" s="2"/>
      <c r="D21" s="87"/>
    </row>
    <row r="22" spans="2:4" x14ac:dyDescent="0.25">
      <c r="B22" s="1"/>
      <c r="C22" s="2"/>
      <c r="D22" s="87"/>
    </row>
    <row r="23" spans="2:4" x14ac:dyDescent="0.25">
      <c r="B23" s="1"/>
      <c r="C23" s="2"/>
      <c r="D23" s="87"/>
    </row>
    <row r="24" spans="2:4" x14ac:dyDescent="0.25">
      <c r="B24" s="1"/>
      <c r="C24" s="2"/>
      <c r="D24" s="87"/>
    </row>
    <row r="25" spans="2:4" ht="15.75" thickBot="1" x14ac:dyDescent="0.3">
      <c r="B25" s="4" t="s">
        <v>128</v>
      </c>
      <c r="C25" s="5"/>
      <c r="D25" s="97"/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I23"/>
  <sheetViews>
    <sheetView zoomScaleNormal="100" workbookViewId="0">
      <selection activeCell="B4" sqref="B4"/>
    </sheetView>
  </sheetViews>
  <sheetFormatPr defaultRowHeight="15" x14ac:dyDescent="0.25"/>
  <cols>
    <col min="7" max="7" width="13.28515625" customWidth="1"/>
    <col min="8" max="8" width="26.7109375" customWidth="1"/>
    <col min="9" max="9" width="13.28515625" customWidth="1"/>
  </cols>
  <sheetData>
    <row r="2" spans="2:9" x14ac:dyDescent="0.25">
      <c r="B2" t="s">
        <v>413</v>
      </c>
    </row>
    <row r="3" spans="2:9" x14ac:dyDescent="0.25">
      <c r="B3" t="s">
        <v>436</v>
      </c>
    </row>
    <row r="5" spans="2:9" x14ac:dyDescent="0.25">
      <c r="B5" s="29" t="s">
        <v>421</v>
      </c>
      <c r="D5" s="29"/>
    </row>
    <row r="6" spans="2:9" x14ac:dyDescent="0.25">
      <c r="B6" s="29" t="s">
        <v>373</v>
      </c>
    </row>
    <row r="7" spans="2:9" ht="15.75" thickBot="1" x14ac:dyDescent="0.3"/>
    <row r="8" spans="2:9" x14ac:dyDescent="0.25">
      <c r="B8" s="14"/>
      <c r="C8" s="117" t="s">
        <v>130</v>
      </c>
      <c r="D8" s="117"/>
      <c r="E8" s="117"/>
      <c r="F8" s="117"/>
      <c r="G8" s="117"/>
      <c r="H8" s="23" t="s">
        <v>131</v>
      </c>
      <c r="I8" s="24" t="s">
        <v>132</v>
      </c>
    </row>
    <row r="9" spans="2:9" ht="48" customHeight="1" x14ac:dyDescent="0.25">
      <c r="B9" s="1">
        <v>1</v>
      </c>
      <c r="C9" s="20" t="s">
        <v>133</v>
      </c>
      <c r="D9" s="20"/>
      <c r="E9" s="20"/>
      <c r="F9" s="20"/>
      <c r="G9" s="20"/>
      <c r="H9" s="27" t="s">
        <v>134</v>
      </c>
      <c r="I9" s="28" t="s">
        <v>135</v>
      </c>
    </row>
    <row r="10" spans="2:9" x14ac:dyDescent="0.25">
      <c r="B10" s="1">
        <v>2</v>
      </c>
      <c r="C10" s="116" t="s">
        <v>428</v>
      </c>
      <c r="D10" s="116"/>
      <c r="E10" s="116"/>
      <c r="F10" s="116"/>
      <c r="G10" s="116"/>
      <c r="H10" s="2" t="s">
        <v>429</v>
      </c>
      <c r="I10" s="3">
        <v>0</v>
      </c>
    </row>
    <row r="11" spans="2:9" ht="15.75" thickBot="1" x14ac:dyDescent="0.3">
      <c r="B11" s="4">
        <v>3</v>
      </c>
      <c r="C11" s="115" t="s">
        <v>69</v>
      </c>
      <c r="D11" s="115"/>
      <c r="E11" s="115"/>
      <c r="F11" s="115"/>
      <c r="G11" s="115"/>
      <c r="H11" s="5"/>
      <c r="I11" s="6">
        <v>0</v>
      </c>
    </row>
    <row r="15" spans="2:9" ht="15.75" thickBot="1" x14ac:dyDescent="0.3"/>
    <row r="16" spans="2:9" x14ac:dyDescent="0.25">
      <c r="B16" s="14"/>
      <c r="C16" s="117" t="s">
        <v>130</v>
      </c>
      <c r="D16" s="117"/>
      <c r="E16" s="117"/>
      <c r="F16" s="117"/>
      <c r="G16" s="117"/>
      <c r="H16" s="23" t="s">
        <v>131</v>
      </c>
      <c r="I16" s="24" t="s">
        <v>132</v>
      </c>
    </row>
    <row r="17" spans="2:9" ht="30" x14ac:dyDescent="0.25">
      <c r="B17" s="1">
        <v>1</v>
      </c>
      <c r="C17" s="20" t="s">
        <v>136</v>
      </c>
      <c r="D17" s="20"/>
      <c r="E17" s="20"/>
      <c r="F17" s="20"/>
      <c r="G17" s="20"/>
      <c r="H17" s="27" t="s">
        <v>137</v>
      </c>
      <c r="I17" s="28" t="s">
        <v>138</v>
      </c>
    </row>
    <row r="18" spans="2:9" x14ac:dyDescent="0.25">
      <c r="B18" s="1">
        <v>2</v>
      </c>
      <c r="C18" s="116" t="s">
        <v>422</v>
      </c>
      <c r="D18" s="116"/>
      <c r="E18" s="116"/>
      <c r="F18" s="116"/>
      <c r="G18" s="116"/>
      <c r="H18" s="105"/>
      <c r="I18" s="104">
        <v>16500</v>
      </c>
    </row>
    <row r="19" spans="2:9" x14ac:dyDescent="0.25">
      <c r="B19" s="1">
        <v>3</v>
      </c>
      <c r="C19" s="118" t="s">
        <v>40</v>
      </c>
      <c r="D19" s="119"/>
      <c r="E19" s="119"/>
      <c r="F19" s="119"/>
      <c r="G19" s="120"/>
      <c r="H19" s="105" t="s">
        <v>427</v>
      </c>
      <c r="I19" s="104">
        <v>10500</v>
      </c>
    </row>
    <row r="20" spans="2:9" x14ac:dyDescent="0.25">
      <c r="B20" s="1">
        <v>4</v>
      </c>
      <c r="C20" s="118" t="s">
        <v>423</v>
      </c>
      <c r="D20" s="119"/>
      <c r="E20" s="119"/>
      <c r="F20" s="119"/>
      <c r="G20" s="120"/>
      <c r="H20" s="105" t="s">
        <v>424</v>
      </c>
      <c r="I20" s="104">
        <v>6000</v>
      </c>
    </row>
    <row r="21" spans="2:9" x14ac:dyDescent="0.25">
      <c r="B21" s="1">
        <v>5</v>
      </c>
      <c r="C21" s="116" t="s">
        <v>425</v>
      </c>
      <c r="D21" s="116"/>
      <c r="E21" s="116"/>
      <c r="F21" s="116"/>
      <c r="G21" s="116"/>
      <c r="H21" s="105" t="s">
        <v>427</v>
      </c>
      <c r="I21" s="104">
        <v>6500</v>
      </c>
    </row>
    <row r="22" spans="2:9" x14ac:dyDescent="0.25">
      <c r="B22" s="1">
        <v>6</v>
      </c>
      <c r="C22" s="116" t="s">
        <v>426</v>
      </c>
      <c r="D22" s="116"/>
      <c r="E22" s="116"/>
      <c r="F22" s="116"/>
      <c r="G22" s="116"/>
      <c r="H22" s="106" t="s">
        <v>424</v>
      </c>
      <c r="I22" s="87">
        <v>6800</v>
      </c>
    </row>
    <row r="23" spans="2:9" ht="15.75" thickBot="1" x14ac:dyDescent="0.3">
      <c r="B23" s="4">
        <v>7</v>
      </c>
      <c r="C23" s="115" t="s">
        <v>69</v>
      </c>
      <c r="D23" s="115"/>
      <c r="E23" s="115"/>
      <c r="F23" s="115"/>
      <c r="G23" s="115"/>
      <c r="H23" s="103"/>
      <c r="I23" s="97">
        <f>I18+I21+I22</f>
        <v>29800</v>
      </c>
    </row>
  </sheetData>
  <mergeCells count="10">
    <mergeCell ref="C23:G23"/>
    <mergeCell ref="C10:G10"/>
    <mergeCell ref="C11:G11"/>
    <mergeCell ref="C8:G8"/>
    <mergeCell ref="C16:G16"/>
    <mergeCell ref="C22:G22"/>
    <mergeCell ref="C18:G18"/>
    <mergeCell ref="C20:G20"/>
    <mergeCell ref="C21:G21"/>
    <mergeCell ref="C19:G19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J20"/>
  <sheetViews>
    <sheetView zoomScaleNormal="100" workbookViewId="0">
      <selection activeCell="B4" sqref="B4"/>
    </sheetView>
  </sheetViews>
  <sheetFormatPr defaultRowHeight="15" x14ac:dyDescent="0.25"/>
  <cols>
    <col min="2" max="2" width="6.42578125" customWidth="1"/>
    <col min="3" max="3" width="32.85546875" customWidth="1"/>
  </cols>
  <sheetData>
    <row r="3" spans="2:10" x14ac:dyDescent="0.25">
      <c r="B3" t="s">
        <v>412</v>
      </c>
    </row>
    <row r="4" spans="2:10" x14ac:dyDescent="0.25">
      <c r="B4" t="s">
        <v>437</v>
      </c>
    </row>
    <row r="6" spans="2:10" x14ac:dyDescent="0.25">
      <c r="C6" s="29" t="s">
        <v>372</v>
      </c>
    </row>
    <row r="8" spans="2:10" x14ac:dyDescent="0.25">
      <c r="D8" t="s">
        <v>70</v>
      </c>
    </row>
    <row r="9" spans="2:10" ht="15.75" thickBot="1" x14ac:dyDescent="0.3">
      <c r="H9" t="s">
        <v>123</v>
      </c>
    </row>
    <row r="10" spans="2:10" x14ac:dyDescent="0.25">
      <c r="B10" s="14"/>
      <c r="C10" s="23" t="s">
        <v>130</v>
      </c>
      <c r="D10" s="23" t="s">
        <v>131</v>
      </c>
      <c r="E10" s="23" t="s">
        <v>132</v>
      </c>
      <c r="F10" s="23" t="s">
        <v>139</v>
      </c>
      <c r="G10" s="23" t="s">
        <v>140</v>
      </c>
      <c r="H10" s="23" t="s">
        <v>141</v>
      </c>
      <c r="I10" s="23" t="s">
        <v>142</v>
      </c>
      <c r="J10" s="24" t="s">
        <v>143</v>
      </c>
    </row>
    <row r="11" spans="2:10" x14ac:dyDescent="0.25">
      <c r="B11" s="1" t="s">
        <v>5</v>
      </c>
      <c r="C11" s="124" t="s">
        <v>144</v>
      </c>
      <c r="D11" s="121" t="s">
        <v>145</v>
      </c>
      <c r="E11" s="122"/>
      <c r="F11" s="123"/>
      <c r="G11" s="121" t="s">
        <v>146</v>
      </c>
      <c r="H11" s="122"/>
      <c r="I11" s="123"/>
      <c r="J11" s="3"/>
    </row>
    <row r="12" spans="2:10" ht="30" x14ac:dyDescent="0.25">
      <c r="B12" s="1" t="s">
        <v>6</v>
      </c>
      <c r="C12" s="125"/>
      <c r="D12" s="2" t="s">
        <v>147</v>
      </c>
      <c r="E12" s="2" t="s">
        <v>148</v>
      </c>
      <c r="F12" s="2" t="s">
        <v>69</v>
      </c>
      <c r="G12" s="2" t="s">
        <v>147</v>
      </c>
      <c r="H12" s="2" t="s">
        <v>148</v>
      </c>
      <c r="I12" s="2" t="s">
        <v>69</v>
      </c>
      <c r="J12" s="26" t="s">
        <v>149</v>
      </c>
    </row>
    <row r="13" spans="2:10" x14ac:dyDescent="0.25">
      <c r="B13" s="1" t="s">
        <v>7</v>
      </c>
      <c r="C13" s="25" t="s">
        <v>150</v>
      </c>
      <c r="D13" s="98">
        <v>16671</v>
      </c>
      <c r="E13" s="98"/>
      <c r="F13" s="98">
        <f>SUM(D13+E13)</f>
        <v>16671</v>
      </c>
      <c r="G13" s="98"/>
      <c r="H13" s="98"/>
      <c r="I13" s="98">
        <f>SUM(G13+H13)</f>
        <v>0</v>
      </c>
      <c r="J13" s="87">
        <f>SUM(F13+I13)</f>
        <v>16671</v>
      </c>
    </row>
    <row r="14" spans="2:10" x14ac:dyDescent="0.25">
      <c r="B14" s="1" t="s">
        <v>8</v>
      </c>
      <c r="C14" s="2" t="s">
        <v>151</v>
      </c>
      <c r="D14" s="98"/>
      <c r="E14" s="98"/>
      <c r="F14" s="98">
        <f t="shared" ref="F14:F20" si="0">SUM(D14+E14)</f>
        <v>0</v>
      </c>
      <c r="G14" s="98"/>
      <c r="H14" s="98"/>
      <c r="I14" s="98">
        <f t="shared" ref="I14:I18" si="1">SUM(E14:G14)</f>
        <v>0</v>
      </c>
      <c r="J14" s="87">
        <f t="shared" ref="J14:J20" si="2">SUM(F14+I14)</f>
        <v>0</v>
      </c>
    </row>
    <row r="15" spans="2:10" x14ac:dyDescent="0.25">
      <c r="B15" s="1" t="s">
        <v>9</v>
      </c>
      <c r="C15" s="2" t="s">
        <v>152</v>
      </c>
      <c r="D15" s="98">
        <f>SUM(D13:D14)</f>
        <v>16671</v>
      </c>
      <c r="E15" s="98"/>
      <c r="F15" s="98">
        <f t="shared" si="0"/>
        <v>16671</v>
      </c>
      <c r="G15" s="98"/>
      <c r="H15" s="98"/>
      <c r="I15" s="98"/>
      <c r="J15" s="87">
        <f t="shared" si="2"/>
        <v>16671</v>
      </c>
    </row>
    <row r="16" spans="2:10" ht="30" x14ac:dyDescent="0.25">
      <c r="B16" s="1" t="s">
        <v>10</v>
      </c>
      <c r="C16" s="25" t="s">
        <v>153</v>
      </c>
      <c r="D16" s="98"/>
      <c r="E16" s="98"/>
      <c r="F16" s="98">
        <f t="shared" si="0"/>
        <v>0</v>
      </c>
      <c r="G16" s="98"/>
      <c r="H16" s="98"/>
      <c r="I16" s="98"/>
      <c r="J16" s="87">
        <f t="shared" si="2"/>
        <v>0</v>
      </c>
    </row>
    <row r="17" spans="2:10" x14ac:dyDescent="0.25">
      <c r="B17" s="1" t="s">
        <v>11</v>
      </c>
      <c r="C17" s="2" t="s">
        <v>154</v>
      </c>
      <c r="D17" s="98"/>
      <c r="E17" s="98"/>
      <c r="F17" s="98">
        <f t="shared" si="0"/>
        <v>0</v>
      </c>
      <c r="G17" s="98"/>
      <c r="H17" s="98"/>
      <c r="I17" s="98">
        <f t="shared" si="1"/>
        <v>0</v>
      </c>
      <c r="J17" s="87">
        <f t="shared" si="2"/>
        <v>0</v>
      </c>
    </row>
    <row r="18" spans="2:10" x14ac:dyDescent="0.25">
      <c r="B18" s="1" t="s">
        <v>12</v>
      </c>
      <c r="C18" s="2" t="s">
        <v>155</v>
      </c>
      <c r="D18" s="98"/>
      <c r="E18" s="98"/>
      <c r="F18" s="98">
        <f t="shared" si="0"/>
        <v>0</v>
      </c>
      <c r="G18" s="98"/>
      <c r="H18" s="98"/>
      <c r="I18" s="98">
        <f t="shared" si="1"/>
        <v>0</v>
      </c>
      <c r="J18" s="87">
        <f t="shared" si="2"/>
        <v>0</v>
      </c>
    </row>
    <row r="19" spans="2:10" x14ac:dyDescent="0.25">
      <c r="B19" s="1" t="s">
        <v>13</v>
      </c>
      <c r="C19" s="2" t="s">
        <v>157</v>
      </c>
      <c r="D19" s="98">
        <f>SUM(D16:D18)</f>
        <v>0</v>
      </c>
      <c r="E19" s="98"/>
      <c r="F19" s="98">
        <f t="shared" si="0"/>
        <v>0</v>
      </c>
      <c r="G19" s="98"/>
      <c r="H19" s="98"/>
      <c r="I19" s="98"/>
      <c r="J19" s="87">
        <f t="shared" si="2"/>
        <v>0</v>
      </c>
    </row>
    <row r="20" spans="2:10" ht="15.75" thickBot="1" x14ac:dyDescent="0.3">
      <c r="B20" s="4" t="s">
        <v>14</v>
      </c>
      <c r="C20" s="5" t="s">
        <v>156</v>
      </c>
      <c r="D20" s="99">
        <f>SUM(D15+D19)</f>
        <v>16671</v>
      </c>
      <c r="E20" s="99"/>
      <c r="F20" s="98">
        <f t="shared" si="0"/>
        <v>16671</v>
      </c>
      <c r="G20" s="99"/>
      <c r="H20" s="99"/>
      <c r="I20" s="99"/>
      <c r="J20" s="87">
        <f t="shared" si="2"/>
        <v>16671</v>
      </c>
    </row>
  </sheetData>
  <mergeCells count="3">
    <mergeCell ref="D11:F11"/>
    <mergeCell ref="G11:I11"/>
    <mergeCell ref="C11:C12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42"/>
  <sheetViews>
    <sheetView zoomScaleNormal="100" workbookViewId="0">
      <selection activeCell="E4" sqref="E4"/>
    </sheetView>
  </sheetViews>
  <sheetFormatPr defaultRowHeight="15" x14ac:dyDescent="0.25"/>
  <cols>
    <col min="1" max="1" width="5.140625" customWidth="1"/>
    <col min="2" max="2" width="34.85546875" customWidth="1"/>
    <col min="4" max="4" width="9.28515625" customWidth="1"/>
    <col min="6" max="6" width="37.42578125" customWidth="1"/>
  </cols>
  <sheetData>
    <row r="1" spans="1:10" ht="12" customHeight="1" x14ac:dyDescent="0.25">
      <c r="A1" s="85" t="s">
        <v>398</v>
      </c>
      <c r="B1" s="85"/>
      <c r="C1" s="85"/>
      <c r="D1" s="85"/>
      <c r="E1" s="85"/>
    </row>
    <row r="2" spans="1:10" ht="12" customHeight="1" x14ac:dyDescent="0.25">
      <c r="A2" s="85" t="s">
        <v>438</v>
      </c>
      <c r="B2" s="85"/>
      <c r="C2" s="85"/>
      <c r="D2" s="85"/>
      <c r="E2" s="85"/>
    </row>
    <row r="3" spans="1:10" ht="12" customHeight="1" x14ac:dyDescent="0.25"/>
    <row r="4" spans="1:10" ht="12" customHeight="1" thickBot="1" x14ac:dyDescent="0.3">
      <c r="B4" s="29" t="s">
        <v>399</v>
      </c>
    </row>
    <row r="5" spans="1:10" ht="12" customHeight="1" x14ac:dyDescent="0.25">
      <c r="A5" s="128" t="s">
        <v>158</v>
      </c>
      <c r="B5" s="129"/>
      <c r="C5" s="66" t="s">
        <v>160</v>
      </c>
      <c r="D5" s="67" t="s">
        <v>68</v>
      </c>
      <c r="E5" s="129" t="s">
        <v>158</v>
      </c>
      <c r="F5" s="129"/>
      <c r="G5" s="66" t="s">
        <v>160</v>
      </c>
      <c r="H5" s="67" t="s">
        <v>99</v>
      </c>
    </row>
    <row r="6" spans="1:10" ht="12" customHeight="1" x14ac:dyDescent="0.25">
      <c r="A6" s="68"/>
      <c r="B6" s="126" t="s">
        <v>159</v>
      </c>
      <c r="C6" s="69"/>
      <c r="D6" s="69"/>
      <c r="E6" s="70"/>
      <c r="F6" s="126" t="s">
        <v>101</v>
      </c>
      <c r="G6" s="69"/>
      <c r="H6" s="69"/>
    </row>
    <row r="7" spans="1:10" ht="12" customHeight="1" x14ac:dyDescent="0.25">
      <c r="A7" s="71" t="s">
        <v>5</v>
      </c>
      <c r="B7" s="127"/>
      <c r="C7" s="69"/>
      <c r="D7" s="69"/>
      <c r="E7" s="72" t="s">
        <v>5</v>
      </c>
      <c r="F7" s="127"/>
      <c r="G7" s="69"/>
      <c r="H7" s="69"/>
    </row>
    <row r="8" spans="1:10" ht="12" customHeight="1" x14ac:dyDescent="0.25">
      <c r="A8" s="71" t="s">
        <v>6</v>
      </c>
      <c r="B8" s="70" t="s">
        <v>211</v>
      </c>
      <c r="C8" s="70" t="s">
        <v>224</v>
      </c>
      <c r="D8" s="70">
        <v>19800</v>
      </c>
      <c r="E8" s="70" t="s">
        <v>6</v>
      </c>
      <c r="F8" s="70" t="s">
        <v>102</v>
      </c>
      <c r="G8" s="70" t="s">
        <v>236</v>
      </c>
      <c r="H8" s="70">
        <v>49670</v>
      </c>
    </row>
    <row r="9" spans="1:10" ht="12" customHeight="1" x14ac:dyDescent="0.25">
      <c r="A9" s="71" t="s">
        <v>7</v>
      </c>
      <c r="B9" s="70" t="s">
        <v>214</v>
      </c>
      <c r="C9" s="70" t="s">
        <v>225</v>
      </c>
      <c r="D9" s="70">
        <v>23000</v>
      </c>
      <c r="E9" s="70" t="s">
        <v>7</v>
      </c>
      <c r="F9" s="70" t="s">
        <v>179</v>
      </c>
      <c r="G9" s="70" t="s">
        <v>237</v>
      </c>
      <c r="H9" s="70">
        <v>13830</v>
      </c>
    </row>
    <row r="10" spans="1:10" ht="12" customHeight="1" x14ac:dyDescent="0.25">
      <c r="A10" s="71" t="s">
        <v>8</v>
      </c>
      <c r="B10" s="70" t="s">
        <v>212</v>
      </c>
      <c r="C10" s="70" t="s">
        <v>226</v>
      </c>
      <c r="D10" s="70">
        <v>108634</v>
      </c>
      <c r="E10" s="70" t="s">
        <v>8</v>
      </c>
      <c r="F10" s="70" t="s">
        <v>180</v>
      </c>
      <c r="G10" s="70" t="s">
        <v>238</v>
      </c>
      <c r="H10" s="70">
        <v>30560</v>
      </c>
    </row>
    <row r="11" spans="1:10" ht="12" customHeight="1" x14ac:dyDescent="0.25">
      <c r="A11" s="71" t="s">
        <v>9</v>
      </c>
      <c r="B11" s="70" t="s">
        <v>217</v>
      </c>
      <c r="C11" s="70" t="s">
        <v>227</v>
      </c>
      <c r="D11" s="70"/>
      <c r="E11" s="70" t="s">
        <v>9</v>
      </c>
      <c r="F11" s="70" t="s">
        <v>181</v>
      </c>
      <c r="G11" s="70" t="s">
        <v>239</v>
      </c>
      <c r="H11" s="70">
        <v>37184</v>
      </c>
    </row>
    <row r="12" spans="1:10" ht="12" customHeight="1" x14ac:dyDescent="0.25">
      <c r="A12" s="71" t="s">
        <v>10</v>
      </c>
      <c r="B12" s="70" t="s">
        <v>213</v>
      </c>
      <c r="C12" s="70" t="s">
        <v>228</v>
      </c>
      <c r="D12" s="70"/>
      <c r="E12" s="70" t="s">
        <v>10</v>
      </c>
      <c r="F12" s="70" t="s">
        <v>182</v>
      </c>
      <c r="G12" s="70" t="s">
        <v>240</v>
      </c>
      <c r="H12" s="70">
        <v>16720</v>
      </c>
    </row>
    <row r="13" spans="1:10" ht="12" customHeight="1" x14ac:dyDescent="0.25">
      <c r="A13" s="73" t="s">
        <v>11</v>
      </c>
      <c r="B13" s="74" t="s">
        <v>161</v>
      </c>
      <c r="C13" s="74"/>
      <c r="D13" s="74">
        <f>SUM(D8:D12)</f>
        <v>151434</v>
      </c>
      <c r="E13" s="74" t="s">
        <v>11</v>
      </c>
      <c r="F13" s="74" t="s">
        <v>184</v>
      </c>
      <c r="G13" s="74" t="s">
        <v>241</v>
      </c>
      <c r="H13" s="74">
        <f>SUM(H8:H12)</f>
        <v>147964</v>
      </c>
    </row>
    <row r="14" spans="1:10" ht="12" customHeight="1" x14ac:dyDescent="0.25">
      <c r="A14" s="71" t="s">
        <v>12</v>
      </c>
      <c r="B14" s="70" t="s">
        <v>81</v>
      </c>
      <c r="C14" s="70" t="s">
        <v>229</v>
      </c>
      <c r="D14" s="70"/>
      <c r="E14" s="70" t="s">
        <v>12</v>
      </c>
      <c r="F14" s="74" t="s">
        <v>185</v>
      </c>
      <c r="G14" s="70" t="s">
        <v>242</v>
      </c>
      <c r="H14" s="74">
        <v>965</v>
      </c>
    </row>
    <row r="15" spans="1:10" ht="12" customHeight="1" x14ac:dyDescent="0.25">
      <c r="A15" s="71" t="s">
        <v>13</v>
      </c>
      <c r="B15" s="70" t="s">
        <v>215</v>
      </c>
      <c r="C15" s="70" t="s">
        <v>227</v>
      </c>
      <c r="D15" s="70"/>
      <c r="E15" s="70" t="s">
        <v>13</v>
      </c>
      <c r="F15" s="74" t="s">
        <v>183</v>
      </c>
      <c r="G15" s="70"/>
      <c r="H15" s="74">
        <f>SUM(H13+H14)</f>
        <v>148929</v>
      </c>
    </row>
    <row r="16" spans="1:10" ht="12" customHeight="1" x14ac:dyDescent="0.25">
      <c r="A16" s="71" t="s">
        <v>14</v>
      </c>
      <c r="B16" s="70" t="s">
        <v>216</v>
      </c>
      <c r="C16" s="70" t="s">
        <v>230</v>
      </c>
      <c r="D16" s="70">
        <v>7000</v>
      </c>
      <c r="E16" s="70" t="s">
        <v>14</v>
      </c>
      <c r="F16" s="74" t="s">
        <v>186</v>
      </c>
      <c r="G16" s="70"/>
      <c r="H16" s="70"/>
      <c r="J16" s="33"/>
    </row>
    <row r="17" spans="1:8" ht="12" customHeight="1" x14ac:dyDescent="0.25">
      <c r="A17" s="73" t="s">
        <v>15</v>
      </c>
      <c r="B17" s="74" t="s">
        <v>162</v>
      </c>
      <c r="C17" s="74"/>
      <c r="D17" s="74">
        <f>SUM(D14:D16)</f>
        <v>7000</v>
      </c>
      <c r="E17" s="70" t="s">
        <v>15</v>
      </c>
      <c r="F17" s="75" t="s">
        <v>187</v>
      </c>
      <c r="G17" s="75" t="s">
        <v>243</v>
      </c>
      <c r="H17" s="70">
        <v>28607</v>
      </c>
    </row>
    <row r="18" spans="1:8" ht="12" customHeight="1" x14ac:dyDescent="0.25">
      <c r="A18" s="71" t="s">
        <v>16</v>
      </c>
      <c r="B18" s="74" t="s">
        <v>163</v>
      </c>
      <c r="C18" s="70"/>
      <c r="D18" s="70"/>
      <c r="E18" s="70" t="s">
        <v>16</v>
      </c>
      <c r="F18" s="70" t="s">
        <v>188</v>
      </c>
      <c r="G18" s="70" t="s">
        <v>241</v>
      </c>
      <c r="H18" s="70"/>
    </row>
    <row r="19" spans="1:8" ht="12" customHeight="1" x14ac:dyDescent="0.25">
      <c r="A19" s="71" t="s">
        <v>17</v>
      </c>
      <c r="B19" s="70" t="s">
        <v>218</v>
      </c>
      <c r="C19" s="70" t="s">
        <v>231</v>
      </c>
      <c r="D19" s="70"/>
      <c r="E19" s="70" t="s">
        <v>17</v>
      </c>
      <c r="F19" s="74" t="s">
        <v>199</v>
      </c>
      <c r="G19" s="70" t="s">
        <v>242</v>
      </c>
      <c r="H19" s="74">
        <f>SUM(H17+H18+H16)</f>
        <v>28607</v>
      </c>
    </row>
    <row r="20" spans="1:8" ht="12" customHeight="1" x14ac:dyDescent="0.25">
      <c r="A20" s="71" t="s">
        <v>18</v>
      </c>
      <c r="B20" s="70" t="s">
        <v>219</v>
      </c>
      <c r="C20" s="70"/>
      <c r="D20" s="70">
        <v>530</v>
      </c>
      <c r="E20" s="70" t="s">
        <v>18</v>
      </c>
      <c r="F20" s="74" t="s">
        <v>163</v>
      </c>
      <c r="G20" s="70"/>
      <c r="H20" s="70"/>
    </row>
    <row r="21" spans="1:8" ht="12" customHeight="1" x14ac:dyDescent="0.25">
      <c r="A21" s="71" t="s">
        <v>19</v>
      </c>
      <c r="B21" s="70" t="s">
        <v>220</v>
      </c>
      <c r="C21" s="70" t="s">
        <v>231</v>
      </c>
      <c r="D21" s="70"/>
      <c r="E21" s="70" t="s">
        <v>19</v>
      </c>
      <c r="F21" s="70" t="s">
        <v>189</v>
      </c>
      <c r="G21" s="70" t="s">
        <v>231</v>
      </c>
      <c r="H21" s="70"/>
    </row>
    <row r="22" spans="1:8" ht="12" customHeight="1" x14ac:dyDescent="0.25">
      <c r="A22" s="71" t="s">
        <v>20</v>
      </c>
      <c r="B22" s="70" t="s">
        <v>221</v>
      </c>
      <c r="C22" s="70"/>
      <c r="D22" s="70">
        <v>7500</v>
      </c>
      <c r="E22" s="70" t="s">
        <v>20</v>
      </c>
      <c r="F22" s="70" t="s">
        <v>190</v>
      </c>
      <c r="G22" s="70"/>
      <c r="H22" s="70">
        <v>6000</v>
      </c>
    </row>
    <row r="23" spans="1:8" ht="12" customHeight="1" x14ac:dyDescent="0.25">
      <c r="A23" s="71" t="s">
        <v>21</v>
      </c>
      <c r="B23" s="74" t="s">
        <v>164</v>
      </c>
      <c r="C23" s="70"/>
      <c r="D23" s="74">
        <f>SUM(D19:D20)</f>
        <v>530</v>
      </c>
      <c r="E23" s="70" t="s">
        <v>21</v>
      </c>
      <c r="F23" s="70" t="s">
        <v>191</v>
      </c>
      <c r="G23" s="70" t="s">
        <v>231</v>
      </c>
      <c r="H23" s="70"/>
    </row>
    <row r="24" spans="1:8" ht="12" customHeight="1" x14ac:dyDescent="0.25">
      <c r="A24" s="71" t="s">
        <v>22</v>
      </c>
      <c r="B24" s="74" t="s">
        <v>165</v>
      </c>
      <c r="C24" s="70"/>
      <c r="D24" s="74">
        <f>SUM(D21+D22)</f>
        <v>7500</v>
      </c>
      <c r="E24" s="70" t="s">
        <v>22</v>
      </c>
      <c r="F24" s="70" t="s">
        <v>192</v>
      </c>
      <c r="G24" s="70"/>
      <c r="H24" s="70"/>
    </row>
    <row r="25" spans="1:8" ht="12" customHeight="1" x14ac:dyDescent="0.25">
      <c r="A25" s="71" t="s">
        <v>23</v>
      </c>
      <c r="B25" s="76" t="s">
        <v>166</v>
      </c>
      <c r="C25" s="70"/>
      <c r="D25" s="74">
        <f>SUM(D13+D17+D23+D24)</f>
        <v>166464</v>
      </c>
      <c r="E25" s="70" t="s">
        <v>23</v>
      </c>
      <c r="F25" s="74" t="s">
        <v>194</v>
      </c>
      <c r="G25" s="70"/>
      <c r="H25" s="74">
        <f>SUM(H21+H22)</f>
        <v>6000</v>
      </c>
    </row>
    <row r="26" spans="1:8" ht="12" customHeight="1" x14ac:dyDescent="0.25">
      <c r="A26" s="77" t="s">
        <v>24</v>
      </c>
      <c r="B26" s="76" t="s">
        <v>167</v>
      </c>
      <c r="C26" s="78" t="s">
        <v>232</v>
      </c>
      <c r="D26" s="78"/>
      <c r="E26" s="78" t="s">
        <v>24</v>
      </c>
      <c r="F26" s="74" t="s">
        <v>195</v>
      </c>
      <c r="G26" s="78"/>
      <c r="H26" s="76">
        <f>SUM(H23+H24)</f>
        <v>0</v>
      </c>
    </row>
    <row r="27" spans="1:8" ht="12" customHeight="1" x14ac:dyDescent="0.25">
      <c r="A27" s="77" t="s">
        <v>25</v>
      </c>
      <c r="B27" s="79" t="s">
        <v>169</v>
      </c>
      <c r="C27" s="78"/>
      <c r="D27" s="78">
        <v>17072</v>
      </c>
      <c r="E27" s="78" t="s">
        <v>25</v>
      </c>
      <c r="F27" s="74" t="s">
        <v>193</v>
      </c>
      <c r="G27" s="78" t="s">
        <v>244</v>
      </c>
      <c r="H27" s="78"/>
    </row>
    <row r="28" spans="1:8" ht="12" customHeight="1" x14ac:dyDescent="0.25">
      <c r="A28" s="77" t="s">
        <v>26</v>
      </c>
      <c r="B28" s="79" t="s">
        <v>168</v>
      </c>
      <c r="C28" s="78"/>
      <c r="D28" s="78"/>
      <c r="E28" s="78" t="s">
        <v>26</v>
      </c>
      <c r="F28" s="78" t="s">
        <v>196</v>
      </c>
      <c r="G28" s="78"/>
      <c r="H28" s="78"/>
    </row>
    <row r="29" spans="1:8" ht="12" customHeight="1" x14ac:dyDescent="0.25">
      <c r="A29" s="77" t="s">
        <v>27</v>
      </c>
      <c r="B29" s="76" t="s">
        <v>222</v>
      </c>
      <c r="C29" s="78"/>
      <c r="D29" s="76">
        <f>SUM(D27+D28)</f>
        <v>17072</v>
      </c>
      <c r="E29" s="78" t="s">
        <v>27</v>
      </c>
      <c r="F29" s="78" t="s">
        <v>197</v>
      </c>
      <c r="G29" s="78"/>
      <c r="H29" s="78"/>
    </row>
    <row r="30" spans="1:8" ht="12" customHeight="1" x14ac:dyDescent="0.25">
      <c r="A30" s="68" t="s">
        <v>28</v>
      </c>
      <c r="B30" s="74" t="s">
        <v>170</v>
      </c>
      <c r="C30" s="70"/>
      <c r="D30" s="70"/>
      <c r="E30" s="70" t="s">
        <v>28</v>
      </c>
      <c r="F30" s="76" t="s">
        <v>198</v>
      </c>
      <c r="G30" s="70"/>
      <c r="H30" s="74">
        <f>SUM(H28+H29)</f>
        <v>0</v>
      </c>
    </row>
    <row r="31" spans="1:8" ht="12" customHeight="1" x14ac:dyDescent="0.25">
      <c r="A31" s="68" t="s">
        <v>29</v>
      </c>
      <c r="B31" s="75" t="s">
        <v>171</v>
      </c>
      <c r="C31" s="70" t="s">
        <v>233</v>
      </c>
      <c r="D31" s="70"/>
      <c r="E31" s="70" t="s">
        <v>29</v>
      </c>
      <c r="F31" s="74" t="s">
        <v>200</v>
      </c>
      <c r="G31" s="74"/>
      <c r="H31" s="74"/>
    </row>
    <row r="32" spans="1:8" ht="12" customHeight="1" x14ac:dyDescent="0.25">
      <c r="A32" s="68" t="s">
        <v>30</v>
      </c>
      <c r="B32" s="75" t="s">
        <v>172</v>
      </c>
      <c r="C32" s="70" t="s">
        <v>234</v>
      </c>
      <c r="D32" s="70"/>
      <c r="E32" s="70" t="s">
        <v>30</v>
      </c>
      <c r="F32" s="74" t="s">
        <v>201</v>
      </c>
      <c r="G32" s="70"/>
      <c r="H32" s="70"/>
    </row>
    <row r="33" spans="1:8" ht="12" customHeight="1" x14ac:dyDescent="0.25">
      <c r="A33" s="68" t="s">
        <v>31</v>
      </c>
      <c r="B33" s="74" t="s">
        <v>223</v>
      </c>
      <c r="C33" s="70"/>
      <c r="D33" s="74">
        <f>SUM(D31+D32)</f>
        <v>0</v>
      </c>
      <c r="E33" s="70" t="s">
        <v>31</v>
      </c>
      <c r="F33" s="70" t="s">
        <v>202</v>
      </c>
      <c r="G33" s="70" t="s">
        <v>245</v>
      </c>
      <c r="H33" s="70"/>
    </row>
    <row r="34" spans="1:8" ht="12" customHeight="1" x14ac:dyDescent="0.25">
      <c r="A34" s="68" t="s">
        <v>32</v>
      </c>
      <c r="B34" s="76" t="s">
        <v>173</v>
      </c>
      <c r="C34" s="70" t="s">
        <v>235</v>
      </c>
      <c r="D34" s="70"/>
      <c r="E34" s="70" t="s">
        <v>32</v>
      </c>
      <c r="F34" s="70" t="s">
        <v>203</v>
      </c>
      <c r="G34" s="70" t="s">
        <v>246</v>
      </c>
      <c r="H34" s="70"/>
    </row>
    <row r="35" spans="1:8" ht="12" customHeight="1" x14ac:dyDescent="0.25">
      <c r="A35" s="68" t="s">
        <v>33</v>
      </c>
      <c r="B35" s="79" t="s">
        <v>174</v>
      </c>
      <c r="C35" s="78"/>
      <c r="D35" s="78"/>
      <c r="E35" s="78" t="s">
        <v>33</v>
      </c>
      <c r="F35" s="74" t="s">
        <v>204</v>
      </c>
      <c r="G35" s="78"/>
      <c r="H35" s="78">
        <f>SUM(H33+H34)</f>
        <v>0</v>
      </c>
    </row>
    <row r="36" spans="1:8" ht="12" customHeight="1" x14ac:dyDescent="0.25">
      <c r="A36" s="68" t="s">
        <v>34</v>
      </c>
      <c r="B36" s="79" t="s">
        <v>175</v>
      </c>
      <c r="C36" s="70"/>
      <c r="D36" s="70"/>
      <c r="E36" s="70" t="s">
        <v>34</v>
      </c>
      <c r="F36" s="80" t="s">
        <v>205</v>
      </c>
      <c r="G36" s="70"/>
      <c r="H36" s="70"/>
    </row>
    <row r="37" spans="1:8" ht="12" customHeight="1" x14ac:dyDescent="0.25">
      <c r="A37" s="68" t="s">
        <v>35</v>
      </c>
      <c r="B37" s="76" t="s">
        <v>247</v>
      </c>
      <c r="C37" s="70"/>
      <c r="D37" s="74">
        <f>SUM(D35+D36)</f>
        <v>0</v>
      </c>
      <c r="E37" s="70" t="s">
        <v>35</v>
      </c>
      <c r="F37" s="70" t="s">
        <v>206</v>
      </c>
      <c r="G37" s="70"/>
      <c r="H37" s="70"/>
    </row>
    <row r="38" spans="1:8" ht="12" customHeight="1" x14ac:dyDescent="0.25">
      <c r="A38" s="68" t="s">
        <v>36</v>
      </c>
      <c r="B38" s="75" t="s">
        <v>66</v>
      </c>
      <c r="C38" s="70"/>
      <c r="D38" s="70"/>
      <c r="E38" s="70" t="s">
        <v>36</v>
      </c>
      <c r="F38" s="70" t="s">
        <v>207</v>
      </c>
      <c r="G38" s="70"/>
      <c r="H38" s="70"/>
    </row>
    <row r="39" spans="1:8" ht="12" customHeight="1" x14ac:dyDescent="0.25">
      <c r="A39" s="68" t="s">
        <v>58</v>
      </c>
      <c r="B39" s="75" t="s">
        <v>176</v>
      </c>
      <c r="C39" s="70"/>
      <c r="D39" s="70"/>
      <c r="E39" s="70" t="s">
        <v>58</v>
      </c>
      <c r="F39" s="80" t="s">
        <v>208</v>
      </c>
      <c r="G39" s="70" t="s">
        <v>235</v>
      </c>
      <c r="H39" s="70">
        <f>SUM(H37+H38)</f>
        <v>0</v>
      </c>
    </row>
    <row r="40" spans="1:8" ht="12" customHeight="1" x14ac:dyDescent="0.25">
      <c r="A40" s="68" t="s">
        <v>61</v>
      </c>
      <c r="B40" s="75"/>
      <c r="C40" s="70"/>
      <c r="D40" s="70"/>
      <c r="E40" s="70" t="s">
        <v>61</v>
      </c>
      <c r="F40" s="70" t="s">
        <v>110</v>
      </c>
      <c r="G40" s="70"/>
      <c r="H40" s="70"/>
    </row>
    <row r="41" spans="1:8" ht="12" customHeight="1" x14ac:dyDescent="0.25">
      <c r="A41" s="81" t="s">
        <v>62</v>
      </c>
      <c r="B41" s="80" t="s">
        <v>177</v>
      </c>
      <c r="C41" s="76"/>
      <c r="D41" s="76">
        <f>SUM(D29+D33+D37+D38+D38+D39)</f>
        <v>17072</v>
      </c>
      <c r="E41" s="76" t="s">
        <v>62</v>
      </c>
      <c r="F41" s="76" t="s">
        <v>209</v>
      </c>
      <c r="G41" s="78"/>
      <c r="H41" s="76">
        <f>SUM(H25+H26+H30+H35+H40)</f>
        <v>6000</v>
      </c>
    </row>
    <row r="42" spans="1:8" ht="12" customHeight="1" thickBot="1" x14ac:dyDescent="0.3">
      <c r="A42" s="82" t="s">
        <v>63</v>
      </c>
      <c r="B42" s="83" t="s">
        <v>178</v>
      </c>
      <c r="C42" s="83"/>
      <c r="D42" s="83">
        <f>SUM(D25+D41)</f>
        <v>183536</v>
      </c>
      <c r="E42" s="83" t="s">
        <v>63</v>
      </c>
      <c r="F42" s="83" t="s">
        <v>210</v>
      </c>
      <c r="G42" s="84"/>
      <c r="H42" s="83">
        <f>SUM(H15+H41+H19)</f>
        <v>183536</v>
      </c>
    </row>
  </sheetData>
  <mergeCells count="4">
    <mergeCell ref="B6:B7"/>
    <mergeCell ref="A5:B5"/>
    <mergeCell ref="E5:F5"/>
    <mergeCell ref="F6:F7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P36"/>
  <sheetViews>
    <sheetView zoomScaleNormal="100" workbookViewId="0">
      <selection activeCell="F3" sqref="F3"/>
    </sheetView>
  </sheetViews>
  <sheetFormatPr defaultRowHeight="15" x14ac:dyDescent="0.25"/>
  <cols>
    <col min="1" max="1" width="4" customWidth="1"/>
    <col min="2" max="2" width="34.28515625" customWidth="1"/>
    <col min="3" max="3" width="25.140625" customWidth="1"/>
    <col min="4" max="4" width="5.28515625" customWidth="1"/>
    <col min="5" max="5" width="6.5703125" customWidth="1"/>
    <col min="6" max="6" width="7.140625" customWidth="1"/>
    <col min="7" max="7" width="6.5703125" customWidth="1"/>
    <col min="8" max="8" width="5.85546875" customWidth="1"/>
    <col min="9" max="9" width="5.42578125" customWidth="1"/>
    <col min="10" max="10" width="5.5703125" customWidth="1"/>
    <col min="11" max="11" width="8.28515625" customWidth="1"/>
    <col min="12" max="12" width="9.42578125" customWidth="1"/>
    <col min="13" max="13" width="6.85546875" customWidth="1"/>
    <col min="14" max="14" width="8.42578125" customWidth="1"/>
    <col min="15" max="15" width="8" customWidth="1"/>
    <col min="16" max="16" width="7.5703125" customWidth="1"/>
  </cols>
  <sheetData>
    <row r="2" spans="1:16" x14ac:dyDescent="0.25">
      <c r="B2" t="s">
        <v>430</v>
      </c>
    </row>
    <row r="3" spans="1:16" x14ac:dyDescent="0.25">
      <c r="B3" t="s">
        <v>439</v>
      </c>
    </row>
    <row r="5" spans="1:16" x14ac:dyDescent="0.25">
      <c r="C5" t="s">
        <v>431</v>
      </c>
    </row>
    <row r="6" spans="1:16" ht="15.75" thickBot="1" x14ac:dyDescent="0.3">
      <c r="L6" t="s">
        <v>282</v>
      </c>
    </row>
    <row r="7" spans="1:16" ht="15.75" thickBot="1" x14ac:dyDescent="0.3">
      <c r="A7" s="36" t="s">
        <v>158</v>
      </c>
      <c r="B7" s="37"/>
      <c r="C7" s="37"/>
      <c r="D7" s="38" t="s">
        <v>248</v>
      </c>
      <c r="E7" s="39" t="s">
        <v>249</v>
      </c>
      <c r="F7" s="39" t="s">
        <v>250</v>
      </c>
      <c r="G7" s="39" t="s">
        <v>251</v>
      </c>
      <c r="H7" s="39" t="s">
        <v>252</v>
      </c>
      <c r="I7" s="39" t="s">
        <v>253</v>
      </c>
      <c r="J7" s="39" t="s">
        <v>254</v>
      </c>
      <c r="K7" s="39" t="s">
        <v>255</v>
      </c>
      <c r="L7" s="39" t="s">
        <v>256</v>
      </c>
      <c r="M7" s="39" t="s">
        <v>257</v>
      </c>
      <c r="N7" s="39" t="s">
        <v>258</v>
      </c>
      <c r="O7" s="39" t="s">
        <v>259</v>
      </c>
      <c r="P7" s="40" t="s">
        <v>281</v>
      </c>
    </row>
    <row r="8" spans="1:16" ht="15.75" thickBot="1" x14ac:dyDescent="0.3">
      <c r="A8" s="41" t="s">
        <v>260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</row>
    <row r="9" spans="1:16" ht="12" customHeight="1" thickBot="1" x14ac:dyDescent="0.3">
      <c r="A9" s="44" t="s">
        <v>5</v>
      </c>
      <c r="B9" s="45" t="s">
        <v>76</v>
      </c>
      <c r="C9" s="45"/>
      <c r="D9" s="45">
        <v>1083</v>
      </c>
      <c r="E9" s="45">
        <v>1083</v>
      </c>
      <c r="F9" s="45">
        <v>1083</v>
      </c>
      <c r="G9" s="45">
        <v>1583</v>
      </c>
      <c r="H9" s="45">
        <v>1666</v>
      </c>
      <c r="I9" s="45">
        <v>1083</v>
      </c>
      <c r="J9" s="45">
        <v>0</v>
      </c>
      <c r="K9" s="45">
        <v>0</v>
      </c>
      <c r="L9" s="45">
        <v>1583</v>
      </c>
      <c r="M9" s="45">
        <v>1583</v>
      </c>
      <c r="N9" s="45">
        <v>1166</v>
      </c>
      <c r="O9" s="45">
        <v>1087</v>
      </c>
      <c r="P9" s="51">
        <f>SUM(D9:O9)</f>
        <v>13000</v>
      </c>
    </row>
    <row r="10" spans="1:16" ht="12" customHeight="1" thickBot="1" x14ac:dyDescent="0.3">
      <c r="A10" s="32" t="s">
        <v>6</v>
      </c>
      <c r="B10" s="30" t="s">
        <v>77</v>
      </c>
      <c r="C10" s="30"/>
      <c r="D10" s="30">
        <v>0</v>
      </c>
      <c r="E10" s="30">
        <v>500</v>
      </c>
      <c r="F10" s="30">
        <v>4850</v>
      </c>
      <c r="G10" s="30">
        <v>500</v>
      </c>
      <c r="H10" s="30">
        <v>2900</v>
      </c>
      <c r="I10" s="30">
        <v>500</v>
      </c>
      <c r="J10" s="30">
        <v>500</v>
      </c>
      <c r="K10" s="30">
        <v>500</v>
      </c>
      <c r="L10" s="30">
        <v>4750</v>
      </c>
      <c r="M10" s="30">
        <v>500</v>
      </c>
      <c r="N10" s="30">
        <v>500</v>
      </c>
      <c r="O10" s="30">
        <v>500</v>
      </c>
      <c r="P10" s="51">
        <f t="shared" ref="P10:P21" si="0">SUM(D10:O10)</f>
        <v>16500</v>
      </c>
    </row>
    <row r="11" spans="1:16" ht="12" customHeight="1" thickBot="1" x14ac:dyDescent="0.3">
      <c r="A11" s="32" t="s">
        <v>7</v>
      </c>
      <c r="B11" s="30" t="s">
        <v>78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51">
        <f t="shared" si="0"/>
        <v>0</v>
      </c>
    </row>
    <row r="12" spans="1:16" ht="12" customHeight="1" thickBot="1" x14ac:dyDescent="0.3">
      <c r="A12" s="32" t="s">
        <v>8</v>
      </c>
      <c r="B12" s="30" t="s">
        <v>261</v>
      </c>
      <c r="C12" s="30"/>
      <c r="D12" s="30">
        <v>0</v>
      </c>
      <c r="E12" s="30">
        <v>0</v>
      </c>
      <c r="F12" s="30">
        <v>2400</v>
      </c>
      <c r="G12" s="30">
        <v>850</v>
      </c>
      <c r="H12" s="30">
        <v>0</v>
      </c>
      <c r="I12" s="30">
        <v>0</v>
      </c>
      <c r="J12" s="30">
        <v>0</v>
      </c>
      <c r="K12" s="30">
        <v>0</v>
      </c>
      <c r="L12" s="30">
        <v>2400</v>
      </c>
      <c r="M12" s="30">
        <v>850</v>
      </c>
      <c r="N12" s="30">
        <v>0</v>
      </c>
      <c r="O12" s="30">
        <v>0</v>
      </c>
      <c r="P12" s="51">
        <f t="shared" si="0"/>
        <v>6500</v>
      </c>
    </row>
    <row r="13" spans="1:16" ht="12" customHeight="1" thickBot="1" x14ac:dyDescent="0.3">
      <c r="A13" s="32" t="s">
        <v>9</v>
      </c>
      <c r="B13" s="30" t="s">
        <v>79</v>
      </c>
      <c r="C13" s="30"/>
      <c r="D13" s="30">
        <v>764</v>
      </c>
      <c r="E13" s="30">
        <v>764</v>
      </c>
      <c r="F13" s="30">
        <v>764</v>
      </c>
      <c r="G13" s="30">
        <v>764</v>
      </c>
      <c r="H13" s="30">
        <v>764</v>
      </c>
      <c r="I13" s="30">
        <v>764</v>
      </c>
      <c r="J13" s="30">
        <v>764</v>
      </c>
      <c r="K13" s="30">
        <v>764</v>
      </c>
      <c r="L13" s="30">
        <v>764</v>
      </c>
      <c r="M13" s="30">
        <v>767</v>
      </c>
      <c r="N13" s="30">
        <v>764</v>
      </c>
      <c r="O13" s="30">
        <v>764</v>
      </c>
      <c r="P13" s="51">
        <f t="shared" si="0"/>
        <v>9171</v>
      </c>
    </row>
    <row r="14" spans="1:16" ht="12" customHeight="1" thickBot="1" x14ac:dyDescent="0.3">
      <c r="A14" s="32" t="s">
        <v>10</v>
      </c>
      <c r="B14" s="30" t="s">
        <v>80</v>
      </c>
      <c r="C14" s="30"/>
      <c r="D14" s="30">
        <v>8652</v>
      </c>
      <c r="E14" s="30">
        <v>8653</v>
      </c>
      <c r="F14" s="30">
        <v>8652</v>
      </c>
      <c r="G14" s="30">
        <v>8662</v>
      </c>
      <c r="H14" s="30">
        <v>8652</v>
      </c>
      <c r="I14" s="30">
        <v>8550</v>
      </c>
      <c r="J14" s="30">
        <v>8550</v>
      </c>
      <c r="K14" s="30">
        <v>8550</v>
      </c>
      <c r="L14" s="30">
        <v>8149</v>
      </c>
      <c r="M14" s="30">
        <v>8653</v>
      </c>
      <c r="N14" s="30">
        <v>8652</v>
      </c>
      <c r="O14" s="30">
        <v>8650</v>
      </c>
      <c r="P14" s="51">
        <f t="shared" si="0"/>
        <v>103025</v>
      </c>
    </row>
    <row r="15" spans="1:16" ht="12" customHeight="1" thickBot="1" x14ac:dyDescent="0.3">
      <c r="A15" s="32" t="s">
        <v>11</v>
      </c>
      <c r="B15" s="30" t="s">
        <v>81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 t="s">
        <v>262</v>
      </c>
      <c r="P15" s="51">
        <f t="shared" si="0"/>
        <v>0</v>
      </c>
    </row>
    <row r="16" spans="1:16" ht="12" customHeight="1" thickBot="1" x14ac:dyDescent="0.3">
      <c r="A16" s="32" t="s">
        <v>12</v>
      </c>
      <c r="B16" s="30" t="s">
        <v>263</v>
      </c>
      <c r="C16" s="30"/>
      <c r="D16" s="30">
        <v>269</v>
      </c>
      <c r="E16" s="30">
        <v>270</v>
      </c>
      <c r="F16" s="30">
        <v>270</v>
      </c>
      <c r="G16" s="30">
        <v>269</v>
      </c>
      <c r="H16" s="30">
        <v>270</v>
      </c>
      <c r="I16" s="30">
        <v>269</v>
      </c>
      <c r="J16" s="30">
        <v>270</v>
      </c>
      <c r="K16" s="30">
        <v>269</v>
      </c>
      <c r="L16" s="30">
        <v>270</v>
      </c>
      <c r="M16" s="30">
        <v>269</v>
      </c>
      <c r="N16" s="30">
        <v>274</v>
      </c>
      <c r="O16" s="30">
        <v>269</v>
      </c>
      <c r="P16" s="51">
        <f t="shared" si="0"/>
        <v>3238</v>
      </c>
    </row>
    <row r="17" spans="1:16" ht="12" customHeight="1" thickBot="1" x14ac:dyDescent="0.3">
      <c r="A17" s="32" t="s">
        <v>13</v>
      </c>
      <c r="B17" s="30" t="s">
        <v>264</v>
      </c>
      <c r="C17" s="30"/>
      <c r="D17" s="30"/>
      <c r="E17" s="30"/>
      <c r="F17" s="30"/>
      <c r="G17" s="30">
        <v>4000</v>
      </c>
      <c r="H17" s="30"/>
      <c r="I17" s="30"/>
      <c r="J17" s="30"/>
      <c r="K17" s="30"/>
      <c r="L17" s="30">
        <v>3000</v>
      </c>
      <c r="M17" s="30"/>
      <c r="N17" s="30"/>
      <c r="O17" s="30"/>
      <c r="P17" s="51">
        <f t="shared" si="0"/>
        <v>7000</v>
      </c>
    </row>
    <row r="18" spans="1:16" ht="12" customHeight="1" thickBot="1" x14ac:dyDescent="0.3">
      <c r="A18" s="32" t="s">
        <v>14</v>
      </c>
      <c r="B18" s="30" t="s">
        <v>265</v>
      </c>
      <c r="C18" s="30"/>
      <c r="D18" s="30"/>
      <c r="E18" s="30"/>
      <c r="F18" s="30">
        <v>7500</v>
      </c>
      <c r="G18" s="30">
        <v>58</v>
      </c>
      <c r="H18" s="30">
        <v>60</v>
      </c>
      <c r="I18" s="30">
        <v>60</v>
      </c>
      <c r="J18" s="30">
        <v>60</v>
      </c>
      <c r="K18" s="30">
        <v>58</v>
      </c>
      <c r="L18" s="30">
        <v>59</v>
      </c>
      <c r="M18" s="30">
        <v>58</v>
      </c>
      <c r="N18" s="30">
        <v>59</v>
      </c>
      <c r="O18" s="30">
        <v>58</v>
      </c>
      <c r="P18" s="51">
        <f t="shared" si="0"/>
        <v>8030</v>
      </c>
    </row>
    <row r="19" spans="1:16" ht="12" customHeight="1" thickBot="1" x14ac:dyDescent="0.3">
      <c r="A19" s="32" t="s">
        <v>15</v>
      </c>
      <c r="B19" s="30" t="s">
        <v>266</v>
      </c>
      <c r="C19" s="30"/>
      <c r="D19" s="30">
        <v>17072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51">
        <f t="shared" si="0"/>
        <v>17072</v>
      </c>
    </row>
    <row r="20" spans="1:16" ht="12" customHeight="1" thickBot="1" x14ac:dyDescent="0.3">
      <c r="A20" s="32" t="s">
        <v>16</v>
      </c>
      <c r="B20" s="30" t="s">
        <v>267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51">
        <f t="shared" si="0"/>
        <v>0</v>
      </c>
    </row>
    <row r="21" spans="1:16" ht="12" customHeight="1" x14ac:dyDescent="0.25">
      <c r="A21" s="32" t="s">
        <v>17</v>
      </c>
      <c r="B21" s="30" t="s">
        <v>268</v>
      </c>
      <c r="C21" s="30"/>
      <c r="D21" s="30"/>
      <c r="E21" s="30" t="s">
        <v>262</v>
      </c>
      <c r="F21" s="30"/>
      <c r="G21" s="30" t="s">
        <v>262</v>
      </c>
      <c r="H21" s="30"/>
      <c r="I21" s="30" t="s">
        <v>262</v>
      </c>
      <c r="J21" s="30" t="s">
        <v>262</v>
      </c>
      <c r="K21" s="30" t="s">
        <v>262</v>
      </c>
      <c r="L21" s="30" t="s">
        <v>262</v>
      </c>
      <c r="M21" s="30"/>
      <c r="N21" s="30" t="s">
        <v>262</v>
      </c>
      <c r="O21" s="30"/>
      <c r="P21" s="51">
        <f t="shared" si="0"/>
        <v>0</v>
      </c>
    </row>
    <row r="22" spans="1:16" ht="12" customHeight="1" thickBot="1" x14ac:dyDescent="0.3">
      <c r="A22" s="130" t="s">
        <v>100</v>
      </c>
      <c r="B22" s="131"/>
      <c r="C22" s="132"/>
      <c r="D22" s="47">
        <f>SUM(D9:D21)</f>
        <v>27840</v>
      </c>
      <c r="E22" s="47">
        <f t="shared" ref="E22:O22" si="1">SUM(E9:E21)</f>
        <v>11270</v>
      </c>
      <c r="F22" s="47">
        <f t="shared" si="1"/>
        <v>25519</v>
      </c>
      <c r="G22" s="47">
        <f t="shared" si="1"/>
        <v>16686</v>
      </c>
      <c r="H22" s="47">
        <f t="shared" si="1"/>
        <v>14312</v>
      </c>
      <c r="I22" s="47">
        <f t="shared" si="1"/>
        <v>11226</v>
      </c>
      <c r="J22" s="47">
        <f t="shared" si="1"/>
        <v>10144</v>
      </c>
      <c r="K22" s="47">
        <f t="shared" si="1"/>
        <v>10141</v>
      </c>
      <c r="L22" s="47">
        <f t="shared" si="1"/>
        <v>20975</v>
      </c>
      <c r="M22" s="47">
        <f t="shared" si="1"/>
        <v>12680</v>
      </c>
      <c r="N22" s="47">
        <f t="shared" si="1"/>
        <v>11415</v>
      </c>
      <c r="O22" s="47">
        <f t="shared" si="1"/>
        <v>11328</v>
      </c>
      <c r="P22" s="48">
        <f>SUM(P9:P21)</f>
        <v>183536</v>
      </c>
    </row>
    <row r="23" spans="1:16" ht="12" customHeight="1" thickBot="1" x14ac:dyDescent="0.3">
      <c r="A23" s="41" t="s">
        <v>269</v>
      </c>
      <c r="B23" s="49" t="s">
        <v>99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ht="12" customHeight="1" thickBot="1" x14ac:dyDescent="0.3">
      <c r="A24" s="44" t="s">
        <v>5</v>
      </c>
      <c r="B24" s="45" t="s">
        <v>270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1:16" ht="12" customHeight="1" thickBot="1" x14ac:dyDescent="0.3">
      <c r="A25" s="32"/>
      <c r="B25" s="133" t="s">
        <v>271</v>
      </c>
      <c r="C25" s="134"/>
      <c r="D25" s="107">
        <v>5291</v>
      </c>
      <c r="E25" s="107">
        <v>5292</v>
      </c>
      <c r="F25" s="107">
        <v>5291</v>
      </c>
      <c r="G25" s="107">
        <v>5292</v>
      </c>
      <c r="H25" s="107">
        <v>5292</v>
      </c>
      <c r="I25" s="107">
        <v>5292.2</v>
      </c>
      <c r="J25" s="107">
        <v>5292.4</v>
      </c>
      <c r="K25" s="107">
        <v>5291</v>
      </c>
      <c r="L25" s="107">
        <v>5291</v>
      </c>
      <c r="M25" s="107">
        <v>5291</v>
      </c>
      <c r="N25" s="107">
        <v>5292</v>
      </c>
      <c r="O25" s="107">
        <v>5292</v>
      </c>
      <c r="P25" s="108">
        <f>SUM(D25:O25)</f>
        <v>63499.6</v>
      </c>
    </row>
    <row r="26" spans="1:16" ht="15.75" thickBot="1" x14ac:dyDescent="0.3">
      <c r="A26" s="32"/>
      <c r="B26" s="135" t="s">
        <v>272</v>
      </c>
      <c r="C26" s="136"/>
      <c r="D26" s="30">
        <v>2513</v>
      </c>
      <c r="E26" s="30">
        <v>2513</v>
      </c>
      <c r="F26" s="30">
        <v>2513</v>
      </c>
      <c r="G26" s="30">
        <v>2513</v>
      </c>
      <c r="H26" s="30">
        <v>2513</v>
      </c>
      <c r="I26" s="30">
        <v>2914</v>
      </c>
      <c r="J26" s="30">
        <v>2513</v>
      </c>
      <c r="K26" s="30">
        <v>2513</v>
      </c>
      <c r="L26" s="30">
        <v>2513</v>
      </c>
      <c r="M26" s="30">
        <v>2513</v>
      </c>
      <c r="N26" s="30">
        <v>2513</v>
      </c>
      <c r="O26" s="30">
        <v>2516</v>
      </c>
      <c r="P26" s="51">
        <f t="shared" ref="P26:P35" si="2">SUM(D26:O26)</f>
        <v>30560</v>
      </c>
    </row>
    <row r="27" spans="1:16" ht="15.75" thickBot="1" x14ac:dyDescent="0.3">
      <c r="A27" s="32"/>
      <c r="B27" s="135" t="s">
        <v>273</v>
      </c>
      <c r="C27" s="136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51">
        <f t="shared" si="2"/>
        <v>0</v>
      </c>
    </row>
    <row r="28" spans="1:16" ht="15.75" thickBot="1" x14ac:dyDescent="0.3">
      <c r="A28" s="32" t="s">
        <v>6</v>
      </c>
      <c r="B28" s="30" t="s">
        <v>274</v>
      </c>
      <c r="C28" s="30"/>
      <c r="D28" s="30">
        <v>1393</v>
      </c>
      <c r="E28" s="30">
        <v>1393</v>
      </c>
      <c r="F28" s="30">
        <v>1393</v>
      </c>
      <c r="G28" s="30">
        <v>1393</v>
      </c>
      <c r="H28" s="30">
        <v>1393</v>
      </c>
      <c r="I28" s="30">
        <v>1393</v>
      </c>
      <c r="J28" s="30">
        <v>1393</v>
      </c>
      <c r="K28" s="30">
        <v>1393</v>
      </c>
      <c r="L28" s="30">
        <v>1393</v>
      </c>
      <c r="M28" s="30">
        <v>1393</v>
      </c>
      <c r="N28" s="30">
        <v>1393</v>
      </c>
      <c r="O28" s="30">
        <v>1397</v>
      </c>
      <c r="P28" s="51">
        <f t="shared" si="2"/>
        <v>16720</v>
      </c>
    </row>
    <row r="29" spans="1:16" ht="15.75" thickBot="1" x14ac:dyDescent="0.3">
      <c r="A29" s="32" t="s">
        <v>7</v>
      </c>
      <c r="B29" s="30" t="s">
        <v>275</v>
      </c>
      <c r="C29" s="30"/>
      <c r="D29" s="30">
        <v>3679</v>
      </c>
      <c r="E29" s="30">
        <v>3679</v>
      </c>
      <c r="F29" s="30">
        <v>3679</v>
      </c>
      <c r="G29" s="30">
        <v>3679</v>
      </c>
      <c r="H29" s="30">
        <v>3679</v>
      </c>
      <c r="I29" s="30">
        <v>3679</v>
      </c>
      <c r="J29" s="30">
        <v>3679</v>
      </c>
      <c r="K29" s="30">
        <v>3679</v>
      </c>
      <c r="L29" s="30">
        <v>3679</v>
      </c>
      <c r="M29" s="30">
        <v>3679</v>
      </c>
      <c r="N29" s="30">
        <v>3679</v>
      </c>
      <c r="O29" s="30">
        <v>3680</v>
      </c>
      <c r="P29" s="51">
        <f t="shared" si="2"/>
        <v>44149</v>
      </c>
    </row>
    <row r="30" spans="1:16" ht="15.75" thickBot="1" x14ac:dyDescent="0.3">
      <c r="A30" s="32" t="s">
        <v>8</v>
      </c>
      <c r="B30" s="30" t="s">
        <v>101</v>
      </c>
      <c r="C30" s="7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51">
        <f t="shared" si="2"/>
        <v>0</v>
      </c>
    </row>
    <row r="31" spans="1:16" ht="15.75" thickBot="1" x14ac:dyDescent="0.3">
      <c r="A31" s="32" t="s">
        <v>9</v>
      </c>
      <c r="B31" s="30" t="s">
        <v>276</v>
      </c>
      <c r="C31" s="30"/>
      <c r="D31" s="30">
        <v>120</v>
      </c>
      <c r="E31" s="30">
        <v>670</v>
      </c>
      <c r="F31" s="30">
        <v>300</v>
      </c>
      <c r="G31" s="30">
        <v>2670</v>
      </c>
      <c r="H31" s="30">
        <v>3500</v>
      </c>
      <c r="I31" s="30">
        <v>2000</v>
      </c>
      <c r="J31" s="30">
        <v>2000</v>
      </c>
      <c r="K31" s="30">
        <v>4000</v>
      </c>
      <c r="L31" s="30">
        <v>4000</v>
      </c>
      <c r="M31" s="30">
        <v>4000</v>
      </c>
      <c r="N31" s="30">
        <v>3347</v>
      </c>
      <c r="O31" s="30">
        <v>2000</v>
      </c>
      <c r="P31" s="51">
        <f t="shared" si="2"/>
        <v>28607</v>
      </c>
    </row>
    <row r="32" spans="1:16" ht="29.25" customHeight="1" thickBot="1" x14ac:dyDescent="0.3">
      <c r="A32" s="32" t="s">
        <v>10</v>
      </c>
      <c r="B32" s="31" t="s">
        <v>277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51">
        <f t="shared" si="2"/>
        <v>0</v>
      </c>
    </row>
    <row r="33" spans="1:16" ht="15.75" thickBot="1" x14ac:dyDescent="0.3">
      <c r="A33" s="32" t="s">
        <v>11</v>
      </c>
      <c r="B33" s="30" t="s">
        <v>108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51">
        <f t="shared" si="2"/>
        <v>0</v>
      </c>
    </row>
    <row r="34" spans="1:16" ht="15.75" thickBot="1" x14ac:dyDescent="0.3">
      <c r="A34" s="32" t="s">
        <v>12</v>
      </c>
      <c r="B34" s="30" t="s">
        <v>278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51">
        <f t="shared" si="2"/>
        <v>0</v>
      </c>
    </row>
    <row r="35" spans="1:16" x14ac:dyDescent="0.25">
      <c r="A35" s="32" t="s">
        <v>13</v>
      </c>
      <c r="B35" s="135" t="s">
        <v>279</v>
      </c>
      <c r="C35" s="136"/>
      <c r="D35" s="30"/>
      <c r="E35" s="30"/>
      <c r="F35" s="30"/>
      <c r="G35" s="30"/>
      <c r="H35" s="30"/>
      <c r="I35" s="30"/>
      <c r="J35" s="50"/>
      <c r="K35" s="30"/>
      <c r="L35" s="30"/>
      <c r="M35" s="30"/>
      <c r="N35" s="30" t="s">
        <v>262</v>
      </c>
      <c r="O35" s="30" t="s">
        <v>262</v>
      </c>
      <c r="P35" s="51">
        <f t="shared" si="2"/>
        <v>0</v>
      </c>
    </row>
    <row r="36" spans="1:16" s="29" customFormat="1" ht="15.75" thickBot="1" x14ac:dyDescent="0.3">
      <c r="A36" s="130" t="s">
        <v>280</v>
      </c>
      <c r="B36" s="131"/>
      <c r="C36" s="132"/>
      <c r="D36" s="47">
        <f>SUM(D23:D35)</f>
        <v>12996</v>
      </c>
      <c r="E36" s="47">
        <f t="shared" ref="E36:P36" si="3">SUM(E23:E35)</f>
        <v>13547</v>
      </c>
      <c r="F36" s="47">
        <f t="shared" si="3"/>
        <v>13176</v>
      </c>
      <c r="G36" s="47">
        <f t="shared" si="3"/>
        <v>15547</v>
      </c>
      <c r="H36" s="47">
        <f t="shared" si="3"/>
        <v>16377</v>
      </c>
      <c r="I36" s="47">
        <f t="shared" si="3"/>
        <v>15278.2</v>
      </c>
      <c r="J36" s="47">
        <f t="shared" si="3"/>
        <v>14877.4</v>
      </c>
      <c r="K36" s="47">
        <f t="shared" si="3"/>
        <v>16876</v>
      </c>
      <c r="L36" s="47">
        <f t="shared" si="3"/>
        <v>16876</v>
      </c>
      <c r="M36" s="47">
        <f t="shared" si="3"/>
        <v>16876</v>
      </c>
      <c r="N36" s="47">
        <f t="shared" si="3"/>
        <v>16224</v>
      </c>
      <c r="O36" s="47">
        <f t="shared" si="3"/>
        <v>14885</v>
      </c>
      <c r="P36" s="109">
        <f t="shared" si="3"/>
        <v>183535.6</v>
      </c>
    </row>
  </sheetData>
  <mergeCells count="6">
    <mergeCell ref="A36:C36"/>
    <mergeCell ref="A22:C22"/>
    <mergeCell ref="B25:C25"/>
    <mergeCell ref="B26:C26"/>
    <mergeCell ref="B27:C27"/>
    <mergeCell ref="B35:C35"/>
  </mergeCells>
  <pageMargins left="0.7" right="0.7" top="0.75" bottom="0.75" header="0.3" footer="0.3"/>
  <pageSetup paperSize="9" scale="8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C18"/>
  <sheetViews>
    <sheetView workbookViewId="0">
      <selection activeCell="B5" sqref="B5"/>
    </sheetView>
  </sheetViews>
  <sheetFormatPr defaultRowHeight="15" x14ac:dyDescent="0.25"/>
  <cols>
    <col min="2" max="2" width="77.7109375" customWidth="1"/>
    <col min="3" max="3" width="17.5703125" customWidth="1"/>
  </cols>
  <sheetData>
    <row r="3" spans="1:3" x14ac:dyDescent="0.25">
      <c r="B3" t="s">
        <v>396</v>
      </c>
    </row>
    <row r="4" spans="1:3" x14ac:dyDescent="0.25">
      <c r="B4" t="s">
        <v>438</v>
      </c>
    </row>
    <row r="6" spans="1:3" x14ac:dyDescent="0.25">
      <c r="B6" s="29" t="s">
        <v>397</v>
      </c>
    </row>
    <row r="7" spans="1:3" x14ac:dyDescent="0.25">
      <c r="B7" s="29"/>
    </row>
    <row r="8" spans="1:3" ht="15.75" thickBot="1" x14ac:dyDescent="0.3">
      <c r="B8" t="s">
        <v>123</v>
      </c>
    </row>
    <row r="9" spans="1:3" x14ac:dyDescent="0.25">
      <c r="A9" s="14"/>
      <c r="B9" s="15" t="s">
        <v>2</v>
      </c>
      <c r="C9" s="15" t="s">
        <v>283</v>
      </c>
    </row>
    <row r="10" spans="1:3" ht="24.75" x14ac:dyDescent="0.25">
      <c r="A10" s="1" t="s">
        <v>5</v>
      </c>
      <c r="B10" s="31" t="s">
        <v>284</v>
      </c>
      <c r="C10" s="2">
        <v>0</v>
      </c>
    </row>
    <row r="11" spans="1:3" ht="30" x14ac:dyDescent="0.25">
      <c r="A11" s="17" t="s">
        <v>71</v>
      </c>
      <c r="B11" s="25" t="s">
        <v>285</v>
      </c>
      <c r="C11" s="2">
        <v>0</v>
      </c>
    </row>
    <row r="12" spans="1:3" ht="30" x14ac:dyDescent="0.25">
      <c r="A12" s="17" t="s">
        <v>72</v>
      </c>
      <c r="B12" s="25" t="s">
        <v>286</v>
      </c>
      <c r="C12" s="2">
        <v>0</v>
      </c>
    </row>
    <row r="13" spans="1:3" x14ac:dyDescent="0.25">
      <c r="A13" s="17" t="s">
        <v>73</v>
      </c>
      <c r="B13" s="25" t="s">
        <v>287</v>
      </c>
      <c r="C13" s="2">
        <v>0</v>
      </c>
    </row>
    <row r="14" spans="1:3" x14ac:dyDescent="0.25">
      <c r="A14" s="17" t="s">
        <v>74</v>
      </c>
      <c r="B14" s="25" t="s">
        <v>288</v>
      </c>
      <c r="C14" s="2">
        <v>65</v>
      </c>
    </row>
    <row r="15" spans="1:3" x14ac:dyDescent="0.25">
      <c r="A15" s="17" t="s">
        <v>75</v>
      </c>
      <c r="B15" s="25" t="s">
        <v>289</v>
      </c>
      <c r="C15" s="2">
        <v>0</v>
      </c>
    </row>
    <row r="16" spans="1:3" ht="30" x14ac:dyDescent="0.25">
      <c r="A16" s="17" t="s">
        <v>89</v>
      </c>
      <c r="B16" s="25" t="s">
        <v>290</v>
      </c>
      <c r="C16" s="2">
        <v>0</v>
      </c>
    </row>
    <row r="17" spans="1:3" x14ac:dyDescent="0.25">
      <c r="A17" s="17" t="s">
        <v>90</v>
      </c>
      <c r="B17" s="25"/>
      <c r="C17" s="2">
        <v>0</v>
      </c>
    </row>
    <row r="18" spans="1:3" ht="15.75" thickBot="1" x14ac:dyDescent="0.3">
      <c r="A18" s="17" t="s">
        <v>91</v>
      </c>
      <c r="B18" s="52" t="s">
        <v>291</v>
      </c>
      <c r="C18" s="5"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E23"/>
  <sheetViews>
    <sheetView zoomScaleNormal="100" workbookViewId="0">
      <selection activeCell="H12" sqref="H12"/>
    </sheetView>
  </sheetViews>
  <sheetFormatPr defaultRowHeight="15" x14ac:dyDescent="0.25"/>
  <cols>
    <col min="3" max="3" width="18.42578125" customWidth="1"/>
    <col min="4" max="4" width="15.28515625" customWidth="1"/>
    <col min="5" max="5" width="14.28515625" customWidth="1"/>
  </cols>
  <sheetData>
    <row r="2" spans="2:5" x14ac:dyDescent="0.25">
      <c r="C2" t="s">
        <v>394</v>
      </c>
    </row>
    <row r="3" spans="2:5" x14ac:dyDescent="0.25">
      <c r="C3" t="s">
        <v>438</v>
      </c>
    </row>
    <row r="5" spans="2:5" x14ac:dyDescent="0.25">
      <c r="C5" s="29" t="s">
        <v>395</v>
      </c>
    </row>
    <row r="7" spans="2:5" x14ac:dyDescent="0.25">
      <c r="B7" t="s">
        <v>295</v>
      </c>
    </row>
    <row r="9" spans="2:5" ht="15.75" thickBot="1" x14ac:dyDescent="0.3">
      <c r="E9" s="88" t="s">
        <v>123</v>
      </c>
    </row>
    <row r="10" spans="2:5" x14ac:dyDescent="0.25">
      <c r="B10" s="14" t="s">
        <v>1</v>
      </c>
      <c r="C10" s="15" t="s">
        <v>292</v>
      </c>
      <c r="D10" s="15" t="s">
        <v>293</v>
      </c>
      <c r="E10" s="16" t="s">
        <v>294</v>
      </c>
    </row>
    <row r="11" spans="2:5" x14ac:dyDescent="0.25">
      <c r="B11" s="1" t="s">
        <v>5</v>
      </c>
      <c r="C11" s="2" t="s">
        <v>248</v>
      </c>
      <c r="D11" s="2"/>
      <c r="E11" s="87">
        <v>53556</v>
      </c>
    </row>
    <row r="12" spans="2:5" x14ac:dyDescent="0.25">
      <c r="B12" s="1" t="s">
        <v>6</v>
      </c>
      <c r="C12" s="2" t="s">
        <v>249</v>
      </c>
      <c r="D12" s="2"/>
      <c r="E12" s="87">
        <v>53556</v>
      </c>
    </row>
    <row r="13" spans="2:5" x14ac:dyDescent="0.25">
      <c r="B13" s="1" t="s">
        <v>7</v>
      </c>
      <c r="C13" s="2" t="s">
        <v>250</v>
      </c>
      <c r="D13" s="2"/>
      <c r="E13" s="87">
        <v>53556</v>
      </c>
    </row>
    <row r="14" spans="2:5" x14ac:dyDescent="0.25">
      <c r="B14" s="1" t="s">
        <v>8</v>
      </c>
      <c r="C14" s="2" t="s">
        <v>251</v>
      </c>
      <c r="D14" s="2"/>
      <c r="E14" s="87">
        <v>53556</v>
      </c>
    </row>
    <row r="15" spans="2:5" x14ac:dyDescent="0.25">
      <c r="B15" s="1" t="s">
        <v>9</v>
      </c>
      <c r="C15" s="2" t="s">
        <v>252</v>
      </c>
      <c r="D15" s="2"/>
      <c r="E15" s="87">
        <v>53556</v>
      </c>
    </row>
    <row r="16" spans="2:5" x14ac:dyDescent="0.25">
      <c r="B16" s="1" t="s">
        <v>10</v>
      </c>
      <c r="C16" s="2" t="s">
        <v>253</v>
      </c>
      <c r="D16" s="2"/>
      <c r="E16" s="87">
        <v>53556</v>
      </c>
    </row>
    <row r="17" spans="2:5" x14ac:dyDescent="0.25">
      <c r="B17" s="1" t="s">
        <v>11</v>
      </c>
      <c r="C17" s="2" t="s">
        <v>254</v>
      </c>
      <c r="D17" s="2"/>
      <c r="E17" s="87">
        <v>53556</v>
      </c>
    </row>
    <row r="18" spans="2:5" x14ac:dyDescent="0.25">
      <c r="B18" s="1" t="s">
        <v>12</v>
      </c>
      <c r="C18" s="2" t="s">
        <v>255</v>
      </c>
      <c r="D18" s="2"/>
      <c r="E18" s="87">
        <v>53556</v>
      </c>
    </row>
    <row r="19" spans="2:5" x14ac:dyDescent="0.25">
      <c r="B19" s="1" t="s">
        <v>13</v>
      </c>
      <c r="C19" s="2" t="s">
        <v>256</v>
      </c>
      <c r="D19" s="2"/>
      <c r="E19" s="87">
        <v>53556</v>
      </c>
    </row>
    <row r="20" spans="2:5" x14ac:dyDescent="0.25">
      <c r="B20" s="1" t="s">
        <v>14</v>
      </c>
      <c r="C20" s="2" t="s">
        <v>257</v>
      </c>
      <c r="D20" s="2"/>
      <c r="E20" s="87">
        <v>53556</v>
      </c>
    </row>
    <row r="21" spans="2:5" x14ac:dyDescent="0.25">
      <c r="B21" s="1" t="s">
        <v>15</v>
      </c>
      <c r="C21" s="2" t="s">
        <v>258</v>
      </c>
      <c r="D21" s="2"/>
      <c r="E21" s="87">
        <v>53556</v>
      </c>
    </row>
    <row r="22" spans="2:5" x14ac:dyDescent="0.25">
      <c r="B22" s="1" t="s">
        <v>16</v>
      </c>
      <c r="C22" s="2" t="s">
        <v>259</v>
      </c>
      <c r="D22" s="2"/>
      <c r="E22" s="87">
        <v>53556</v>
      </c>
    </row>
    <row r="23" spans="2:5" ht="15.75" thickBot="1" x14ac:dyDescent="0.3">
      <c r="B23" s="94" t="s">
        <v>69</v>
      </c>
      <c r="C23" s="22"/>
      <c r="D23" s="22"/>
      <c r="E23" s="95">
        <f>SUM(E11:E22)</f>
        <v>642672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Bevételek</vt:lpstr>
      <vt:lpstr>bevételek és kiadások</vt:lpstr>
      <vt:lpstr>Beruházások</vt:lpstr>
      <vt:lpstr>Adósság</vt:lpstr>
      <vt:lpstr>Hiány finanszírozás</vt:lpstr>
      <vt:lpstr>Összevont mérleg</vt:lpstr>
      <vt:lpstr>Likviditási terv</vt:lpstr>
      <vt:lpstr>Közvetett támogatás</vt:lpstr>
      <vt:lpstr>Finanszírozási ütemterv</vt:lpstr>
      <vt:lpstr>Adósság mérleg</vt:lpstr>
      <vt:lpstr>EU-fin.</vt:lpstr>
      <vt:lpstr>Létszám tábla</vt:lpstr>
      <vt:lpstr>Civil sz.tám.</vt:lpstr>
      <vt:lpstr>Gördülő terv</vt:lpstr>
      <vt:lpstr>'Összevont mérleg'!Nyomtatási_terület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Könyveles</cp:lastModifiedBy>
  <cp:lastPrinted>2014-02-27T08:03:27Z</cp:lastPrinted>
  <dcterms:created xsi:type="dcterms:W3CDTF">2014-02-21T05:34:37Z</dcterms:created>
  <dcterms:modified xsi:type="dcterms:W3CDTF">2014-02-27T12:11:32Z</dcterms:modified>
</cp:coreProperties>
</file>