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PARHANT\Rendeletek\"/>
    </mc:Choice>
  </mc:AlternateContent>
  <xr:revisionPtr revIDLastSave="0" documentId="8_{7A56B95B-EF96-42CD-8961-CB1AA43AC4A8}" xr6:coauthVersionLast="43" xr6:coauthVersionMax="43" xr10:uidLastSave="{00000000-0000-0000-0000-000000000000}"/>
  <bookViews>
    <workbookView xWindow="-120" yWindow="-120" windowWidth="29040" windowHeight="15840" tabRatio="759" xr2:uid="{00000000-000D-0000-FFFF-FFFF00000000}"/>
  </bookViews>
  <sheets>
    <sheet name="1. sz. mell." sheetId="29" r:id="rId1"/>
    <sheet name="2.sz.melléklet" sheetId="1" r:id="rId2"/>
    <sheet name="2.1. melléklet" sheetId="2" r:id="rId3"/>
    <sheet name="2.2.sz. melléklet" sheetId="3" r:id="rId4"/>
    <sheet name="3.sz.mell." sheetId="26" r:id="rId5"/>
    <sheet name="4.1.sz.mell" sheetId="13" r:id="rId6"/>
    <sheet name="4.2.sz.mell" sheetId="14" r:id="rId7"/>
    <sheet name="4.3.sz.mell" sheetId="16" r:id="rId8"/>
    <sheet name="4.4.sz.mell" sheetId="17" r:id="rId9"/>
    <sheet name="4.5.sz.mell" sheetId="18" r:id="rId10"/>
    <sheet name="4.6. sz. mell" sheetId="24" r:id="rId11"/>
    <sheet name="4.7. sz. mell." sheetId="25" r:id="rId12"/>
    <sheet name="5.sz.mell" sheetId="4" r:id="rId13"/>
    <sheet name="6.sz.mell." sheetId="8" r:id="rId14"/>
    <sheet name="7.sz.mell." sheetId="9" r:id="rId15"/>
    <sheet name="8.sz.mell" sheetId="35" r:id="rId16"/>
    <sheet name="9.sz.mell" sheetId="30" r:id="rId17"/>
    <sheet name="10.sz.mell" sheetId="20" r:id="rId18"/>
    <sheet name="11.sz.mell" sheetId="22" r:id="rId19"/>
    <sheet name="12.mell" sheetId="23" r:id="rId20"/>
    <sheet name="13.sz. mell" sheetId="31" r:id="rId21"/>
    <sheet name="Munka4" sheetId="27" r:id="rId22"/>
    <sheet name="Munka3" sheetId="32" r:id="rId23"/>
    <sheet name="Munka5" sheetId="33" r:id="rId24"/>
  </sheets>
  <definedNames>
    <definedName name="_xlnm.Print_Titles" localSheetId="4">'3.sz.mell.'!$1:$6</definedName>
    <definedName name="_xlnm.Print_Titles" localSheetId="5">'4.1.sz.mell'!$1:$6</definedName>
    <definedName name="_xlnm.Print_Titles" localSheetId="6">'4.2.sz.mell'!$1:$6</definedName>
    <definedName name="_xlnm.Print_Titles" localSheetId="7">'4.3.sz.mell'!$1:$6</definedName>
    <definedName name="_xlnm.Print_Titles" localSheetId="8">'4.4.sz.mell'!$1:$6</definedName>
    <definedName name="_xlnm.Print_Titles" localSheetId="9">'4.5.sz.mell'!$1:$6</definedName>
    <definedName name="_xlnm.Print_Area" localSheetId="1">'2.sz.melléklet'!$A$1:$C$123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2" i="13" l="1"/>
  <c r="C32" i="3" l="1"/>
  <c r="C33" i="3" l="1"/>
  <c r="G16" i="31"/>
  <c r="F16" i="31"/>
  <c r="O7" i="20"/>
  <c r="D35" i="25"/>
  <c r="D48" i="25" s="1"/>
  <c r="D27" i="25"/>
  <c r="D22" i="25"/>
  <c r="D8" i="25"/>
  <c r="D35" i="24"/>
  <c r="D48" i="24" s="1"/>
  <c r="D27" i="24"/>
  <c r="D31" i="25" l="1"/>
  <c r="F19" i="31"/>
  <c r="O26" i="20"/>
  <c r="O10" i="20"/>
  <c r="O22" i="20"/>
  <c r="D55" i="26"/>
  <c r="D22" i="24"/>
  <c r="D8" i="24"/>
  <c r="D31" i="24" s="1"/>
  <c r="G19" i="31"/>
  <c r="I29" i="20"/>
  <c r="N29" i="20"/>
  <c r="M29" i="20"/>
  <c r="L29" i="20"/>
  <c r="K29" i="20"/>
  <c r="J29" i="20"/>
  <c r="H29" i="20"/>
  <c r="G29" i="20"/>
  <c r="F29" i="20"/>
  <c r="E29" i="20"/>
  <c r="D29" i="20"/>
  <c r="C29" i="20"/>
  <c r="O24" i="20"/>
  <c r="O23" i="20"/>
  <c r="O21" i="20"/>
  <c r="O20" i="20"/>
  <c r="O19" i="20"/>
  <c r="O18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O15" i="20"/>
  <c r="O11" i="20"/>
  <c r="O9" i="20"/>
  <c r="O8" i="20"/>
  <c r="F6" i="9"/>
  <c r="D32" i="13"/>
  <c r="E19" i="3"/>
  <c r="E36" i="3" s="1"/>
  <c r="D46" i="26"/>
  <c r="D87" i="26"/>
  <c r="D62" i="26"/>
  <c r="D76" i="26"/>
  <c r="D33" i="26"/>
  <c r="D24" i="26"/>
  <c r="D14" i="26"/>
  <c r="D9" i="26"/>
  <c r="D36" i="13"/>
  <c r="D49" i="13" s="1"/>
  <c r="E19" i="2"/>
  <c r="C111" i="1"/>
  <c r="C86" i="1"/>
  <c r="C97" i="1"/>
  <c r="C73" i="1"/>
  <c r="C11" i="1"/>
  <c r="C6" i="1"/>
  <c r="C52" i="1"/>
  <c r="C21" i="1"/>
  <c r="C30" i="1"/>
  <c r="C43" i="1"/>
  <c r="B35" i="35"/>
  <c r="B18" i="35"/>
  <c r="B13" i="30"/>
  <c r="C13" i="30"/>
  <c r="D49" i="26"/>
  <c r="C46" i="1"/>
  <c r="C102" i="1"/>
  <c r="C19" i="2"/>
  <c r="E28" i="2"/>
  <c r="E32" i="3"/>
  <c r="D8" i="14"/>
  <c r="D17" i="14"/>
  <c r="D22" i="14"/>
  <c r="D27" i="14"/>
  <c r="D31" i="14" s="1"/>
  <c r="D35" i="14"/>
  <c r="D41" i="14"/>
  <c r="D8" i="16"/>
  <c r="D31" i="16" s="1"/>
  <c r="D22" i="16"/>
  <c r="D35" i="16"/>
  <c r="D41" i="16"/>
  <c r="D8" i="17"/>
  <c r="D17" i="17"/>
  <c r="D22" i="17"/>
  <c r="D41" i="17"/>
  <c r="D8" i="18"/>
  <c r="D17" i="18"/>
  <c r="D22" i="18"/>
  <c r="D35" i="18"/>
  <c r="D41" i="18"/>
  <c r="O25" i="20"/>
  <c r="O27" i="20"/>
  <c r="O28" i="20"/>
  <c r="I7" i="22"/>
  <c r="I8" i="22"/>
  <c r="I9" i="22"/>
  <c r="I10" i="22"/>
  <c r="I11" i="22"/>
  <c r="I12" i="22"/>
  <c r="I13" i="22"/>
  <c r="I17" i="22"/>
  <c r="I18" i="22"/>
  <c r="D19" i="22"/>
  <c r="E19" i="22"/>
  <c r="F19" i="22"/>
  <c r="G19" i="22"/>
  <c r="H19" i="22"/>
  <c r="C31" i="23"/>
  <c r="D31" i="23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B23" i="8"/>
  <c r="D23" i="8"/>
  <c r="E23" i="8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B25" i="9"/>
  <c r="D25" i="9"/>
  <c r="E25" i="9"/>
  <c r="C35" i="3"/>
  <c r="D48" i="14" l="1"/>
  <c r="C5" i="1"/>
  <c r="D92" i="26"/>
  <c r="D96" i="26" s="1"/>
  <c r="C101" i="1"/>
  <c r="C120" i="1" s="1"/>
  <c r="C122" i="1" s="1"/>
  <c r="E30" i="20"/>
  <c r="M30" i="20"/>
  <c r="C30" i="20"/>
  <c r="I30" i="20"/>
  <c r="K30" i="20"/>
  <c r="G30" i="20"/>
  <c r="D48" i="18"/>
  <c r="D48" i="16"/>
  <c r="L30" i="20"/>
  <c r="I19" i="22"/>
  <c r="J30" i="20"/>
  <c r="N30" i="20"/>
  <c r="C51" i="1"/>
  <c r="D54" i="26"/>
  <c r="D58" i="26" s="1"/>
  <c r="F25" i="9"/>
  <c r="D48" i="17"/>
  <c r="E29" i="2"/>
  <c r="E33" i="2" s="1"/>
  <c r="E33" i="3"/>
  <c r="E37" i="3" s="1"/>
  <c r="O16" i="20"/>
  <c r="D30" i="20"/>
  <c r="F30" i="20"/>
  <c r="H30" i="20"/>
  <c r="O29" i="20"/>
  <c r="E35" i="3" l="1"/>
  <c r="C37" i="3" s="1"/>
  <c r="C65" i="1"/>
  <c r="C67" i="1" s="1"/>
  <c r="E31" i="2"/>
  <c r="O30" i="20"/>
</calcChain>
</file>

<file path=xl/sharedStrings.xml><?xml version="1.0" encoding="utf-8"?>
<sst xmlns="http://schemas.openxmlformats.org/spreadsheetml/2006/main" count="1589" uniqueCount="623">
  <si>
    <t>B E V É T E L E K</t>
  </si>
  <si>
    <t xml:space="preserve">1. sz. táblázat             </t>
  </si>
  <si>
    <t>Sor-
szám</t>
  </si>
  <si>
    <t xml:space="preserve">Bevételi jogcím  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</si>
  <si>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</si>
  <si>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</si>
  <si>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</si>
  <si>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</si>
  <si>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</si>
  <si>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</si>
  <si>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2.2.</t>
  </si>
  <si>
    <t>Illetékek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</si>
  <si>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</si>
  <si>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</si>
  <si>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</si>
  <si>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</si>
  <si>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</si>
  <si>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</si>
  <si>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</si>
  <si>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</si>
  <si>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3.2.</t>
  </si>
  <si>
    <t>Nyújtott szolgáltatások ellenértéke</t>
  </si>
  <si>
    <t>3.3.</t>
  </si>
  <si>
    <t>Bérleti díj</t>
  </si>
  <si>
    <t>3.4.</t>
  </si>
  <si>
    <t>Intézményi ellátási díjak</t>
  </si>
  <si>
    <t>3.5.</t>
  </si>
  <si>
    <t>Alkalmazottak térítése</t>
  </si>
  <si>
    <t>3.6.</t>
  </si>
  <si>
    <t>Általános forgalmi adó bevétel, visszatérülések</t>
  </si>
  <si>
    <t>3.7.</t>
  </si>
  <si>
    <t>Működési célú hozam- és kamatbevételek</t>
  </si>
  <si>
    <t>3.8.</t>
  </si>
  <si>
    <t>Egyéb működési célú bevétel</t>
  </si>
  <si>
    <t xml:space="preserve">4. </t>
  </si>
  <si>
    <t>II. Átengedett központi adók</t>
  </si>
  <si>
    <t>5.</t>
  </si>
  <si>
    <t>5.1.</t>
  </si>
  <si>
    <t>Normatív hozzájárulások</t>
  </si>
  <si>
    <t>5.2.</t>
  </si>
  <si>
    <t>Felhasználási kötöttséggel járó normatív támogatás</t>
  </si>
  <si>
    <t>5.3.</t>
  </si>
  <si>
    <t>Központosított előirányzatok</t>
  </si>
  <si>
    <t>5.4.</t>
  </si>
  <si>
    <t>Kiegészítő támogatás</t>
  </si>
  <si>
    <t>5.5.</t>
  </si>
  <si>
    <t>Fenntartott, illetve támogatott előadó-művészeti szervezetek támogatása</t>
  </si>
  <si>
    <t>5.6.</t>
  </si>
  <si>
    <t>Címzett és céltámogatások</t>
  </si>
  <si>
    <t>5.7.</t>
  </si>
  <si>
    <t>Vis maior támogatás</t>
  </si>
  <si>
    <t>5.8.</t>
  </si>
  <si>
    <t>Egyéb támogatás</t>
  </si>
  <si>
    <t>6.</t>
  </si>
  <si>
    <t>6.1.</t>
  </si>
  <si>
    <t>Működési támogatás államháztartáson belülről (6.1.1.+…+ 6.1.5.)</t>
  </si>
  <si>
    <t>6.1.1.</t>
  </si>
  <si>
    <t xml:space="preserve">   Társadalombiztosítás pénzügyi alapjából átvett pénzeszköz </t>
  </si>
  <si>
    <t>6.1.2.</t>
  </si>
  <si>
    <t xml:space="preserve">   Helyi, nemzetiségi önkormányzattól átvett pénzeszköz</t>
  </si>
  <si>
    <t>6.1.3.</t>
  </si>
  <si>
    <t xml:space="preserve">   Társulástól átvett pénzeszköz</t>
  </si>
  <si>
    <t>6.1.4.</t>
  </si>
  <si>
    <t xml:space="preserve">   EU támogatás</t>
  </si>
  <si>
    <t>6.1.5.</t>
  </si>
  <si>
    <t xml:space="preserve">   Egyéb működési támogatás államháztartáson belülről</t>
  </si>
  <si>
    <t>6.2.</t>
  </si>
  <si>
    <t>Felhalmozási támogatás államháztartáson belülről (6.2.1.+…+ 6.2.5.)</t>
  </si>
  <si>
    <t>6.2.1.</t>
  </si>
  <si>
    <t>6.2.2.</t>
  </si>
  <si>
    <t>6.2.3.</t>
  </si>
  <si>
    <t>6.2.4.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</si>
  <si>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</si>
  <si>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</si>
  <si>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</si>
  <si>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</si>
  <si>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</si>
  <si>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</si>
  <si>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7.2.</t>
  </si>
  <si>
    <t>Felhalmozási célú pénzeszközök átvétele államháztartáson kívülről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</si>
  <si>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</si>
  <si>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</si>
  <si>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</si>
  <si>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</si>
  <si>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</si>
  <si>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</si>
  <si>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8.3.</t>
  </si>
  <si>
    <t xml:space="preserve">Pénzügyi befektetésekből származó bevétel </t>
  </si>
  <si>
    <t xml:space="preserve">9. </t>
  </si>
  <si>
    <t>VII. Kölcsön visszatérülése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</si>
  <si>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</si>
  <si>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</si>
  <si>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</si>
  <si>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</si>
  <si>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</si>
  <si>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</si>
  <si>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>11.1.1.</t>
  </si>
  <si>
    <t xml:space="preserve">   Költségvetési maradvány igénybevétele 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</si>
  <si>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</si>
  <si>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</si>
  <si>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</si>
  <si>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</si>
  <si>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</si>
  <si>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</si>
  <si>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</si>
  <si>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</si>
  <si>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</si>
  <si>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</si>
  <si>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</si>
  <si>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</si>
  <si>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</si>
  <si>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</si>
  <si>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</si>
  <si>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</si>
  <si>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</si>
  <si>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</si>
  <si>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</si>
  <si>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</si>
  <si>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</si>
  <si>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</si>
  <si>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</si>
  <si>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</si>
  <si>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</si>
  <si>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</si>
  <si>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</si>
  <si>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Sor-szám</t>
  </si>
  <si>
    <t>Kiadási jogcímek</t>
  </si>
  <si>
    <t>1.1.</t>
  </si>
  <si>
    <t>Személyi  juttatások</t>
  </si>
  <si>
    <t>1.2.</t>
  </si>
  <si>
    <t>Munkaadókat terhelő járulékok és szociális hozzájárulási adó</t>
  </si>
  <si>
    <t>1.3.</t>
  </si>
  <si>
    <t>Dologi  kiadások</t>
  </si>
  <si>
    <t>1.4.</t>
  </si>
  <si>
    <t>Ellátottak pénzbeli juttatásai</t>
  </si>
  <si>
    <t>1.5</t>
  </si>
  <si>
    <t>Egyéb működési célú kiadások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</si>
  <si>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</si>
  <si>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</si>
  <si>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</si>
  <si>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</si>
  <si>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1.8.</t>
  </si>
  <si>
    <t xml:space="preserve">   - Működési célú pénzeszköz átadás államháztartáson belülre</t>
  </si>
  <si>
    <t>1.9.</t>
  </si>
  <si>
    <t xml:space="preserve">   - Működési célú pénzeszköz átadás államháztartáson kívülre</t>
  </si>
  <si>
    <t>1.10.</t>
  </si>
  <si>
    <t xml:space="preserve">   - Garancia és kezességvállalásból származó kifizetés</t>
  </si>
  <si>
    <t>1.11.</t>
  </si>
  <si>
    <t xml:space="preserve">   - Kamatkiadások</t>
  </si>
  <si>
    <t>1.12.</t>
  </si>
  <si>
    <t xml:space="preserve">   - Pénzforgalom nélküli kiadások</t>
  </si>
  <si>
    <t>Beruházások</t>
  </si>
  <si>
    <t>Felújítások</t>
  </si>
  <si>
    <t>Egyéb felhalmozási kiadások</t>
  </si>
  <si>
    <t>a 2.3-ból   - Felhalmozási célú pénzeszköz átadás államháztartáson belülre</t>
  </si>
  <si>
    <t>2.5.</t>
  </si>
  <si>
    <t xml:space="preserve">               - Felhalmozási célú pénzeszköz átadás államháztartáson kívülre</t>
  </si>
  <si>
    <t>2.6.</t>
  </si>
  <si>
    <t xml:space="preserve">               - Pénzügyi befektetések kiadásai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</si>
  <si>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</si>
  <si>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</si>
  <si>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</si>
  <si>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</si>
  <si>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</si>
  <si>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</si>
  <si>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</si>
  <si>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</si>
  <si>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</si>
  <si>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</si>
  <si>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Céltartalék</t>
  </si>
  <si>
    <t>4.</t>
  </si>
  <si>
    <t>IV. Kölcsön nyújtása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</si>
  <si>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</si>
  <si>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</si>
  <si>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</si>
  <si>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</si>
  <si>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</si>
  <si>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</si>
  <si>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</si>
  <si>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</si>
  <si>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</si>
  <si>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</si>
  <si>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</si>
  <si>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 xml:space="preserve">   Betét elhelyezése</t>
  </si>
  <si>
    <t>Felhalmozási célú finanszírozási bevételek (6.2.1.+...+6.2.8.)</t>
  </si>
  <si>
    <t xml:space="preserve">   Hitelek törlesztése</t>
  </si>
  <si>
    <t>6.2.6.</t>
  </si>
  <si>
    <t xml:space="preserve">   Befektetési célú belföldi, külföldi értékpapírok vásárlása</t>
  </si>
  <si>
    <t>6.2.7.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</si>
  <si>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</si>
  <si>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</si>
  <si>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</si>
  <si>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</si>
  <si>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</si>
  <si>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</si>
  <si>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</si>
  <si>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Bevételek</t>
  </si>
  <si>
    <t>Kiadások</t>
  </si>
  <si>
    <t>Megnevezés</t>
  </si>
  <si>
    <t>Közhatalmi bevételek</t>
  </si>
  <si>
    <t>Személyi juttatások</t>
  </si>
  <si>
    <t>Intézményi működési bevételek</t>
  </si>
  <si>
    <t>Átengedett központi adók</t>
  </si>
  <si>
    <t xml:space="preserve">Dologi kiadások </t>
  </si>
  <si>
    <t>Támogatások, kiegészítések (működési célú)</t>
  </si>
  <si>
    <t>Átvett pénzeszközök államháztartáson belülről</t>
  </si>
  <si>
    <t xml:space="preserve">    - 5.-ből: EU támogatás</t>
  </si>
  <si>
    <t>Tartalékok</t>
  </si>
  <si>
    <t>Átvett pénzeszközök államháztartáson  kívülről</t>
  </si>
  <si>
    <t>Kölcsön nyújtása</t>
  </si>
  <si>
    <t>Kölcsön visszatérülés  (működési célú)</t>
  </si>
  <si>
    <t>Egyéb bevételek</t>
  </si>
  <si>
    <t>Költségvetési bevételek összesen (1+...+12)</t>
  </si>
  <si>
    <t>Költségvetési kiadások összesen (1+...+12)</t>
  </si>
  <si>
    <t>Hiány belső finanszírozásának bevételei (15+…+18 )</t>
  </si>
  <si>
    <t>Értékpapír vásárlása, visszavásárlása</t>
  </si>
  <si>
    <t>15.</t>
  </si>
  <si>
    <t>Likviditási hitelek törlesztése</t>
  </si>
  <si>
    <t>16.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</si>
  <si>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</si>
  <si>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</si>
  <si>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</si>
  <si>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</si>
  <si>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</si>
  <si>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</si>
  <si>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</si>
  <si>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</si>
  <si>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(20+…+21) </t>
  </si>
  <si>
    <t>Forgatási célú belföldi, külföldi értékpapírok vásárlása</t>
  </si>
  <si>
    <t>20.</t>
  </si>
  <si>
    <t xml:space="preserve">   Hitelek, kölcsönök felvétele</t>
  </si>
  <si>
    <t>Betét elhelyezése</t>
  </si>
  <si>
    <t>21.</t>
  </si>
  <si>
    <t>22.</t>
  </si>
  <si>
    <t>Működési célú finanszírozási bevételek összesen (14+...+21)</t>
  </si>
  <si>
    <t>Működési célú finanszírozási kiadások összesen (14+...+21)</t>
  </si>
  <si>
    <t>23.</t>
  </si>
  <si>
    <t>Költségvetési és finanszírozási bevételek összesen (13+22)</t>
  </si>
  <si>
    <t>Költségvetési és finanszírozási kiadások összesen (13+22)</t>
  </si>
  <si>
    <t>24.</t>
  </si>
  <si>
    <t>Függő, átfutó, kiegyenlítő bevételek</t>
  </si>
  <si>
    <t>Függő, átfutó, kiegyenlítő kiadások</t>
  </si>
  <si>
    <t>25.</t>
  </si>
  <si>
    <t>BEVÉTEL ÖSSZESEN (23+24)</t>
  </si>
  <si>
    <t>KIADÁSOK ÖSSZESEN (23+24)</t>
  </si>
  <si>
    <t>26.</t>
  </si>
  <si>
    <t>Költségvetési hiány:</t>
  </si>
  <si>
    <t>Költségvetési többlet:</t>
  </si>
  <si>
    <t>27.</t>
  </si>
  <si>
    <t>Tárgyévi  hiány:</t>
  </si>
  <si>
    <t>Tárgyévi  többlet:</t>
  </si>
  <si>
    <t>Tárgyi eszközök és immateriális  javak értékesítése</t>
  </si>
  <si>
    <t>Önkormányzatot megillető vagyoni ért. jog  értékesítése, hasznosítása</t>
  </si>
  <si>
    <t>Pénzügyi befektetésekből származó bevétel</t>
  </si>
  <si>
    <t xml:space="preserve">   3.-ból:  - Felhalmozási célú pe. átadás államháztartáson belül</t>
  </si>
  <si>
    <t xml:space="preserve">               - Felhalmozási célú pe.átadás államháztartáson kívül</t>
  </si>
  <si>
    <t>Támogatások, kiegészítések (felhalmozási)</t>
  </si>
  <si>
    <t>- Pénzügyi befektetések kiadásai</t>
  </si>
  <si>
    <t>Egyéb központi támogatások</t>
  </si>
  <si>
    <t>Átvett pénzeszköz államháztartáson belülről</t>
  </si>
  <si>
    <t>- ebből: EU támogatás</t>
  </si>
  <si>
    <t>- EU-s forrásból megvalósuló  programok, projektek</t>
  </si>
  <si>
    <t>Átvett pénzeszköz államháztartáson  kívülről</t>
  </si>
  <si>
    <t>- Eu-s forrásból megvalósuló  programok, projektek
   önkormányzati hozzájárulásának kiadásai</t>
  </si>
  <si>
    <t>Kölcsön visszatérülés</t>
  </si>
  <si>
    <t>Költségvetési bevételek összesen:</t>
  </si>
  <si>
    <t>Költségvetési kiadások összesen: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</si>
  <si>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</si>
  <si>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</si>
  <si>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</si>
  <si>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</si>
  <si>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</si>
  <si>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</si>
  <si>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</si>
  <si>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</si>
  <si>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</si>
  <si>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</si>
  <si>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tőkerész törlesztés kiadása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</si>
  <si>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</si>
  <si>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</si>
  <si>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</si>
  <si>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</si>
  <si>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(14+20)</t>
  </si>
  <si>
    <t>Felhalmozási célú finanszírozási kiadások összesen
(14+...+25)</t>
  </si>
  <si>
    <t>Költségvetési és finanszírozási bevételek összesen (13+26)</t>
  </si>
  <si>
    <t>Költségvetési és finanszírozási kiadások összesen (13+26)</t>
  </si>
  <si>
    <t>28.</t>
  </si>
  <si>
    <t>29.</t>
  </si>
  <si>
    <t>BEVÉTEL ÖSSZESEN (27+28)</t>
  </si>
  <si>
    <t>KIADÁSOK ÖSSZESEN (27+28)</t>
  </si>
  <si>
    <t>30.</t>
  </si>
  <si>
    <t>31.</t>
  </si>
  <si>
    <t>Összesen:</t>
  </si>
  <si>
    <t>MEGNEVEZÉS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</si>
  <si>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</si>
  <si>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</si>
  <si>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</si>
  <si>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</si>
  <si>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ÖSSZESEN:</t>
  </si>
  <si>
    <t>Felújítási kiadások előirányzata felújításonként</t>
  </si>
  <si>
    <t>Felújítás  megnevezése</t>
  </si>
  <si>
    <t>Összesen</t>
  </si>
  <si>
    <t>megnevezése</t>
  </si>
  <si>
    <t>Önkormányzat</t>
  </si>
  <si>
    <t>01</t>
  </si>
  <si>
    <t>Feladat megnevezése</t>
  </si>
  <si>
    <t>--------</t>
  </si>
  <si>
    <t>Száma</t>
  </si>
  <si>
    <t>Előirányzat-csoport, kiemelt előirányzat megnevezése</t>
  </si>
  <si>
    <t>Előirányzat</t>
  </si>
  <si>
    <t>I. Önkormányzatok működési bevételei</t>
  </si>
  <si>
    <t>I/1. Közhatalmi bevételek (2.1.+…+2.4.)</t>
  </si>
  <si>
    <t>III. Támogatások, kiegészítések (5.1+…+5.7.)</t>
  </si>
  <si>
    <t>Ált. működéshez és ágazati feladathoz kapcsolódó támogatások</t>
  </si>
  <si>
    <t>Megyei önkormányzatok működésének támogatása</t>
  </si>
  <si>
    <t>Egyéb támogatás, kiegészítés</t>
  </si>
  <si>
    <t>IV. Átvett pénzeszközök államháztartáson belülről (6.1.+…6.2.)</t>
  </si>
  <si>
    <t>Működési célú pénzeszköz átvétel államháztartáson kívülről</t>
  </si>
  <si>
    <t>Felhalmozási célú pénzeszköz átvétel államháztartáson kívülről</t>
  </si>
  <si>
    <t>VI. Felhalmozási célú bevételek (8.1+8.2.+8.3.)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</si>
  <si>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</si>
  <si>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>Működési célú finanszírozási bevételek</t>
  </si>
  <si>
    <t>BEVÉTELEK ÖSSZESEN: (10+11)</t>
  </si>
  <si>
    <t>I. Működési költségvetés kiadásai (1.1+…+1.5.)</t>
  </si>
  <si>
    <t xml:space="preserve"> - Szociális, rászorultság jellegű ellátások</t>
  </si>
  <si>
    <t xml:space="preserve">     -  Működési célú pénzeszköz átadás államháztartáson belülre</t>
  </si>
  <si>
    <t xml:space="preserve">     - Működési célú pénzeszköz átadás államháztartáson kívülre</t>
  </si>
  <si>
    <t xml:space="preserve">     - Működési támogatás átadás</t>
  </si>
  <si>
    <t xml:space="preserve">     - Garancia és kezességvállalásból származó kifizetés</t>
  </si>
  <si>
    <t xml:space="preserve">     - Kamatkiadások</t>
  </si>
  <si>
    <t>1.13.</t>
  </si>
  <si>
    <t xml:space="preserve">     - Pénzforgalom nélküli kiadások</t>
  </si>
  <si>
    <t>II. Felhalmozási költségvetés kiadásai (2.1+…+2.7)</t>
  </si>
  <si>
    <t xml:space="preserve">Beruházások </t>
  </si>
  <si>
    <t xml:space="preserve"> Egyéb felhalmozási kiadások</t>
  </si>
  <si>
    <t xml:space="preserve">     2.3-ból  - Felhalmozási célú pénzeszköz átadás államháztartáson kívülre</t>
  </si>
  <si>
    <t xml:space="preserve">  - Felhalmozási célú pénzeszközátadás államháztartáson belülre</t>
  </si>
  <si>
    <t xml:space="preserve">  - Pénzügyi befektetések kiadásai</t>
  </si>
  <si>
    <t xml:space="preserve">  - Lakástámogatás</t>
  </si>
  <si>
    <t xml:space="preserve">  - Lakásépítés</t>
  </si>
  <si>
    <t xml:space="preserve">  - EU-s forrásból finanszírozott támogatással megvalósuló programok, projektek kiadásai</t>
  </si>
  <si>
    <t xml:space="preserve">  - EU-s forrásból finanszírozott támogatással megvalósuló programok, projektek
    önkormányzati hozzájárulásának kiadásai</t>
  </si>
  <si>
    <t>III. Tartalékok (3.1.+3.2)</t>
  </si>
  <si>
    <t>V. Költségvetési szervek finanszírozása</t>
  </si>
  <si>
    <t>KÖLTSÉGVETÉSI KIADÁSOK ÖSSZESEN: (1+2+3+4+5)</t>
  </si>
  <si>
    <t>V. Finanszírozási kiadások (7.1.+7.2.)</t>
  </si>
  <si>
    <t>7.1</t>
  </si>
  <si>
    <t>Működési célú finanszírozási kiadások</t>
  </si>
  <si>
    <t>Felhalmozási célú pénzügyi műveletek kiadások</t>
  </si>
  <si>
    <t>KIADÁSOK ÖSSZESEN: (6+7)</t>
  </si>
  <si>
    <t>Éves engedélyezett létszám előirányzat (fő)</t>
  </si>
  <si>
    <t>Közfoglalkoztatottak létszáma (fő)</t>
  </si>
  <si>
    <t>Költségvetési szerv megnevezése</t>
  </si>
  <si>
    <t>Önkormányzati hivatal</t>
  </si>
  <si>
    <t>02</t>
  </si>
  <si>
    <t>I. Intézményi működési bevételek (1.1.+…+1.8.)</t>
  </si>
  <si>
    <t>1.5.</t>
  </si>
  <si>
    <t>Általános forgalmi adó bevétel</t>
  </si>
  <si>
    <t>Osztalék,  hozambevétel</t>
  </si>
  <si>
    <t>Kamatbevétel</t>
  </si>
  <si>
    <t>II. Átvett pénzeszközök  államháztartáson belülről (2.1.+2.4.)</t>
  </si>
  <si>
    <t>Működési támogatás államháztartáson belülről</t>
  </si>
  <si>
    <t xml:space="preserve"> - ebből EU támogatás</t>
  </si>
  <si>
    <t>Felhalmozási támogatás államháztartáson belülről</t>
  </si>
  <si>
    <t>III. Átvett pénzeszköz államháztartáson kívülről (3.1.+3.2.)</t>
  </si>
  <si>
    <t>IV. Közhatalmi bevételek</t>
  </si>
  <si>
    <t>V. Önkormányzati támogatás</t>
  </si>
  <si>
    <t>Költségvetési bevételek összesen (1+…+5)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</si>
  <si>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</si>
  <si>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</si>
  <si>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</si>
  <si>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</si>
  <si>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II. Felhalmozási költségvetés kiadásai (2.1+…+2.4)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</si>
  <si>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</si>
  <si>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</si>
  <si>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</si>
  <si>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</si>
  <si>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</si>
  <si>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IV. Önkormányzati támogatás</t>
  </si>
  <si>
    <t>Költségvetési bevételek összesen (1+…+4)</t>
  </si>
  <si>
    <t>V. Finanszírozási bevételek (6.1.+6.2.)</t>
  </si>
  <si>
    <t>VI. Függő, átfutó, kiegyenlítő bevételek</t>
  </si>
  <si>
    <t>BEVÉTELEK ÖSSZESEN: (5+6+7)</t>
  </si>
  <si>
    <t>03</t>
  </si>
  <si>
    <t>04</t>
  </si>
  <si>
    <t>VI. Önkormányzati támogatás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</si>
  <si>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</si>
  <si>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</si>
  <si>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</si>
  <si>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</si>
  <si>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</si>
  <si>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</si>
  <si>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</si>
  <si>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</si>
  <si>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</si>
  <si>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</si>
  <si>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</si>
  <si>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</si>
  <si>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Támogatások , kiegészítések</t>
  </si>
  <si>
    <t>Átvett pénzeszközök  Áh. belülrül</t>
  </si>
  <si>
    <t>Átvett pénzeszközök  Áh. kívülről</t>
  </si>
  <si>
    <t>Felhalmozási bevételek</t>
  </si>
  <si>
    <t xml:space="preserve">Kölcsön visszatérülése 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</si>
  <si>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</si>
  <si>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</si>
  <si>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</si>
  <si>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</si>
  <si>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</si>
  <si>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</si>
  <si>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>Bevételi jogcím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</si>
  <si>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</si>
  <si>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</si>
  <si>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</si>
  <si>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</si>
  <si>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</si>
  <si>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</si>
  <si>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</si>
  <si>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</si>
  <si>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</si>
  <si>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</si>
  <si>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</si>
  <si>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</si>
  <si>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</si>
  <si>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</si>
  <si>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</si>
  <si>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</si>
  <si>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</si>
  <si>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</si>
  <si>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</si>
  <si>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</si>
  <si>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</si>
  <si>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</si>
  <si>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</si>
  <si>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</si>
  <si>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</si>
  <si>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</si>
  <si>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</si>
  <si>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</si>
  <si>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</si>
  <si>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</si>
  <si>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</si>
  <si>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</si>
  <si>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IGAZGATÁSI FELADATOK</t>
  </si>
  <si>
    <t>KÖZSÉGGAZDÁLKODÁSI FELADATOK</t>
  </si>
  <si>
    <t xml:space="preserve">Önkormányzat </t>
  </si>
  <si>
    <t>Könyvtári feladatellátás</t>
  </si>
  <si>
    <t>Költségvetési szervek támogatása</t>
  </si>
  <si>
    <t>VIII.</t>
  </si>
  <si>
    <t>VII.</t>
  </si>
  <si>
    <t>Támog. kölcsönök kiadásai</t>
  </si>
  <si>
    <t>VI.</t>
  </si>
  <si>
    <t>Egyéb kiadások</t>
  </si>
  <si>
    <t>V.</t>
  </si>
  <si>
    <t>Hitelek kamatai</t>
  </si>
  <si>
    <t>IV.</t>
  </si>
  <si>
    <t>III.</t>
  </si>
  <si>
    <t>Felhalmozási célú kiadások</t>
  </si>
  <si>
    <t>II.</t>
  </si>
  <si>
    <t>Működési kiadások</t>
  </si>
  <si>
    <t>I.</t>
  </si>
  <si>
    <t>Önkormányzati támogatás</t>
  </si>
  <si>
    <t>Pénzforgalom nélküli bevételek</t>
  </si>
  <si>
    <t>Tám. Köcsönök visszatérítése</t>
  </si>
  <si>
    <t>Támogatásértékű bevételek</t>
  </si>
  <si>
    <t>Támogatások, kiegészítések</t>
  </si>
  <si>
    <t>Felhalmozási és tőkejellegű bevételek</t>
  </si>
  <si>
    <t>Önkormányzat működési bevételei</t>
  </si>
  <si>
    <t>Közművelődési, könyvtári feladatok</t>
  </si>
  <si>
    <t>Községgazdálkodás</t>
  </si>
  <si>
    <t>Önkormányzati jogalkotás feladatok</t>
  </si>
  <si>
    <t>Községi Önkormányzat</t>
  </si>
  <si>
    <t>Cím, kiemelt előirányzat megnevezése</t>
  </si>
  <si>
    <t>Kiemelt Ei.</t>
  </si>
  <si>
    <t>Alcím</t>
  </si>
  <si>
    <t>Cím</t>
  </si>
  <si>
    <t>Kommunális adó</t>
  </si>
  <si>
    <t>Gépjárműadó</t>
  </si>
  <si>
    <t>teljesítés</t>
  </si>
  <si>
    <t>Bevételi előirányzat</t>
  </si>
  <si>
    <t>1</t>
  </si>
  <si>
    <t>Költségvetési létszámkeret összesen</t>
  </si>
  <si>
    <t>KIADÁSI JOGCÍMEK</t>
  </si>
  <si>
    <t>Eredeti előirányzat</t>
  </si>
  <si>
    <t>Támogatásértékű kiadások</t>
  </si>
  <si>
    <t>BEVÉTELI JOGCÍMEK</t>
  </si>
  <si>
    <t>TÁMOGATÁS ÉRTÉKŰ MŰKÖDÉSI BEVÉTEL</t>
  </si>
  <si>
    <t>FELHALMOZÁSI CÉLRA ÁTVETT ÁLLAMHÁZTARTÁSON KÍVÜLRŐL</t>
  </si>
  <si>
    <t>szociális ellátások támogatására átvett</t>
  </si>
  <si>
    <t>közfoglalkoztatás céljára átvett</t>
  </si>
  <si>
    <t>könyvtári feladatellátásra átvett</t>
  </si>
  <si>
    <t>egyéb jogcímen átvet</t>
  </si>
  <si>
    <t>IKSZT helyiség felújítása</t>
  </si>
  <si>
    <t>IKSZT eszközbeszerzés</t>
  </si>
  <si>
    <t>Létszám összesen</t>
  </si>
  <si>
    <t xml:space="preserve">                                              </t>
  </si>
  <si>
    <t xml:space="preserve">       </t>
  </si>
  <si>
    <t xml:space="preserve">  </t>
  </si>
  <si>
    <t xml:space="preserve">Feladatalapú támogatás </t>
  </si>
  <si>
    <t xml:space="preserve">Gyermekétkeztetés </t>
  </si>
  <si>
    <t>Közvilágítás</t>
  </si>
  <si>
    <t>GYERMEKÉTKEZTETÉS</t>
  </si>
  <si>
    <t>KÖZVILÁGÍTÁS</t>
  </si>
  <si>
    <t xml:space="preserve">intézményfinanszírozás </t>
  </si>
  <si>
    <r>
      <t xml:space="preserve">III. Támogatások, kiegészítések </t>
    </r>
    <r>
      <rPr>
        <sz val="10"/>
        <rFont val="Times New Roman CE"/>
        <family val="1"/>
        <charset val="238"/>
      </rPr>
      <t>(5.1+…+5.8.)</t>
    </r>
  </si>
  <si>
    <r>
      <t>IV</t>
    </r>
    <r>
      <rPr>
        <b/>
        <sz val="10"/>
        <rFont val="Times New Roman"/>
        <family val="1"/>
        <charset val="238"/>
      </rPr>
      <t>. Átvett pénzeszközök államháztartáson belülről (6.1.+6.2.)</t>
    </r>
  </si>
  <si>
    <r>
      <t xml:space="preserve">I. Működési költségvetés kiadásai </t>
    </r>
    <r>
      <rPr>
        <sz val="10"/>
        <rFont val="Times New Roman CE"/>
        <family val="1"/>
        <charset val="238"/>
      </rPr>
      <t>(1.1+…+1.5.)</t>
    </r>
  </si>
  <si>
    <r>
      <t xml:space="preserve">II. Felhalmozási költségvetés kiadásai </t>
    </r>
    <r>
      <rPr>
        <sz val="10"/>
        <rFont val="Times New Roman CE"/>
        <family val="1"/>
        <charset val="238"/>
      </rPr>
      <t>(2.1+…+2.3)</t>
    </r>
  </si>
  <si>
    <t xml:space="preserve"> forintban</t>
  </si>
  <si>
    <t xml:space="preserve"> Forintban !</t>
  </si>
  <si>
    <t>-</t>
  </si>
  <si>
    <t xml:space="preserve">  forintban !</t>
  </si>
  <si>
    <t>forintban !</t>
  </si>
  <si>
    <t>Polgárőrség támogatása</t>
  </si>
  <si>
    <t xml:space="preserve"> forintban !</t>
  </si>
  <si>
    <t>Intézményi étkezés</t>
  </si>
  <si>
    <t>4.5 melléklet</t>
  </si>
  <si>
    <t>05</t>
  </si>
  <si>
    <t>2018. évi előirányzat</t>
  </si>
  <si>
    <t xml:space="preserve">Aparhant Község Önkormányzat        </t>
  </si>
  <si>
    <t>Intézményi finanszírozás bevétele</t>
  </si>
  <si>
    <t>Aparhanti Felhőcske Óvoda 2018</t>
  </si>
  <si>
    <t>Községi Önkormányzat Vízműve 2018</t>
  </si>
  <si>
    <t>Energetikai pályázat</t>
  </si>
  <si>
    <t>Járdafelújítás (Petőfi S. utca, Ady utca)</t>
  </si>
  <si>
    <t>Felhasználás
2018. XII.31-ig</t>
  </si>
  <si>
    <t xml:space="preserve">
2018. év utáni szükséglet
</t>
  </si>
  <si>
    <t>Szennyvízkezelési pályázat</t>
  </si>
  <si>
    <t>Tűzoltók támogatása</t>
  </si>
  <si>
    <t>Aparhanti Sportegyesület támogatása</t>
  </si>
  <si>
    <t>Aparhant Fejlődésére Egyesület támogatása</t>
  </si>
  <si>
    <t xml:space="preserve">Aparhant Község Önkormányzatának 2018. évi adó bevételei </t>
  </si>
  <si>
    <t>Helyi iparűzési adó bevétel</t>
  </si>
  <si>
    <t>Egyéb közhatalmi bevételek</t>
  </si>
  <si>
    <t>Előirányzat-felhasználási terv
2018. évre</t>
  </si>
  <si>
    <t xml:space="preserve">Aparhant Község Önkormányzat </t>
  </si>
  <si>
    <t>Óvoda</t>
  </si>
  <si>
    <t>Vízmű</t>
  </si>
  <si>
    <t>Védőnő</t>
  </si>
  <si>
    <t>2018. Évi költségvetési létszámkeret</t>
  </si>
  <si>
    <t>Választott tisztségviselő</t>
  </si>
  <si>
    <t>Közfoglalkoztatottak</t>
  </si>
  <si>
    <t>Könyvtáros</t>
  </si>
  <si>
    <t xml:space="preserve"> I. Működési célú bevételek és kiadások mérlege Aparhant Község Önkormányzat
(Önkormányzati szinten)</t>
  </si>
  <si>
    <t xml:space="preserve">II. Felhalmozási célú bevételek és kiadások mérlege Aparhant Község Önkormányzat         
                                                   (Önkormányzati szinten)                                                                                        </t>
  </si>
  <si>
    <t>Önkormányzati utak karbantartása</t>
  </si>
  <si>
    <t>Aparhant Község Önkormányzatának Címrendje</t>
  </si>
  <si>
    <t>4.6.</t>
  </si>
  <si>
    <t>4.7.</t>
  </si>
  <si>
    <t>Községi Önkormányzat Vízműve</t>
  </si>
  <si>
    <t>Aparhanti Felhőcske Óvoda</t>
  </si>
  <si>
    <t>Aparhant Község Önkormányzata által átadott pénzeszközök, támogatásértékű kiadások és bevételek</t>
  </si>
  <si>
    <t xml:space="preserve">2.1. melléklet </t>
  </si>
  <si>
    <t>2.2. melléklet</t>
  </si>
  <si>
    <t>3.  melléklet</t>
  </si>
  <si>
    <t>4.1. melléklet</t>
  </si>
  <si>
    <t>4.2.  melléklet</t>
  </si>
  <si>
    <t>4.3. melléklet</t>
  </si>
  <si>
    <t>4.4.  melléklet</t>
  </si>
  <si>
    <t>4.6.  melléklet</t>
  </si>
  <si>
    <t>4.7. melléklet</t>
  </si>
  <si>
    <t>6. melléklet</t>
  </si>
  <si>
    <t>7.  melléklet</t>
  </si>
  <si>
    <t>8.  melléklet</t>
  </si>
  <si>
    <t>9. melléklet</t>
  </si>
  <si>
    <t>10. melléklet</t>
  </si>
  <si>
    <t>11.  melléklet</t>
  </si>
  <si>
    <t>13. melléklet</t>
  </si>
  <si>
    <t>Egyéb működési bevételek</t>
  </si>
  <si>
    <t>2018. év utáni szükséglet
(6=2 - 4 - 5)</t>
  </si>
  <si>
    <t>1.  melléklet</t>
  </si>
  <si>
    <t>Egyéb működési bevétel</t>
  </si>
  <si>
    <t>Államháztartáson belüli megelőlegezések</t>
  </si>
  <si>
    <t>Központi támogatások 2018</t>
  </si>
  <si>
    <t>Jogcím megnevezése</t>
  </si>
  <si>
    <t>elszámolás felmérés szerinti Ft</t>
  </si>
  <si>
    <t>Eltérés</t>
  </si>
  <si>
    <t>Támogatás összesen</t>
  </si>
  <si>
    <t>A 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</si>
  <si>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</si>
  <si>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</si>
  <si>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</si>
  <si>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Támogatás összesen - beszámítás után</t>
  </si>
  <si>
    <t>A zöldterület-gazdálkodással kapcsolatos feladatok ellátásának támogatása - beszámítás után</t>
  </si>
  <si>
    <t>Közvilágítás fenntartásának támogatása - beszámítás után</t>
  </si>
  <si>
    <t>Köztemető fenntartással kapcsolatos feladatok támogatása - beszámítás után</t>
  </si>
  <si>
    <t>Közutak fenntartásának támogatása - beszámítás után</t>
  </si>
  <si>
    <t>Egyéb önkormányzati feladatok támogatása</t>
  </si>
  <si>
    <t>Egyéb önkormányzati feladatok támogatása - beszámítás után</t>
  </si>
  <si>
    <t>Lakott külterülettel kapcsolatos feladatok támogatása</t>
  </si>
  <si>
    <t>Lakott külterülettel kapcsolatos feladatok támogatása - beszámítás után</t>
  </si>
  <si>
    <t>I.1. jogcímekhez kapcsolódó kiegészítés</t>
  </si>
  <si>
    <t>A települési önkormányzatok működésének támogatása beszámítás és kiegészítés után</t>
  </si>
  <si>
    <t>Nem teljesült beszámítás/szolidaritási hozzájárulás alapja</t>
  </si>
  <si>
    <t>Szolidaritási hozzájárulás</t>
  </si>
  <si>
    <t>Nem közművel összegyűjtött háztartási szennyvíz ártalmatlanítása</t>
  </si>
  <si>
    <t>Határátkelőhelyek fenntartásának támogatása</t>
  </si>
  <si>
    <t>A 2016. évről áthúzódó bérkompenzáció támogatása</t>
  </si>
  <si>
    <t>Polgármesteri illetmény támogatása</t>
  </si>
  <si>
    <t>A helyi önkormányzatok működésének általános támogatása összesen</t>
  </si>
  <si>
    <t>Óvodapedagógusok elismert létszáma</t>
  </si>
  <si>
    <t>pedagógus szakképzettséggel nem rendelkező, óvodapedagógusok nevelő munkáját közvetlenül segítők száma a Köznev. tv. 2. melléklete szerint</t>
  </si>
  <si>
    <t>pedagógus szakképzettséggel rendelkező, óvodapedagógusok nevelő munkáját közvetlenül segítők száma a Köznev. tv. 2. melléklete szerint</t>
  </si>
  <si>
    <t>Óvoda napi nyitvatartási ideje eléri a nyolc órát</t>
  </si>
  <si>
    <t>Óvoda napi nyitvatartási ideje nem éri el a nyolc órát, de eléri a hat órát</t>
  </si>
  <si>
    <t>Alapfokozatú végzettségű pedagógus II. kategóriába sorolt óvodapedagógusok kiegészítő támogatása, akik a minősítést 2016. december 31-éig szerezték meg</t>
  </si>
  <si>
    <t>Alapfokozatú végzettségű pedagógus II. kategóriába sorolt óvodapedagógusok kiegészítő támogatása, akik a minősítést 2018. január 1-jei átsorolássalszerezték meg</t>
  </si>
  <si>
    <t>A települési önkormányzatok egyes köznevelési feladatainak támogatása</t>
  </si>
  <si>
    <t>A települési önkormányzatok szociális feladatainak egyéb támogatása</t>
  </si>
  <si>
    <t>A finanszírozás szempontjából elismert dolgozók bértámogatása</t>
  </si>
  <si>
    <t>Gyermekétkeztetés üzemeltetési támogatása</t>
  </si>
  <si>
    <t>A rászoruló gyermekek szünidei étkeztetésének támogatása</t>
  </si>
  <si>
    <t>A települési önkormányzatok szociális, gyermekjóléti és gyermekétkeztetési feladatainak támogatása</t>
  </si>
  <si>
    <t>Könyvtári, közművelődési és műzeumi feladatok támogatása összesen</t>
  </si>
  <si>
    <t>A települési önkormányzatok működésének támogatása beszámítás és kiegészítés után (11.c űrlap 01. sor 6. oszlop)</t>
  </si>
  <si>
    <t/>
  </si>
  <si>
    <t>Nem közművel összegyűjtött háztartási szennyvíz ártalmatlanítása (11.c űrlap 02. sor 6. oszlop)</t>
  </si>
  <si>
    <t>Határátkelőhelyek fenntartásának támogatása (11.c űrlap 03. sor 6. oszlop)</t>
  </si>
  <si>
    <t>II. A települési önkormányzatok egyes köznevelési feladatainak támogatása (11.c űrlap 05. sor 6. oszlop)</t>
  </si>
  <si>
    <t>III.3. Egyes szociális és gyermekjóléti feladatok támogatása (11.c űrlap 06. sor 6. oszlop)</t>
  </si>
  <si>
    <t>III. 4. A települési önkormányzatok által biztosított egyes szociális szakosított ellátások, valamint a gyermekek átmeneti gondozásával kapcsolatos feladatok támogatása (11.c űrlap 7. sor 6. oszlop)</t>
  </si>
  <si>
    <t>III.5. Intézményi gyermekétkeztetés támogatása (11.c űrlap 8. sor 6. oszlop)</t>
  </si>
  <si>
    <t>III.6. A rászoruló gyermekek intézményen kívüli szünidei étkeztetésének támogatása (11.c űrlap 9. sor 6. oszlop)</t>
  </si>
  <si>
    <t>A 11.c űrlap 5. során elszámolt 2. melléklet II.4. az óvodapedagógusok minősítéséhez kapcsolódó támogatás összege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</si>
</sst>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mmm\ d/"/>
    <numFmt numFmtId="166" formatCode="#"/>
  </numFmts>
  <fonts count="59" x14ac:knownFonts="1">
    <font>
      <sz val="10"/>
      <name val="Times New Roman CE"/>
      <family val="1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family val="1"/>
      <charset val="238"/>
    </font>
    <font>
      <u/>
      <sz val="10"/>
      <color indexed="2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"/>
      <family val="1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0"/>
      <name val="Times New Roman CE"/>
      <family val="1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2"/>
      <name val="Arial CE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sz val="9"/>
      <name val="Times New Roman CE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b/>
      <sz val="10"/>
      <color theme="1"/>
      <name val="Arial"/>
      <family val="2"/>
      <charset val="238"/>
    </font>
    <font>
      <b/>
      <sz val="8"/>
      <name val="Arial CE"/>
      <charset val="238"/>
    </font>
    <font>
      <b/>
      <sz val="16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4"/>
      <name val="Times New Roman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6" fillId="0" borderId="0"/>
    <xf numFmtId="0" fontId="1" fillId="0" borderId="0"/>
    <xf numFmtId="0" fontId="4" fillId="0" borderId="0"/>
    <xf numFmtId="0" fontId="35" fillId="0" borderId="0"/>
    <xf numFmtId="0" fontId="4" fillId="0" borderId="0"/>
  </cellStyleXfs>
  <cellXfs count="572">
    <xf numFmtId="0" fontId="0" fillId="0" borderId="0" xfId="0"/>
    <xf numFmtId="0" fontId="7" fillId="0" borderId="1" xfId="0" applyFont="1" applyFill="1" applyBorder="1" applyAlignment="1" applyProtection="1">
      <alignment horizontal="right" vertical="center"/>
    </xf>
    <xf numFmtId="0" fontId="9" fillId="0" borderId="2" xfId="5" applyFont="1" applyFill="1" applyBorder="1" applyAlignment="1" applyProtection="1">
      <alignment horizontal="center" vertical="center" wrapText="1"/>
    </xf>
    <xf numFmtId="0" fontId="10" fillId="0" borderId="2" xfId="5" applyFont="1" applyFill="1" applyBorder="1" applyAlignment="1" applyProtection="1">
      <alignment horizontal="left" vertical="center" wrapText="1"/>
    </xf>
    <xf numFmtId="0" fontId="11" fillId="0" borderId="3" xfId="5" applyFont="1" applyFill="1" applyBorder="1" applyAlignment="1" applyProtection="1">
      <alignment horizontal="left" vertical="center" wrapText="1"/>
    </xf>
    <xf numFmtId="0" fontId="11" fillId="0" borderId="4" xfId="5" applyFont="1" applyFill="1" applyBorder="1" applyAlignment="1" applyProtection="1">
      <alignment horizontal="left" vertical="center" wrapText="1"/>
    </xf>
    <xf numFmtId="0" fontId="11" fillId="0" borderId="5" xfId="5" applyFont="1" applyFill="1" applyBorder="1" applyAlignment="1" applyProtection="1">
      <alignment horizontal="left" vertical="center" wrapText="1"/>
    </xf>
    <xf numFmtId="0" fontId="11" fillId="0" borderId="6" xfId="5" applyFont="1" applyFill="1" applyBorder="1" applyAlignment="1" applyProtection="1">
      <alignment horizontal="left" vertical="center" wrapText="1"/>
    </xf>
    <xf numFmtId="0" fontId="11" fillId="0" borderId="7" xfId="5" applyFont="1" applyFill="1" applyBorder="1" applyAlignment="1" applyProtection="1">
      <alignment horizontal="left" vertical="center" wrapText="1"/>
    </xf>
    <xf numFmtId="164" fontId="11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Fill="1" applyBorder="1" applyAlignment="1" applyProtection="1">
      <alignment horizontal="right"/>
    </xf>
    <xf numFmtId="0" fontId="11" fillId="0" borderId="9" xfId="5" applyFont="1" applyFill="1" applyBorder="1" applyAlignment="1" applyProtection="1">
      <alignment horizontal="left" vertical="center" wrapText="1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21" fillId="0" borderId="0" xfId="0" applyNumberFormat="1" applyFont="1" applyFill="1" applyAlignment="1" applyProtection="1">
      <alignment horizontal="center" textRotation="180" wrapText="1"/>
    </xf>
    <xf numFmtId="164" fontId="7" fillId="0" borderId="0" xfId="0" applyNumberFormat="1" applyFont="1" applyFill="1" applyAlignment="1" applyProtection="1">
      <alignment horizontal="right" vertical="center"/>
    </xf>
    <xf numFmtId="164" fontId="8" fillId="0" borderId="1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2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Alignment="1" applyProtection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center" vertical="center" wrapText="1"/>
    </xf>
    <xf numFmtId="164" fontId="10" fillId="0" borderId="11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horizontal="center" vertical="center" wrapText="1"/>
    </xf>
    <xf numFmtId="164" fontId="0" fillId="0" borderId="15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</xf>
    <xf numFmtId="164" fontId="11" fillId="0" borderId="7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7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18" xfId="0" applyNumberFormat="1" applyFont="1" applyFill="1" applyBorder="1" applyAlignment="1" applyProtection="1">
      <alignment horizontal="left" vertical="center" wrapText="1"/>
    </xf>
    <xf numFmtId="164" fontId="11" fillId="0" borderId="19" xfId="0" applyNumberFormat="1" applyFont="1" applyFill="1" applyBorder="1" applyAlignment="1" applyProtection="1">
      <alignment horizontal="left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0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1" xfId="0" applyNumberFormat="1" applyFont="1" applyFill="1" applyBorder="1" applyAlignment="1" applyProtection="1">
      <alignment horizontal="left" vertical="center" wrapText="1"/>
    </xf>
    <xf numFmtId="164" fontId="11" fillId="0" borderId="22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/>
    </xf>
    <xf numFmtId="164" fontId="11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/>
      <protection locked="0"/>
    </xf>
    <xf numFmtId="164" fontId="11" fillId="0" borderId="25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4" xfId="0" applyNumberFormat="1" applyFont="1" applyFill="1" applyBorder="1" applyAlignment="1" applyProtection="1">
      <alignment horizontal="left" vertical="center" wrapText="1"/>
    </xf>
    <xf numFmtId="164" fontId="10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</xf>
    <xf numFmtId="164" fontId="10" fillId="0" borderId="13" xfId="0" applyNumberFormat="1" applyFont="1" applyFill="1" applyBorder="1" applyAlignment="1" applyProtection="1">
      <alignment horizontal="right" vertical="center" wrapText="1"/>
    </xf>
    <xf numFmtId="164" fontId="0" fillId="0" borderId="26" xfId="0" applyNumberFormat="1" applyFont="1" applyFill="1" applyBorder="1" applyAlignment="1" applyProtection="1">
      <alignment horizontal="left" vertical="center" wrapText="1"/>
    </xf>
    <xf numFmtId="164" fontId="11" fillId="0" borderId="27" xfId="0" applyNumberFormat="1" applyFont="1" applyFill="1" applyBorder="1" applyAlignment="1" applyProtection="1">
      <alignment horizontal="left" vertical="center" wrapText="1"/>
    </xf>
    <xf numFmtId="164" fontId="15" fillId="0" borderId="5" xfId="0" applyNumberFormat="1" applyFont="1" applyFill="1" applyBorder="1" applyAlignment="1" applyProtection="1">
      <alignment horizontal="right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4" xfId="0" applyNumberFormat="1" applyFont="1" applyFill="1" applyBorder="1" applyAlignment="1" applyProtection="1">
      <alignment horizontal="right" vertical="center" wrapText="1"/>
    </xf>
    <xf numFmtId="164" fontId="11" fillId="0" borderId="5" xfId="0" applyNumberFormat="1" applyFont="1" applyFill="1" applyBorder="1" applyAlignment="1" applyProtection="1">
      <alignment horizontal="right" vertical="center" wrapText="1"/>
      <protection locked="0"/>
    </xf>
    <xf numFmtId="164" fontId="8" fillId="0" borderId="11" xfId="0" applyNumberFormat="1" applyFont="1" applyFill="1" applyBorder="1" applyAlignment="1" applyProtection="1">
      <alignment horizontal="left" vertical="center" wrapText="1"/>
    </xf>
    <xf numFmtId="164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4" fontId="10" fillId="0" borderId="13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11" xfId="0" applyNumberFormat="1" applyFont="1" applyFill="1" applyBorder="1" applyAlignment="1" applyProtection="1">
      <alignment horizontal="left" vertical="center" wrapText="1"/>
    </xf>
    <xf numFmtId="164" fontId="9" fillId="0" borderId="29" xfId="0" applyNumberFormat="1" applyFont="1" applyFill="1" applyBorder="1" applyAlignment="1" applyProtection="1">
      <alignment horizontal="right" vertical="center" wrapText="1"/>
    </xf>
    <xf numFmtId="164" fontId="8" fillId="0" borderId="30" xfId="0" applyNumberFormat="1" applyFont="1" applyFill="1" applyBorder="1" applyAlignment="1" applyProtection="1">
      <alignment horizontal="center" vertical="center" wrapText="1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right" vertical="center" wrapText="1"/>
      <protection locked="0"/>
    </xf>
    <xf numFmtId="164" fontId="15" fillId="0" borderId="27" xfId="0" applyNumberFormat="1" applyFont="1" applyFill="1" applyBorder="1" applyAlignment="1" applyProtection="1">
      <alignment horizontal="left" vertical="center" wrapText="1"/>
    </xf>
    <xf numFmtId="164" fontId="15" fillId="0" borderId="7" xfId="0" applyNumberFormat="1" applyFont="1" applyFill="1" applyBorder="1" applyAlignment="1" applyProtection="1">
      <alignment horizontal="right" vertical="center" wrapText="1"/>
    </xf>
    <xf numFmtId="164" fontId="11" fillId="0" borderId="4" xfId="0" applyNumberFormat="1" applyFont="1" applyFill="1" applyBorder="1" applyAlignment="1" applyProtection="1">
      <alignment horizontal="left" vertical="center" wrapText="1"/>
    </xf>
    <xf numFmtId="164" fontId="15" fillId="0" borderId="4" xfId="0" applyNumberFormat="1" applyFont="1" applyFill="1" applyBorder="1" applyAlignment="1" applyProtection="1">
      <alignment horizontal="left" vertical="center" wrapText="1"/>
    </xf>
    <xf numFmtId="164" fontId="11" fillId="0" borderId="16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3" xfId="0" applyNumberFormat="1" applyFont="1" applyFill="1" applyBorder="1" applyAlignment="1" applyProtection="1">
      <alignment horizontal="left" vertical="center" wrapText="1"/>
    </xf>
    <xf numFmtId="164" fontId="0" fillId="0" borderId="0" xfId="0" applyNumberForma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7" fillId="0" borderId="0" xfId="0" applyNumberFormat="1" applyFont="1" applyFill="1" applyAlignment="1" applyProtection="1">
      <alignment horizontal="right" wrapText="1"/>
    </xf>
    <xf numFmtId="164" fontId="9" fillId="0" borderId="0" xfId="0" applyNumberFormat="1" applyFont="1" applyFill="1" applyAlignment="1">
      <alignment horizontal="center" vertical="center" wrapText="1"/>
    </xf>
    <xf numFmtId="164" fontId="10" fillId="0" borderId="35" xfId="0" applyNumberFormat="1" applyFont="1" applyFill="1" applyBorder="1" applyAlignment="1" applyProtection="1">
      <alignment horizontal="center" vertical="center" wrapText="1"/>
    </xf>
    <xf numFmtId="164" fontId="10" fillId="0" borderId="6" xfId="0" applyNumberFormat="1" applyFont="1" applyFill="1" applyBorder="1" applyAlignment="1" applyProtection="1">
      <alignment horizontal="center" vertical="center" wrapText="1"/>
    </xf>
    <xf numFmtId="164" fontId="10" fillId="0" borderId="36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vertical="center" wrapText="1"/>
      <protection locked="0"/>
    </xf>
    <xf numFmtId="1" fontId="11" fillId="0" borderId="4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</xf>
    <xf numFmtId="164" fontId="0" fillId="0" borderId="27" xfId="0" applyNumberFormat="1" applyFill="1" applyBorder="1" applyAlignment="1" applyProtection="1">
      <alignment horizontal="center" vertical="center" wrapText="1"/>
      <protection locked="0"/>
    </xf>
    <xf numFmtId="164" fontId="11" fillId="0" borderId="24" xfId="0" applyNumberFormat="1" applyFont="1" applyFill="1" applyBorder="1" applyAlignment="1" applyProtection="1">
      <alignment vertical="center" wrapText="1"/>
      <protection locked="0"/>
    </xf>
    <xf numFmtId="1" fontId="11" fillId="0" borderId="24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2" borderId="2" xfId="0" applyNumberFormat="1" applyFont="1" applyFill="1" applyBorder="1" applyAlignment="1" applyProtection="1">
      <alignment vertical="center" wrapText="1"/>
    </xf>
    <xf numFmtId="164" fontId="9" fillId="0" borderId="0" xfId="0" applyNumberFormat="1" applyFont="1" applyFill="1" applyAlignment="1">
      <alignment vertical="center" wrapText="1"/>
    </xf>
    <xf numFmtId="164" fontId="2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4" xfId="0" applyNumberFormat="1" applyFont="1" applyFill="1" applyBorder="1" applyAlignment="1" applyProtection="1">
      <alignment vertical="center" wrapText="1"/>
      <protection locked="0"/>
    </xf>
    <xf numFmtId="1" fontId="25" fillId="0" borderId="4" xfId="0" applyNumberFormat="1" applyFont="1" applyFill="1" applyBorder="1" applyAlignment="1" applyProtection="1">
      <alignment vertical="center" wrapText="1"/>
      <protection locked="0"/>
    </xf>
    <xf numFmtId="164" fontId="25" fillId="0" borderId="20" xfId="0" applyNumberFormat="1" applyFont="1" applyFill="1" applyBorder="1" applyAlignment="1" applyProtection="1">
      <alignment vertical="center" wrapText="1"/>
    </xf>
    <xf numFmtId="164" fontId="25" fillId="0" borderId="23" xfId="0" applyNumberFormat="1" applyFont="1" applyFill="1" applyBorder="1" applyAlignment="1" applyProtection="1">
      <alignment horizontal="left" vertical="center" wrapText="1"/>
      <protection locked="0"/>
    </xf>
    <xf numFmtId="164" fontId="25" fillId="0" borderId="24" xfId="0" applyNumberFormat="1" applyFont="1" applyFill="1" applyBorder="1" applyAlignment="1" applyProtection="1">
      <alignment vertical="center" wrapText="1"/>
      <protection locked="0"/>
    </xf>
    <xf numFmtId="164" fontId="25" fillId="0" borderId="25" xfId="0" applyNumberFormat="1" applyFont="1" applyFill="1" applyBorder="1" applyAlignment="1" applyProtection="1">
      <alignment vertical="center" wrapText="1"/>
    </xf>
    <xf numFmtId="164" fontId="8" fillId="0" borderId="2" xfId="0" applyNumberFormat="1" applyFont="1" applyFill="1" applyBorder="1" applyAlignment="1" applyProtection="1">
      <alignment vertical="center" wrapText="1"/>
    </xf>
    <xf numFmtId="164" fontId="8" fillId="2" borderId="2" xfId="0" applyNumberFormat="1" applyFont="1" applyFill="1" applyBorder="1" applyAlignment="1" applyProtection="1">
      <alignment vertical="center" wrapText="1"/>
    </xf>
    <xf numFmtId="164" fontId="8" fillId="0" borderId="13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164" fontId="25" fillId="0" borderId="0" xfId="0" applyNumberFormat="1" applyFont="1" applyFill="1" applyAlignment="1" applyProtection="1">
      <alignment vertical="center" wrapText="1"/>
    </xf>
    <xf numFmtId="0" fontId="18" fillId="0" borderId="0" xfId="0" applyFont="1" applyAlignment="1" applyProtection="1">
      <alignment horizontal="right" vertical="top"/>
      <protection locked="0"/>
    </xf>
    <xf numFmtId="164" fontId="4" fillId="0" borderId="0" xfId="0" applyNumberFormat="1" applyFont="1" applyFill="1" applyAlignment="1">
      <alignment vertical="center" wrapText="1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vertical="center"/>
    </xf>
    <xf numFmtId="0" fontId="8" fillId="0" borderId="38" xfId="0" applyFont="1" applyFill="1" applyBorder="1" applyAlignment="1" applyProtection="1">
      <alignment vertical="center"/>
    </xf>
    <xf numFmtId="0" fontId="8" fillId="0" borderId="39" xfId="0" applyFont="1" applyFill="1" applyBorder="1" applyAlignment="1" applyProtection="1">
      <alignment vertical="center"/>
    </xf>
    <xf numFmtId="0" fontId="8" fillId="0" borderId="9" xfId="0" applyFont="1" applyFill="1" applyBorder="1" applyAlignment="1" applyProtection="1">
      <alignment horizontal="center" vertical="center"/>
    </xf>
    <xf numFmtId="0" fontId="8" fillId="0" borderId="40" xfId="0" applyFont="1" applyFill="1" applyBorder="1" applyAlignment="1" applyProtection="1">
      <alignment horizontal="right" vertical="center"/>
    </xf>
    <xf numFmtId="0" fontId="8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8" fillId="0" borderId="41" xfId="0" applyFont="1" applyFill="1" applyBorder="1" applyAlignment="1" applyProtection="1">
      <alignment horizontal="center" vertical="center" wrapText="1"/>
    </xf>
    <xf numFmtId="0" fontId="8" fillId="0" borderId="34" xfId="0" applyFont="1" applyFill="1" applyBorder="1" applyAlignment="1" applyProtection="1">
      <alignment horizontal="right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right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12" fillId="0" borderId="13" xfId="0" applyFont="1" applyBorder="1" applyAlignment="1" applyProtection="1">
      <alignment horizontal="left" vertical="center" wrapText="1"/>
    </xf>
    <xf numFmtId="0" fontId="12" fillId="0" borderId="36" xfId="0" applyFont="1" applyBorder="1" applyAlignment="1" applyProtection="1">
      <alignment horizontal="left" vertical="center" wrapText="1"/>
    </xf>
    <xf numFmtId="0" fontId="26" fillId="0" borderId="0" xfId="0" applyFont="1" applyFill="1" applyAlignment="1">
      <alignment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Border="1" applyAlignment="1" applyProtection="1">
      <alignment horizontal="left" vertical="center" wrapText="1"/>
    </xf>
    <xf numFmtId="0" fontId="23" fillId="0" borderId="0" xfId="0" applyFont="1" applyFill="1" applyAlignment="1">
      <alignment vertical="center" wrapText="1"/>
    </xf>
    <xf numFmtId="0" fontId="13" fillId="0" borderId="20" xfId="0" applyFont="1" applyBorder="1" applyAlignment="1" applyProtection="1">
      <alignment horizontal="left" vertical="center" wrapText="1"/>
    </xf>
    <xf numFmtId="0" fontId="13" fillId="0" borderId="8" xfId="0" applyFont="1" applyBorder="1" applyAlignment="1" applyProtection="1">
      <alignment horizontal="left" vertical="center" wrapText="1"/>
    </xf>
    <xf numFmtId="0" fontId="10" fillId="0" borderId="45" xfId="0" applyFont="1" applyFill="1" applyBorder="1" applyAlignment="1" applyProtection="1">
      <alignment horizontal="center" vertical="center" wrapText="1"/>
    </xf>
    <xf numFmtId="164" fontId="11" fillId="0" borderId="37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3" fillId="0" borderId="25" xfId="0" applyFont="1" applyBorder="1" applyAlignment="1" applyProtection="1">
      <alignment horizontal="left" vertical="center" wrapText="1"/>
    </xf>
    <xf numFmtId="49" fontId="11" fillId="0" borderId="3" xfId="5" applyNumberFormat="1" applyFont="1" applyFill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164" fontId="15" fillId="0" borderId="37" xfId="0" applyNumberFormat="1" applyFont="1" applyFill="1" applyBorder="1" applyAlignment="1" applyProtection="1">
      <alignment horizontal="right" vertical="center" wrapText="1"/>
    </xf>
    <xf numFmtId="49" fontId="11" fillId="0" borderId="4" xfId="5" applyNumberFormat="1" applyFont="1" applyFill="1" applyBorder="1" applyAlignment="1" applyProtection="1">
      <alignment horizontal="left" vertical="center" wrapText="1"/>
    </xf>
    <xf numFmtId="0" fontId="14" fillId="0" borderId="20" xfId="0" applyFont="1" applyBorder="1" applyAlignment="1" applyProtection="1">
      <alignment horizontal="left" vertical="center" wrapText="1"/>
    </xf>
    <xf numFmtId="164" fontId="15" fillId="0" borderId="20" xfId="0" applyNumberFormat="1" applyFont="1" applyFill="1" applyBorder="1" applyAlignment="1" applyProtection="1">
      <alignment horizontal="right" vertical="center" wrapText="1"/>
    </xf>
    <xf numFmtId="0" fontId="10" fillId="0" borderId="46" xfId="0" applyFont="1" applyFill="1" applyBorder="1" applyAlignment="1" applyProtection="1">
      <alignment horizontal="center" vertical="center" wrapText="1"/>
    </xf>
    <xf numFmtId="49" fontId="11" fillId="0" borderId="9" xfId="5" applyNumberFormat="1" applyFont="1" applyFill="1" applyBorder="1" applyAlignment="1" applyProtection="1">
      <alignment horizontal="left" vertical="center" wrapText="1"/>
    </xf>
    <xf numFmtId="164" fontId="1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1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33" xfId="0" applyFont="1" applyFill="1" applyBorder="1" applyAlignment="1" applyProtection="1">
      <alignment horizontal="center" vertical="center" wrapText="1"/>
    </xf>
    <xf numFmtId="49" fontId="10" fillId="0" borderId="2" xfId="5" applyNumberFormat="1" applyFont="1" applyFill="1" applyBorder="1" applyAlignment="1" applyProtection="1">
      <alignment horizontal="left" vertical="center" wrapText="1"/>
    </xf>
    <xf numFmtId="164" fontId="10" fillId="0" borderId="29" xfId="0" applyNumberFormat="1" applyFont="1" applyFill="1" applyBorder="1" applyAlignment="1" applyProtection="1">
      <alignment horizontal="right" vertical="center" wrapText="1"/>
    </xf>
    <xf numFmtId="0" fontId="13" fillId="0" borderId="37" xfId="0" applyFont="1" applyBorder="1" applyAlignment="1" applyProtection="1">
      <alignment horizontal="left" vertical="center" wrapText="1"/>
    </xf>
    <xf numFmtId="164" fontId="11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36" xfId="0" applyFont="1" applyBorder="1" applyAlignment="1" applyProtection="1">
      <alignment horizontal="left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4" fontId="10" fillId="0" borderId="0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10" fillId="0" borderId="48" xfId="0" applyFont="1" applyFill="1" applyBorder="1" applyAlignment="1" applyProtection="1">
      <alignment horizontal="center" vertical="center" wrapText="1"/>
    </xf>
    <xf numFmtId="0" fontId="10" fillId="0" borderId="49" xfId="0" applyFont="1" applyFill="1" applyBorder="1" applyAlignment="1" applyProtection="1">
      <alignment horizontal="center" vertical="center" wrapText="1"/>
    </xf>
    <xf numFmtId="0" fontId="8" fillId="0" borderId="49" xfId="0" applyFont="1" applyFill="1" applyBorder="1" applyAlignment="1" applyProtection="1">
      <alignment horizontal="center" vertical="center" wrapText="1"/>
    </xf>
    <xf numFmtId="0" fontId="21" fillId="0" borderId="0" xfId="0" applyFont="1" applyFill="1" applyAlignment="1">
      <alignment vertical="center" wrapText="1"/>
    </xf>
    <xf numFmtId="49" fontId="11" fillId="0" borderId="7" xfId="5" applyNumberFormat="1" applyFont="1" applyFill="1" applyBorder="1" applyAlignment="1" applyProtection="1">
      <alignment horizontal="left" vertical="center" wrapText="1"/>
    </xf>
    <xf numFmtId="0" fontId="11" fillId="0" borderId="37" xfId="5" applyFont="1" applyFill="1" applyBorder="1" applyAlignment="1" applyProtection="1">
      <alignment horizontal="left" vertical="center" wrapText="1"/>
    </xf>
    <xf numFmtId="164" fontId="11" fillId="0" borderId="5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 vertical="center" wrapText="1"/>
    </xf>
    <xf numFmtId="164" fontId="11" fillId="0" borderId="5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20" xfId="5" applyFont="1" applyFill="1" applyBorder="1" applyAlignment="1" applyProtection="1">
      <alignment horizontal="left"/>
    </xf>
    <xf numFmtId="0" fontId="11" fillId="0" borderId="17" xfId="5" applyFont="1" applyFill="1" applyBorder="1" applyAlignment="1" applyProtection="1">
      <alignment horizontal="left" vertical="center" wrapText="1"/>
    </xf>
    <xf numFmtId="49" fontId="11" fillId="0" borderId="24" xfId="5" applyNumberFormat="1" applyFont="1" applyFill="1" applyBorder="1" applyAlignment="1" applyProtection="1">
      <alignment horizontal="left" vertical="center" wrapText="1"/>
    </xf>
    <xf numFmtId="0" fontId="11" fillId="0" borderId="8" xfId="5" applyFont="1" applyFill="1" applyBorder="1" applyAlignment="1" applyProtection="1">
      <alignment horizontal="left" vertical="center" wrapText="1"/>
    </xf>
    <xf numFmtId="0" fontId="10" fillId="0" borderId="13" xfId="5" applyFont="1" applyFill="1" applyBorder="1" applyAlignment="1" applyProtection="1">
      <alignment horizontal="left" vertical="center" wrapText="1"/>
    </xf>
    <xf numFmtId="165" fontId="0" fillId="0" borderId="0" xfId="0" applyNumberFormat="1" applyFill="1" applyAlignment="1">
      <alignment vertical="center" wrapText="1"/>
    </xf>
    <xf numFmtId="0" fontId="10" fillId="0" borderId="41" xfId="5" applyFont="1" applyFill="1" applyBorder="1" applyAlignment="1" applyProtection="1">
      <alignment horizontal="left" vertical="center" wrapText="1"/>
    </xf>
    <xf numFmtId="0" fontId="12" fillId="0" borderId="52" xfId="0" applyFont="1" applyBorder="1" applyAlignment="1" applyProtection="1">
      <alignment horizontal="left" vertical="center" wrapText="1"/>
    </xf>
    <xf numFmtId="164" fontId="10" fillId="0" borderId="34" xfId="0" applyNumberFormat="1" applyFont="1" applyFill="1" applyBorder="1" applyAlignment="1" applyProtection="1">
      <alignment horizontal="right" vertical="center" wrapText="1"/>
    </xf>
    <xf numFmtId="0" fontId="13" fillId="0" borderId="53" xfId="0" applyFont="1" applyBorder="1" applyAlignment="1" applyProtection="1">
      <alignment horizontal="left" vertical="center" wrapText="1"/>
    </xf>
    <xf numFmtId="0" fontId="13" fillId="0" borderId="54" xfId="0" applyFont="1" applyBorder="1" applyAlignment="1" applyProtection="1">
      <alignment horizontal="left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21" fillId="0" borderId="2" xfId="0" applyFont="1" applyFill="1" applyBorder="1" applyAlignment="1" applyProtection="1">
      <alignment vertical="center" wrapText="1"/>
    </xf>
    <xf numFmtId="164" fontId="10" fillId="0" borderId="28" xfId="0" applyNumberFormat="1" applyFont="1" applyFill="1" applyBorder="1" applyAlignment="1" applyProtection="1">
      <alignment horizontal="right" vertical="center" wrapText="1"/>
      <protection locked="0"/>
    </xf>
    <xf numFmtId="49" fontId="11" fillId="0" borderId="2" xfId="5" applyNumberFormat="1" applyFont="1" applyFill="1" applyBorder="1" applyAlignment="1" applyProtection="1">
      <alignment horizontal="left" vertical="center" wrapText="1"/>
    </xf>
    <xf numFmtId="0" fontId="12" fillId="0" borderId="28" xfId="0" applyFont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/>
    </xf>
    <xf numFmtId="0" fontId="0" fillId="0" borderId="49" xfId="0" applyFont="1" applyFill="1" applyBorder="1" applyAlignment="1" applyProtection="1">
      <alignment vertical="center" wrapText="1"/>
    </xf>
    <xf numFmtId="0" fontId="9" fillId="0" borderId="55" xfId="0" applyFont="1" applyFill="1" applyBorder="1" applyAlignment="1" applyProtection="1">
      <alignment vertical="center" wrapText="1"/>
    </xf>
    <xf numFmtId="3" fontId="9" fillId="0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40" xfId="0" applyNumberFormat="1" applyFont="1" applyFill="1" applyBorder="1" applyAlignment="1" applyProtection="1">
      <alignment horizontal="right" vertical="center"/>
    </xf>
    <xf numFmtId="0" fontId="8" fillId="0" borderId="34" xfId="0" applyFont="1" applyFill="1" applyBorder="1" applyAlignment="1" applyProtection="1">
      <alignment horizontal="center" vertical="center" wrapText="1"/>
    </xf>
    <xf numFmtId="164" fontId="8" fillId="0" borderId="44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left" vertical="center" wrapText="1"/>
    </xf>
    <xf numFmtId="49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 wrapText="1"/>
    </xf>
    <xf numFmtId="49" fontId="11" fillId="0" borderId="7" xfId="0" applyNumberFormat="1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33" xfId="0" applyFont="1" applyBorder="1" applyAlignment="1" applyProtection="1">
      <alignment horizontal="center" vertical="center" wrapText="1"/>
    </xf>
    <xf numFmtId="0" fontId="26" fillId="0" borderId="0" xfId="0" applyFont="1" applyFill="1" applyAlignment="1" applyProtection="1">
      <alignment vertical="center" wrapText="1"/>
    </xf>
    <xf numFmtId="164" fontId="10" fillId="0" borderId="47" xfId="0" applyNumberFormat="1" applyFont="1" applyFill="1" applyBorder="1" applyAlignment="1" applyProtection="1">
      <alignment horizontal="right" vertical="center" wrapText="1"/>
    </xf>
    <xf numFmtId="0" fontId="23" fillId="0" borderId="46" xfId="0" applyFont="1" applyFill="1" applyBorder="1" applyAlignment="1" applyProtection="1">
      <alignment vertical="center" wrapText="1"/>
    </xf>
    <xf numFmtId="0" fontId="27" fillId="0" borderId="55" xfId="0" applyFont="1" applyBorder="1" applyAlignment="1" applyProtection="1">
      <alignment horizontal="center" wrapText="1"/>
    </xf>
    <xf numFmtId="0" fontId="10" fillId="0" borderId="55" xfId="5" applyFont="1" applyFill="1" applyBorder="1" applyAlignment="1" applyProtection="1">
      <alignment horizontal="left" vertical="center" wrapText="1"/>
    </xf>
    <xf numFmtId="0" fontId="28" fillId="0" borderId="55" xfId="0" applyFont="1" applyBorder="1" applyAlignment="1" applyProtection="1">
      <alignment horizontal="center" wrapText="1"/>
    </xf>
    <xf numFmtId="0" fontId="29" fillId="0" borderId="55" xfId="0" applyFont="1" applyBorder="1" applyAlignment="1" applyProtection="1">
      <alignment horizontal="left" wrapText="1"/>
    </xf>
    <xf numFmtId="0" fontId="8" fillId="0" borderId="2" xfId="0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>
      <alignment horizontal="left" vertical="center" wrapText="1"/>
    </xf>
    <xf numFmtId="164" fontId="25" fillId="0" borderId="0" xfId="0" applyNumberFormat="1" applyFont="1" applyFill="1" applyAlignment="1" applyProtection="1">
      <alignment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49" fontId="8" fillId="0" borderId="37" xfId="0" applyNumberFormat="1" applyFont="1" applyFill="1" applyBorder="1" applyAlignment="1" applyProtection="1">
      <alignment horizontal="right" vertical="center"/>
      <protection locked="0"/>
    </xf>
    <xf numFmtId="49" fontId="8" fillId="0" borderId="40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4" fillId="0" borderId="0" xfId="7" applyFill="1" applyProtection="1"/>
    <xf numFmtId="0" fontId="4" fillId="0" borderId="0" xfId="7" applyFill="1" applyProtection="1">
      <protection locked="0"/>
    </xf>
    <xf numFmtId="0" fontId="7" fillId="0" borderId="0" xfId="0" applyFont="1" applyFill="1" applyAlignment="1">
      <alignment horizontal="right"/>
    </xf>
    <xf numFmtId="0" fontId="8" fillId="0" borderId="33" xfId="7" applyFont="1" applyFill="1" applyBorder="1" applyAlignment="1" applyProtection="1">
      <alignment horizontal="center" vertical="center" wrapText="1"/>
    </xf>
    <xf numFmtId="0" fontId="8" fillId="0" borderId="41" xfId="7" applyFont="1" applyFill="1" applyBorder="1" applyAlignment="1" applyProtection="1">
      <alignment horizontal="center" vertical="center"/>
    </xf>
    <xf numFmtId="0" fontId="8" fillId="0" borderId="34" xfId="7" applyFont="1" applyFill="1" applyBorder="1" applyAlignment="1" applyProtection="1">
      <alignment horizontal="center" vertical="center"/>
    </xf>
    <xf numFmtId="0" fontId="11" fillId="0" borderId="11" xfId="7" applyFont="1" applyFill="1" applyBorder="1" applyAlignment="1" applyProtection="1">
      <alignment horizontal="left" vertical="center"/>
    </xf>
    <xf numFmtId="0" fontId="6" fillId="0" borderId="56" xfId="7" applyFont="1" applyFill="1" applyBorder="1" applyAlignment="1" applyProtection="1">
      <alignment horizontal="left" vertical="center"/>
    </xf>
    <xf numFmtId="0" fontId="6" fillId="0" borderId="49" xfId="7" applyFont="1" applyFill="1" applyBorder="1" applyAlignment="1" applyProtection="1">
      <alignment horizontal="left" vertical="center"/>
    </xf>
    <xf numFmtId="0" fontId="6" fillId="0" borderId="29" xfId="7" applyFont="1" applyFill="1" applyBorder="1" applyAlignment="1" applyProtection="1">
      <alignment horizontal="left" vertical="center"/>
    </xf>
    <xf numFmtId="0" fontId="4" fillId="0" borderId="0" xfId="7" applyFill="1" applyAlignment="1" applyProtection="1">
      <alignment vertical="center"/>
    </xf>
    <xf numFmtId="0" fontId="11" fillId="0" borderId="27" xfId="7" applyFont="1" applyFill="1" applyBorder="1" applyAlignment="1" applyProtection="1">
      <alignment horizontal="left" vertical="center"/>
    </xf>
    <xf numFmtId="0" fontId="11" fillId="0" borderId="5" xfId="7" applyFont="1" applyFill="1" applyBorder="1" applyAlignment="1" applyProtection="1">
      <alignment horizontal="left" vertical="center"/>
    </xf>
    <xf numFmtId="164" fontId="11" fillId="0" borderId="5" xfId="7" applyNumberFormat="1" applyFont="1" applyFill="1" applyBorder="1" applyAlignment="1" applyProtection="1">
      <alignment vertical="center"/>
      <protection locked="0"/>
    </xf>
    <xf numFmtId="164" fontId="11" fillId="0" borderId="28" xfId="7" applyNumberFormat="1" applyFont="1" applyFill="1" applyBorder="1" applyAlignment="1" applyProtection="1">
      <alignment vertical="center"/>
    </xf>
    <xf numFmtId="0" fontId="11" fillId="0" borderId="19" xfId="7" applyFont="1" applyFill="1" applyBorder="1" applyAlignment="1" applyProtection="1">
      <alignment horizontal="left" vertical="center"/>
    </xf>
    <xf numFmtId="0" fontId="11" fillId="0" borderId="4" xfId="7" applyFont="1" applyFill="1" applyBorder="1" applyAlignment="1" applyProtection="1">
      <alignment horizontal="left" vertical="center"/>
    </xf>
    <xf numFmtId="164" fontId="11" fillId="0" borderId="4" xfId="7" applyNumberFormat="1" applyFont="1" applyFill="1" applyBorder="1" applyAlignment="1" applyProtection="1">
      <alignment vertical="center"/>
      <protection locked="0"/>
    </xf>
    <xf numFmtId="164" fontId="11" fillId="0" borderId="20" xfId="7" applyNumberFormat="1" applyFont="1" applyFill="1" applyBorder="1" applyAlignment="1" applyProtection="1">
      <alignment vertical="center"/>
    </xf>
    <xf numFmtId="0" fontId="4" fillId="0" borderId="0" xfId="7" applyFill="1" applyAlignment="1" applyProtection="1">
      <alignment vertical="center"/>
      <protection locked="0"/>
    </xf>
    <xf numFmtId="0" fontId="11" fillId="0" borderId="7" xfId="7" applyFont="1" applyFill="1" applyBorder="1" applyAlignment="1" applyProtection="1">
      <alignment horizontal="left" vertical="center" wrapText="1"/>
    </xf>
    <xf numFmtId="164" fontId="11" fillId="0" borderId="7" xfId="7" applyNumberFormat="1" applyFont="1" applyFill="1" applyBorder="1" applyAlignment="1" applyProtection="1">
      <alignment vertical="center"/>
      <protection locked="0"/>
    </xf>
    <xf numFmtId="164" fontId="11" fillId="0" borderId="17" xfId="7" applyNumberFormat="1" applyFont="1" applyFill="1" applyBorder="1" applyAlignment="1" applyProtection="1">
      <alignment vertical="center"/>
    </xf>
    <xf numFmtId="0" fontId="11" fillId="0" borderId="4" xfId="7" applyFont="1" applyFill="1" applyBorder="1" applyAlignment="1" applyProtection="1">
      <alignment horizontal="left" vertical="center" wrapText="1"/>
    </xf>
    <xf numFmtId="0" fontId="8" fillId="0" borderId="2" xfId="7" applyFont="1" applyFill="1" applyBorder="1" applyAlignment="1" applyProtection="1">
      <alignment horizontal="left" vertical="center"/>
    </xf>
    <xf numFmtId="164" fontId="10" fillId="0" borderId="2" xfId="7" applyNumberFormat="1" applyFont="1" applyFill="1" applyBorder="1" applyAlignment="1" applyProtection="1">
      <alignment vertical="center"/>
    </xf>
    <xf numFmtId="0" fontId="11" fillId="0" borderId="16" xfId="7" applyFont="1" applyFill="1" applyBorder="1" applyAlignment="1" applyProtection="1">
      <alignment horizontal="left" vertical="center"/>
    </xf>
    <xf numFmtId="0" fontId="11" fillId="0" borderId="7" xfId="7" applyFont="1" applyFill="1" applyBorder="1" applyAlignment="1" applyProtection="1">
      <alignment horizontal="left" vertical="center"/>
    </xf>
    <xf numFmtId="0" fontId="10" fillId="0" borderId="11" xfId="7" applyFont="1" applyFill="1" applyBorder="1" applyAlignment="1" applyProtection="1">
      <alignment horizontal="left" vertical="center"/>
    </xf>
    <xf numFmtId="0" fontId="8" fillId="0" borderId="2" xfId="7" applyFont="1" applyFill="1" applyBorder="1" applyAlignment="1" applyProtection="1">
      <alignment horizontal="left"/>
    </xf>
    <xf numFmtId="164" fontId="10" fillId="0" borderId="2" xfId="7" applyNumberFormat="1" applyFont="1" applyFill="1" applyBorder="1" applyProtection="1"/>
    <xf numFmtId="0" fontId="0" fillId="0" borderId="0" xfId="7" applyFont="1" applyFill="1" applyProtection="1"/>
    <xf numFmtId="0" fontId="24" fillId="0" borderId="0" xfId="7" applyFont="1" applyFill="1" applyProtection="1">
      <protection locked="0"/>
    </xf>
    <xf numFmtId="0" fontId="5" fillId="0" borderId="0" xfId="7" applyFont="1" applyFill="1" applyProtection="1">
      <protection locked="0"/>
    </xf>
    <xf numFmtId="164" fontId="7" fillId="0" borderId="0" xfId="0" applyNumberFormat="1" applyFont="1" applyFill="1" applyAlignment="1">
      <alignment horizontal="right"/>
    </xf>
    <xf numFmtId="164" fontId="8" fillId="0" borderId="10" xfId="0" applyNumberFormat="1" applyFont="1" applyFill="1" applyBorder="1" applyAlignment="1" applyProtection="1">
      <alignment horizontal="center" vertical="center"/>
    </xf>
    <xf numFmtId="164" fontId="24" fillId="0" borderId="0" xfId="0" applyNumberFormat="1" applyFont="1" applyFill="1" applyAlignment="1">
      <alignment vertical="center"/>
    </xf>
    <xf numFmtId="164" fontId="8" fillId="0" borderId="12" xfId="0" applyNumberFormat="1" applyFont="1" applyFill="1" applyBorder="1" applyAlignment="1" applyProtection="1">
      <alignment horizontal="center" vertical="center"/>
    </xf>
    <xf numFmtId="164" fontId="8" fillId="0" borderId="57" xfId="0" applyNumberFormat="1" applyFont="1" applyFill="1" applyBorder="1" applyAlignment="1" applyProtection="1">
      <alignment horizontal="center" vertical="center"/>
    </xf>
    <xf numFmtId="164" fontId="8" fillId="0" borderId="8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/>
    </xf>
    <xf numFmtId="164" fontId="10" fillId="0" borderId="48" xfId="0" applyNumberFormat="1" applyFont="1" applyFill="1" applyBorder="1" applyAlignment="1" applyProtection="1">
      <alignment horizontal="center" vertical="center" wrapText="1"/>
    </xf>
    <xf numFmtId="164" fontId="10" fillId="0" borderId="56" xfId="0" applyNumberFormat="1" applyFont="1" applyFill="1" applyBorder="1" applyAlignment="1" applyProtection="1">
      <alignment horizontal="center" vertical="center" wrapText="1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0" fillId="0" borderId="14" xfId="0" applyNumberFormat="1" applyFont="1" applyFill="1" applyBorder="1" applyAlignment="1" applyProtection="1">
      <alignment horizontal="left" vertical="center" wrapText="1"/>
    </xf>
    <xf numFmtId="164" fontId="11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  <protection locked="0"/>
    </xf>
    <xf numFmtId="164" fontId="11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2" xfId="0" applyNumberFormat="1" applyFont="1" applyFill="1" applyBorder="1" applyAlignment="1" applyProtection="1">
      <alignment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11" fillId="0" borderId="14" xfId="0" applyNumberFormat="1" applyFont="1" applyFill="1" applyBorder="1" applyAlignment="1" applyProtection="1">
      <alignment vertical="center" wrapText="1"/>
    </xf>
    <xf numFmtId="164" fontId="10" fillId="0" borderId="19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  <protection locked="0"/>
    </xf>
    <xf numFmtId="164" fontId="11" fillId="0" borderId="19" xfId="0" applyNumberFormat="1" applyFont="1" applyFill="1" applyBorder="1" applyAlignment="1" applyProtection="1">
      <alignment vertical="center" wrapText="1"/>
      <protection locked="0"/>
    </xf>
    <xf numFmtId="164" fontId="11" fillId="0" borderId="20" xfId="0" applyNumberFormat="1" applyFont="1" applyFill="1" applyBorder="1" applyAlignment="1" applyProtection="1">
      <alignment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0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1" fillId="0" borderId="58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8" xfId="0" applyNumberFormat="1" applyFont="1" applyFill="1" applyBorder="1" applyAlignment="1" applyProtection="1">
      <alignment vertical="center" wrapText="1"/>
      <protection locked="0"/>
    </xf>
    <xf numFmtId="164" fontId="11" fillId="0" borderId="23" xfId="0" applyNumberFormat="1" applyFont="1" applyFill="1" applyBorder="1" applyAlignment="1" applyProtection="1">
      <alignment vertical="center" wrapText="1"/>
      <protection locked="0"/>
    </xf>
    <xf numFmtId="164" fontId="11" fillId="0" borderId="25" xfId="0" applyNumberFormat="1" applyFont="1" applyFill="1" applyBorder="1" applyAlignment="1" applyProtection="1">
      <alignment vertical="center" wrapText="1"/>
      <protection locked="0"/>
    </xf>
    <xf numFmtId="164" fontId="11" fillId="0" borderId="58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6" fontId="0" fillId="0" borderId="32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  <protection locked="0"/>
    </xf>
    <xf numFmtId="164" fontId="11" fillId="0" borderId="27" xfId="0" applyNumberFormat="1" applyFont="1" applyFill="1" applyBorder="1" applyAlignment="1" applyProtection="1">
      <alignment vertical="center" wrapText="1"/>
      <protection locked="0"/>
    </xf>
    <xf numFmtId="164" fontId="11" fillId="0" borderId="5" xfId="0" applyNumberFormat="1" applyFont="1" applyFill="1" applyBorder="1" applyAlignment="1" applyProtection="1">
      <alignment vertical="center" wrapText="1"/>
      <protection locked="0"/>
    </xf>
    <xf numFmtId="164" fontId="11" fillId="0" borderId="28" xfId="0" applyNumberFormat="1" applyFont="1" applyFill="1" applyBorder="1" applyAlignment="1" applyProtection="1">
      <alignment vertical="center" wrapText="1"/>
      <protection locked="0"/>
    </xf>
    <xf numFmtId="164" fontId="11" fillId="0" borderId="26" xfId="0" applyNumberFormat="1" applyFont="1" applyFill="1" applyBorder="1" applyAlignment="1" applyProtection="1">
      <alignment vertical="center" wrapText="1"/>
    </xf>
    <xf numFmtId="164" fontId="8" fillId="0" borderId="48" xfId="0" applyNumberFormat="1" applyFont="1" applyFill="1" applyBorder="1" applyAlignment="1" applyProtection="1">
      <alignment horizontal="left" vertical="center" wrapText="1"/>
    </xf>
    <xf numFmtId="164" fontId="8" fillId="0" borderId="29" xfId="0" applyNumberFormat="1" applyFont="1" applyFill="1" applyBorder="1" applyAlignment="1" applyProtection="1">
      <alignment horizontal="left" vertical="center" wrapText="1"/>
    </xf>
    <xf numFmtId="164" fontId="0" fillId="2" borderId="56" xfId="0" applyNumberFormat="1" applyFont="1" applyFill="1" applyBorder="1" applyAlignment="1" applyProtection="1">
      <alignment horizontal="left" vertical="center" wrapText="1"/>
    </xf>
    <xf numFmtId="164" fontId="11" fillId="0" borderId="11" xfId="0" applyNumberFormat="1" applyFont="1" applyFill="1" applyBorder="1" applyAlignment="1" applyProtection="1">
      <alignment vertical="center" wrapText="1"/>
    </xf>
    <xf numFmtId="164" fontId="11" fillId="0" borderId="2" xfId="0" applyNumberFormat="1" applyFont="1" applyFill="1" applyBorder="1" applyAlignment="1" applyProtection="1">
      <alignment vertical="center" wrapText="1"/>
    </xf>
    <xf numFmtId="164" fontId="11" fillId="0" borderId="13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center" vertical="center" wrapText="1"/>
    </xf>
    <xf numFmtId="164" fontId="26" fillId="0" borderId="0" xfId="0" applyNumberFormat="1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4" fontId="26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horizontal="right" vertical="center"/>
    </xf>
    <xf numFmtId="0" fontId="8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1" fillId="0" borderId="45" xfId="0" applyFont="1" applyFill="1" applyBorder="1" applyAlignment="1">
      <alignment horizontal="center" vertical="center" wrapText="1"/>
    </xf>
    <xf numFmtId="0" fontId="13" fillId="0" borderId="59" xfId="0" applyFont="1" applyFill="1" applyBorder="1" applyAlignment="1" applyProtection="1">
      <alignment horizontal="left" vertical="center" wrapText="1"/>
    </xf>
    <xf numFmtId="164" fontId="11" fillId="0" borderId="59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19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 applyProtection="1">
      <alignment horizontal="left" vertical="center" wrapText="1"/>
    </xf>
    <xf numFmtId="164" fontId="11" fillId="0" borderId="60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7" xfId="0" applyFont="1" applyFill="1" applyBorder="1" applyAlignment="1" applyProtection="1">
      <alignment vertical="center" wrapText="1"/>
      <protection locked="0"/>
    </xf>
    <xf numFmtId="0" fontId="11" fillId="0" borderId="4" xfId="0" applyFont="1" applyFill="1" applyBorder="1" applyAlignment="1" applyProtection="1">
      <alignment vertical="center" wrapText="1"/>
      <protection locked="0"/>
    </xf>
    <xf numFmtId="0" fontId="11" fillId="0" borderId="2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6" xfId="0" applyFont="1" applyFill="1" applyBorder="1" applyAlignment="1" applyProtection="1">
      <alignment vertical="center" wrapText="1"/>
    </xf>
    <xf numFmtId="164" fontId="10" fillId="0" borderId="6" xfId="0" applyNumberFormat="1" applyFont="1" applyFill="1" applyBorder="1" applyAlignment="1" applyProtection="1">
      <alignment vertical="center" wrapText="1"/>
    </xf>
    <xf numFmtId="164" fontId="10" fillId="0" borderId="36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11" fillId="0" borderId="61" xfId="0" applyFont="1" applyFill="1" applyBorder="1" applyAlignment="1">
      <alignment horizontal="justify" vertical="center" wrapText="1"/>
    </xf>
    <xf numFmtId="0" fontId="1" fillId="0" borderId="0" xfId="4"/>
    <xf numFmtId="0" fontId="1" fillId="0" borderId="0" xfId="4" applyAlignment="1">
      <alignment horizontal="center"/>
    </xf>
    <xf numFmtId="0" fontId="31" fillId="0" borderId="0" xfId="4" applyFont="1"/>
    <xf numFmtId="0" fontId="31" fillId="0" borderId="0" xfId="4" applyFont="1" applyAlignment="1">
      <alignment horizontal="center"/>
    </xf>
    <xf numFmtId="0" fontId="1" fillId="0" borderId="62" xfId="4" applyBorder="1"/>
    <xf numFmtId="0" fontId="1" fillId="0" borderId="63" xfId="4" applyFont="1" applyBorder="1" applyAlignment="1">
      <alignment horizontal="center"/>
    </xf>
    <xf numFmtId="0" fontId="31" fillId="0" borderId="63" xfId="4" applyFont="1" applyBorder="1"/>
    <xf numFmtId="0" fontId="31" fillId="0" borderId="64" xfId="4" applyFont="1" applyBorder="1" applyAlignment="1">
      <alignment horizontal="center"/>
    </xf>
    <xf numFmtId="0" fontId="1" fillId="0" borderId="62" xfId="4" applyFont="1" applyBorder="1"/>
    <xf numFmtId="0" fontId="32" fillId="0" borderId="62" xfId="4" applyFont="1" applyBorder="1"/>
    <xf numFmtId="0" fontId="1" fillId="0" borderId="63" xfId="4" applyBorder="1" applyAlignment="1">
      <alignment horizontal="center"/>
    </xf>
    <xf numFmtId="0" fontId="31" fillId="0" borderId="62" xfId="4" applyFont="1" applyBorder="1"/>
    <xf numFmtId="0" fontId="31" fillId="0" borderId="65" xfId="4" applyFont="1" applyBorder="1"/>
    <xf numFmtId="0" fontId="31" fillId="0" borderId="66" xfId="4" applyFont="1" applyBorder="1" applyAlignment="1">
      <alignment horizontal="center"/>
    </xf>
    <xf numFmtId="0" fontId="31" fillId="0" borderId="66" xfId="4" applyFont="1" applyBorder="1"/>
    <xf numFmtId="0" fontId="31" fillId="0" borderId="67" xfId="4" applyFont="1" applyBorder="1" applyAlignment="1">
      <alignment horizontal="center"/>
    </xf>
    <xf numFmtId="0" fontId="31" fillId="0" borderId="68" xfId="4" applyFont="1" applyBorder="1"/>
    <xf numFmtId="0" fontId="31" fillId="0" borderId="69" xfId="4" applyFont="1" applyBorder="1" applyAlignment="1">
      <alignment horizontal="center"/>
    </xf>
    <xf numFmtId="0" fontId="31" fillId="0" borderId="69" xfId="4" applyFont="1" applyBorder="1"/>
    <xf numFmtId="0" fontId="31" fillId="0" borderId="70" xfId="4" applyFont="1" applyBorder="1" applyAlignment="1">
      <alignment horizontal="center"/>
    </xf>
    <xf numFmtId="0" fontId="33" fillId="0" borderId="0" xfId="4" applyFont="1"/>
    <xf numFmtId="0" fontId="34" fillId="0" borderId="0" xfId="4" applyFont="1" applyAlignment="1"/>
    <xf numFmtId="0" fontId="32" fillId="0" borderId="0" xfId="4" applyFont="1" applyAlignment="1">
      <alignment horizontal="right"/>
    </xf>
    <xf numFmtId="0" fontId="36" fillId="0" borderId="0" xfId="3" applyAlignment="1">
      <alignment vertical="center" wrapText="1"/>
    </xf>
    <xf numFmtId="0" fontId="36" fillId="0" borderId="0" xfId="3" applyAlignment="1">
      <alignment horizontal="left" vertical="center" wrapText="1"/>
    </xf>
    <xf numFmtId="164" fontId="8" fillId="3" borderId="71" xfId="3" applyNumberFormat="1" applyFont="1" applyFill="1" applyBorder="1" applyAlignment="1">
      <alignment vertical="center" wrapText="1"/>
    </xf>
    <xf numFmtId="164" fontId="8" fillId="3" borderId="72" xfId="3" applyNumberFormat="1" applyFont="1" applyFill="1" applyBorder="1" applyAlignment="1">
      <alignment vertical="center" wrapText="1"/>
    </xf>
    <xf numFmtId="0" fontId="8" fillId="3" borderId="73" xfId="3" applyFont="1" applyFill="1" applyBorder="1" applyAlignment="1">
      <alignment horizontal="left" vertical="center" wrapText="1" indent="1"/>
    </xf>
    <xf numFmtId="3" fontId="36" fillId="0" borderId="74" xfId="3" applyNumberFormat="1" applyBorder="1" applyAlignment="1">
      <alignment vertical="center" wrapText="1"/>
    </xf>
    <xf numFmtId="164" fontId="25" fillId="0" borderId="75" xfId="3" applyNumberFormat="1" applyFont="1" applyBorder="1" applyAlignment="1" applyProtection="1">
      <alignment vertical="center" wrapText="1"/>
      <protection locked="0"/>
    </xf>
    <xf numFmtId="0" fontId="25" fillId="0" borderId="76" xfId="3" applyFont="1" applyBorder="1" applyAlignment="1">
      <alignment horizontal="left" vertical="center" wrapText="1" indent="1"/>
    </xf>
    <xf numFmtId="0" fontId="25" fillId="0" borderId="76" xfId="3" applyFont="1" applyBorder="1" applyAlignment="1" applyProtection="1">
      <alignment horizontal="left" vertical="center" wrapText="1" indent="1"/>
      <protection locked="0"/>
    </xf>
    <xf numFmtId="3" fontId="36" fillId="0" borderId="77" xfId="3" applyNumberFormat="1" applyBorder="1" applyAlignment="1">
      <alignment vertical="center" wrapText="1"/>
    </xf>
    <xf numFmtId="164" fontId="25" fillId="0" borderId="78" xfId="3" applyNumberFormat="1" applyFont="1" applyBorder="1" applyAlignment="1" applyProtection="1">
      <alignment vertical="center" wrapText="1"/>
      <protection locked="0"/>
    </xf>
    <xf numFmtId="0" fontId="25" fillId="0" borderId="79" xfId="3" applyFont="1" applyBorder="1" applyAlignment="1">
      <alignment horizontal="left" vertical="center" wrapText="1" indent="1"/>
    </xf>
    <xf numFmtId="0" fontId="5" fillId="0" borderId="0" xfId="3" applyFont="1" applyAlignment="1">
      <alignment horizontal="center" vertical="center" wrapText="1"/>
    </xf>
    <xf numFmtId="0" fontId="9" fillId="0" borderId="71" xfId="3" applyFont="1" applyBorder="1" applyAlignment="1">
      <alignment horizontal="center" vertical="center" wrapText="1"/>
    </xf>
    <xf numFmtId="0" fontId="9" fillId="0" borderId="72" xfId="3" applyFont="1" applyBorder="1" applyAlignment="1">
      <alignment horizontal="center" vertical="center" wrapText="1"/>
    </xf>
    <xf numFmtId="0" fontId="9" fillId="0" borderId="73" xfId="3" applyFont="1" applyBorder="1" applyAlignment="1">
      <alignment horizontal="center" vertical="center" wrapText="1"/>
    </xf>
    <xf numFmtId="164" fontId="36" fillId="0" borderId="0" xfId="3" applyNumberFormat="1" applyAlignment="1">
      <alignment vertical="center" wrapText="1"/>
    </xf>
    <xf numFmtId="164" fontId="36" fillId="0" borderId="0" xfId="3" applyNumberFormat="1" applyAlignment="1">
      <alignment horizontal="left" vertical="center" wrapText="1"/>
    </xf>
    <xf numFmtId="0" fontId="35" fillId="0" borderId="0" xfId="6"/>
    <xf numFmtId="0" fontId="37" fillId="0" borderId="0" xfId="6" applyFont="1"/>
    <xf numFmtId="0" fontId="38" fillId="0" borderId="0" xfId="6" applyFont="1"/>
    <xf numFmtId="0" fontId="39" fillId="0" borderId="0" xfId="6" applyFont="1"/>
    <xf numFmtId="0" fontId="40" fillId="0" borderId="0" xfId="6" applyFont="1"/>
    <xf numFmtId="0" fontId="41" fillId="0" borderId="0" xfId="6" applyFont="1"/>
    <xf numFmtId="0" fontId="40" fillId="4" borderId="0" xfId="6" applyFont="1" applyFill="1" applyAlignment="1">
      <alignment horizontal="center"/>
    </xf>
    <xf numFmtId="0" fontId="38" fillId="4" borderId="0" xfId="6" applyFont="1" applyFill="1" applyAlignment="1">
      <alignment horizontal="center"/>
    </xf>
    <xf numFmtId="0" fontId="43" fillId="4" borderId="0" xfId="6" applyFont="1" applyFill="1"/>
    <xf numFmtId="0" fontId="35" fillId="0" borderId="0" xfId="6" applyAlignment="1">
      <alignment horizontal="center"/>
    </xf>
    <xf numFmtId="0" fontId="38" fillId="0" borderId="0" xfId="6" applyFont="1" applyAlignment="1">
      <alignment horizontal="center"/>
    </xf>
    <xf numFmtId="0" fontId="43" fillId="0" borderId="0" xfId="6" applyFont="1"/>
    <xf numFmtId="0" fontId="38" fillId="4" borderId="0" xfId="6" applyFont="1" applyFill="1"/>
    <xf numFmtId="0" fontId="35" fillId="4" borderId="0" xfId="6" applyFill="1" applyAlignment="1">
      <alignment horizontal="center"/>
    </xf>
    <xf numFmtId="0" fontId="42" fillId="0" borderId="0" xfId="6" applyFont="1" applyAlignment="1">
      <alignment horizontal="left"/>
    </xf>
    <xf numFmtId="164" fontId="7" fillId="0" borderId="0" xfId="3" applyNumberFormat="1" applyFont="1" applyAlignment="1">
      <alignment horizontal="right" wrapText="1"/>
    </xf>
    <xf numFmtId="0" fontId="47" fillId="0" borderId="79" xfId="3" applyFont="1" applyBorder="1" applyAlignment="1">
      <alignment horizontal="left" vertical="center" wrapText="1" indent="1"/>
    </xf>
    <xf numFmtId="164" fontId="25" fillId="0" borderId="77" xfId="3" applyNumberFormat="1" applyFont="1" applyBorder="1" applyAlignment="1" applyProtection="1">
      <alignment vertical="center" wrapText="1"/>
      <protection locked="0"/>
    </xf>
    <xf numFmtId="164" fontId="25" fillId="0" borderId="74" xfId="3" applyNumberFormat="1" applyFont="1" applyBorder="1" applyAlignment="1" applyProtection="1">
      <alignment vertical="center" wrapText="1"/>
      <protection locked="0"/>
    </xf>
    <xf numFmtId="0" fontId="25" fillId="0" borderId="80" xfId="3" applyFont="1" applyBorder="1" applyAlignment="1">
      <alignment horizontal="left" vertical="center" wrapText="1" indent="1"/>
    </xf>
    <xf numFmtId="0" fontId="36" fillId="0" borderId="81" xfId="3" applyBorder="1" applyAlignment="1">
      <alignment horizontal="left" vertical="center" wrapText="1" indent="1"/>
    </xf>
    <xf numFmtId="164" fontId="25" fillId="0" borderId="82" xfId="3" applyNumberFormat="1" applyFont="1" applyBorder="1" applyAlignment="1" applyProtection="1">
      <alignment vertical="center" wrapText="1"/>
      <protection locked="0"/>
    </xf>
    <xf numFmtId="0" fontId="47" fillId="0" borderId="76" xfId="3" applyFont="1" applyBorder="1" applyAlignment="1" applyProtection="1">
      <alignment horizontal="center" vertical="center" wrapText="1"/>
      <protection locked="0"/>
    </xf>
    <xf numFmtId="0" fontId="44" fillId="4" borderId="0" xfId="6" applyFont="1" applyFill="1" applyAlignment="1">
      <alignment horizontal="center"/>
    </xf>
    <xf numFmtId="16" fontId="44" fillId="4" borderId="0" xfId="6" applyNumberFormat="1" applyFont="1" applyFill="1" applyAlignment="1">
      <alignment horizontal="center"/>
    </xf>
    <xf numFmtId="0" fontId="35" fillId="0" borderId="0" xfId="6" applyFont="1"/>
    <xf numFmtId="164" fontId="0" fillId="0" borderId="0" xfId="0" applyNumberFormat="1" applyFill="1" applyAlignment="1" applyProtection="1">
      <alignment horizontal="right" vertical="center" wrapText="1"/>
    </xf>
    <xf numFmtId="0" fontId="36" fillId="0" borderId="0" xfId="3" applyAlignment="1">
      <alignment horizontal="center" vertical="center" wrapText="1"/>
    </xf>
    <xf numFmtId="0" fontId="36" fillId="0" borderId="0" xfId="3" applyAlignment="1">
      <alignment horizontal="right" vertical="center" wrapText="1"/>
    </xf>
    <xf numFmtId="0" fontId="30" fillId="0" borderId="0" xfId="5" applyFont="1" applyFill="1"/>
    <xf numFmtId="164" fontId="7" fillId="0" borderId="1" xfId="5" applyNumberFormat="1" applyFont="1" applyFill="1" applyBorder="1" applyAlignment="1" applyProtection="1">
      <alignment horizontal="left" vertical="center"/>
    </xf>
    <xf numFmtId="0" fontId="9" fillId="0" borderId="11" xfId="5" applyFont="1" applyFill="1" applyBorder="1" applyAlignment="1" applyProtection="1">
      <alignment horizontal="center" vertical="center" wrapText="1"/>
    </xf>
    <xf numFmtId="0" fontId="9" fillId="0" borderId="13" xfId="5" applyFont="1" applyFill="1" applyBorder="1" applyAlignment="1" applyProtection="1">
      <alignment horizontal="center" vertical="center" wrapText="1"/>
    </xf>
    <xf numFmtId="0" fontId="9" fillId="0" borderId="33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horizontal="left" vertical="center" wrapText="1"/>
    </xf>
    <xf numFmtId="0" fontId="9" fillId="0" borderId="11" xfId="5" applyFont="1" applyFill="1" applyBorder="1" applyAlignment="1" applyProtection="1">
      <alignment horizontal="left" vertical="center" wrapText="1"/>
    </xf>
    <xf numFmtId="0" fontId="22" fillId="0" borderId="2" xfId="0" applyFont="1" applyBorder="1" applyAlignment="1" applyProtection="1">
      <alignment horizontal="left"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</xf>
    <xf numFmtId="49" fontId="30" fillId="0" borderId="19" xfId="5" applyNumberFormat="1" applyFont="1" applyFill="1" applyBorder="1" applyAlignment="1" applyProtection="1">
      <alignment horizontal="left" vertical="center" wrapText="1"/>
    </xf>
    <xf numFmtId="0" fontId="48" fillId="0" borderId="3" xfId="0" applyFont="1" applyBorder="1" applyAlignment="1" applyProtection="1">
      <alignment horizontal="left" vertical="center" wrapText="1"/>
    </xf>
    <xf numFmtId="164" fontId="30" fillId="0" borderId="51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7" xfId="0" applyFont="1" applyBorder="1" applyAlignment="1" applyProtection="1">
      <alignment horizontal="left" vertical="center" wrapText="1"/>
    </xf>
    <xf numFmtId="0" fontId="48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</xf>
    <xf numFmtId="49" fontId="30" fillId="0" borderId="45" xfId="5" applyNumberFormat="1" applyFont="1" applyFill="1" applyBorder="1" applyAlignment="1" applyProtection="1">
      <alignment horizontal="left" vertical="center" wrapText="1"/>
    </xf>
    <xf numFmtId="0" fontId="30" fillId="0" borderId="3" xfId="5" applyFont="1" applyFill="1" applyBorder="1" applyAlignment="1" applyProtection="1">
      <alignment horizontal="left" vertical="center" wrapText="1"/>
    </xf>
    <xf numFmtId="164" fontId="30" fillId="0" borderId="37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4" xfId="5" applyFont="1" applyFill="1" applyBorder="1" applyAlignment="1" applyProtection="1">
      <alignment horizontal="left" vertical="center" wrapText="1"/>
    </xf>
    <xf numFmtId="164" fontId="30" fillId="0" borderId="20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7" xfId="5" applyNumberFormat="1" applyFont="1" applyFill="1" applyBorder="1" applyAlignment="1" applyProtection="1">
      <alignment horizontal="left" vertical="center" wrapText="1"/>
    </xf>
    <xf numFmtId="0" fontId="30" fillId="0" borderId="5" xfId="5" applyFont="1" applyFill="1" applyBorder="1" applyAlignment="1" applyProtection="1">
      <alignment horizontal="left" vertical="center" wrapText="1"/>
    </xf>
    <xf numFmtId="164" fontId="30" fillId="0" borderId="28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35" xfId="5" applyNumberFormat="1" applyFont="1" applyFill="1" applyBorder="1" applyAlignment="1" applyProtection="1">
      <alignment horizontal="left" vertical="center" wrapText="1"/>
    </xf>
    <xf numFmtId="0" fontId="30" fillId="0" borderId="6" xfId="5" applyFont="1" applyFill="1" applyBorder="1" applyAlignment="1" applyProtection="1">
      <alignment horizontal="left" vertical="center" wrapText="1"/>
    </xf>
    <xf numFmtId="164" fontId="30" fillId="0" borderId="36" xfId="5" applyNumberFormat="1" applyFont="1" applyFill="1" applyBorder="1" applyAlignment="1" applyProtection="1">
      <alignment horizontal="right" vertical="center" wrapText="1"/>
      <protection locked="0"/>
    </xf>
    <xf numFmtId="164" fontId="9" fillId="0" borderId="36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16" xfId="5" applyNumberFormat="1" applyFont="1" applyFill="1" applyBorder="1" applyAlignment="1" applyProtection="1">
      <alignment horizontal="left" vertical="center" wrapText="1"/>
    </xf>
    <xf numFmtId="0" fontId="30" fillId="0" borderId="7" xfId="5" applyFont="1" applyFill="1" applyBorder="1" applyAlignment="1" applyProtection="1">
      <alignment horizontal="left" vertical="center" wrapText="1"/>
    </xf>
    <xf numFmtId="164" fontId="30" fillId="0" borderId="17" xfId="5" applyNumberFormat="1" applyFont="1" applyFill="1" applyBorder="1" applyAlignment="1" applyProtection="1">
      <alignment horizontal="right" vertical="center" wrapText="1"/>
      <protection locked="0"/>
    </xf>
    <xf numFmtId="49" fontId="30" fillId="0" borderId="23" xfId="5" applyNumberFormat="1" applyFont="1" applyFill="1" applyBorder="1" applyAlignment="1" applyProtection="1">
      <alignment horizontal="left" vertical="center" wrapText="1"/>
    </xf>
    <xf numFmtId="164" fontId="30" fillId="0" borderId="25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24" xfId="5" applyFont="1" applyFill="1" applyBorder="1" applyAlignment="1" applyProtection="1">
      <alignment horizontal="left" vertical="center" wrapText="1"/>
    </xf>
    <xf numFmtId="0" fontId="9" fillId="0" borderId="48" xfId="5" applyFont="1" applyFill="1" applyBorder="1" applyAlignment="1" applyProtection="1">
      <alignment horizontal="left" vertical="center" wrapText="1"/>
    </xf>
    <xf numFmtId="49" fontId="30" fillId="0" borderId="83" xfId="5" applyNumberFormat="1" applyFont="1" applyFill="1" applyBorder="1" applyAlignment="1" applyProtection="1">
      <alignment horizontal="left" vertical="center" wrapText="1"/>
    </xf>
    <xf numFmtId="0" fontId="49" fillId="0" borderId="7" xfId="0" applyFont="1" applyBorder="1" applyAlignment="1" applyProtection="1">
      <alignment horizontal="left" vertical="center" wrapText="1"/>
    </xf>
    <xf numFmtId="164" fontId="21" fillId="0" borderId="50" xfId="5" applyNumberFormat="1" applyFont="1" applyFill="1" applyBorder="1" applyAlignment="1" applyProtection="1">
      <alignment horizontal="right" vertical="center" wrapText="1"/>
    </xf>
    <xf numFmtId="49" fontId="30" fillId="0" borderId="84" xfId="5" applyNumberFormat="1" applyFont="1" applyFill="1" applyBorder="1" applyAlignment="1" applyProtection="1">
      <alignment horizontal="left" vertical="center" wrapText="1"/>
    </xf>
    <xf numFmtId="0" fontId="48" fillId="0" borderId="4" xfId="0" applyFont="1" applyBorder="1" applyAlignment="1" applyProtection="1">
      <alignment horizontal="left" vertical="center" wrapText="1"/>
    </xf>
    <xf numFmtId="0" fontId="49" fillId="0" borderId="4" xfId="0" applyFont="1" applyBorder="1" applyAlignment="1" applyProtection="1">
      <alignment horizontal="left" vertical="center" wrapText="1"/>
    </xf>
    <xf numFmtId="164" fontId="21" fillId="0" borderId="51" xfId="5" applyNumberFormat="1" applyFont="1" applyFill="1" applyBorder="1" applyAlignment="1" applyProtection="1">
      <alignment horizontal="right" vertical="center" wrapText="1"/>
    </xf>
    <xf numFmtId="0" fontId="48" fillId="0" borderId="4" xfId="0" applyFont="1" applyBorder="1" applyAlignment="1" applyProtection="1">
      <alignment horizontal="left" vertical="center"/>
    </xf>
    <xf numFmtId="49" fontId="30" fillId="0" borderId="42" xfId="5" applyNumberFormat="1" applyFont="1" applyFill="1" applyBorder="1" applyAlignment="1" applyProtection="1">
      <alignment horizontal="left" vertical="center" wrapText="1"/>
    </xf>
    <xf numFmtId="0" fontId="48" fillId="0" borderId="9" xfId="0" applyFont="1" applyBorder="1" applyAlignment="1" applyProtection="1">
      <alignment horizontal="left" vertical="center"/>
    </xf>
    <xf numFmtId="164" fontId="30" fillId="0" borderId="44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9" xfId="0" applyFont="1" applyBorder="1" applyAlignment="1" applyProtection="1">
      <alignment horizontal="left" vertical="center" wrapText="1"/>
    </xf>
    <xf numFmtId="164" fontId="30" fillId="0" borderId="50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9" xfId="0" applyFont="1" applyBorder="1" applyAlignment="1" applyProtection="1">
      <alignment horizontal="left" vertical="center" wrapText="1"/>
    </xf>
    <xf numFmtId="164" fontId="30" fillId="0" borderId="52" xfId="5" applyNumberFormat="1" applyFont="1" applyFill="1" applyBorder="1" applyAlignment="1" applyProtection="1">
      <alignment horizontal="right" vertical="center" wrapText="1"/>
      <protection locked="0"/>
    </xf>
    <xf numFmtId="0" fontId="22" fillId="0" borderId="6" xfId="0" applyFont="1" applyBorder="1" applyAlignment="1" applyProtection="1">
      <alignment horizontal="left" vertical="center" wrapText="1"/>
    </xf>
    <xf numFmtId="164" fontId="9" fillId="0" borderId="13" xfId="5" applyNumberFormat="1" applyFont="1" applyFill="1" applyBorder="1" applyAlignment="1" applyProtection="1">
      <alignment horizontal="right" vertical="center" wrapText="1"/>
      <protection locked="0"/>
    </xf>
    <xf numFmtId="0" fontId="50" fillId="0" borderId="0" xfId="5" applyFont="1" applyFill="1"/>
    <xf numFmtId="0" fontId="22" fillId="0" borderId="11" xfId="0" applyFont="1" applyBorder="1" applyAlignment="1" applyProtection="1">
      <alignment horizontal="left" vertical="center" wrapText="1"/>
    </xf>
    <xf numFmtId="49" fontId="22" fillId="0" borderId="16" xfId="0" applyNumberFormat="1" applyFont="1" applyBorder="1" applyAlignment="1" applyProtection="1">
      <alignment horizontal="left" vertical="center" wrapText="1"/>
    </xf>
    <xf numFmtId="164" fontId="21" fillId="0" borderId="17" xfId="5" applyNumberFormat="1" applyFont="1" applyFill="1" applyBorder="1" applyAlignment="1" applyProtection="1">
      <alignment horizontal="right" vertical="center" wrapText="1"/>
    </xf>
    <xf numFmtId="49" fontId="48" fillId="0" borderId="19" xfId="0" applyNumberFormat="1" applyFont="1" applyBorder="1" applyAlignment="1" applyProtection="1">
      <alignment horizontal="left" vertical="center" wrapText="1"/>
    </xf>
    <xf numFmtId="49" fontId="22" fillId="0" borderId="19" xfId="0" applyNumberFormat="1" applyFont="1" applyBorder="1" applyAlignment="1" applyProtection="1">
      <alignment horizontal="left" vertical="center" wrapText="1"/>
    </xf>
    <xf numFmtId="164" fontId="21" fillId="0" borderId="20" xfId="5" applyNumberFormat="1" applyFont="1" applyFill="1" applyBorder="1" applyAlignment="1" applyProtection="1">
      <alignment horizontal="right" vertical="center" wrapText="1"/>
    </xf>
    <xf numFmtId="49" fontId="48" fillId="0" borderId="46" xfId="0" applyNumberFormat="1" applyFont="1" applyBorder="1" applyAlignment="1" applyProtection="1">
      <alignment horizontal="left" vertical="center" wrapText="1"/>
    </xf>
    <xf numFmtId="164" fontId="30" fillId="0" borderId="8" xfId="5" applyNumberFormat="1" applyFont="1" applyFill="1" applyBorder="1" applyAlignment="1" applyProtection="1">
      <alignment horizontal="right" vertical="center" wrapText="1"/>
      <protection locked="0"/>
    </xf>
    <xf numFmtId="0" fontId="48" fillId="0" borderId="35" xfId="0" applyFont="1" applyBorder="1" applyAlignment="1" applyProtection="1">
      <alignment horizontal="left" vertical="center" wrapText="1"/>
    </xf>
    <xf numFmtId="0" fontId="9" fillId="0" borderId="0" xfId="5" applyFont="1" applyFill="1" applyBorder="1" applyAlignment="1" applyProtection="1">
      <alignment horizontal="center" vertical="center" wrapText="1"/>
    </xf>
    <xf numFmtId="0" fontId="9" fillId="0" borderId="0" xfId="5" applyFont="1" applyFill="1" applyBorder="1" applyAlignment="1" applyProtection="1">
      <alignment vertical="center" wrapText="1"/>
    </xf>
    <xf numFmtId="164" fontId="9" fillId="0" borderId="0" xfId="5" applyNumberFormat="1" applyFont="1" applyFill="1" applyBorder="1" applyAlignment="1" applyProtection="1">
      <alignment horizontal="right" vertical="center" wrapText="1"/>
    </xf>
    <xf numFmtId="164" fontId="7" fillId="0" borderId="1" xfId="5" applyNumberFormat="1" applyFont="1" applyFill="1" applyBorder="1" applyAlignment="1" applyProtection="1">
      <alignment horizontal="left"/>
    </xf>
    <xf numFmtId="0" fontId="30" fillId="0" borderId="0" xfId="5" applyFont="1" applyFill="1" applyAlignment="1"/>
    <xf numFmtId="0" fontId="9" fillId="0" borderId="41" xfId="5" applyFont="1" applyFill="1" applyBorder="1" applyAlignment="1" applyProtection="1">
      <alignment vertical="center" wrapText="1"/>
    </xf>
    <xf numFmtId="0" fontId="30" fillId="0" borderId="60" xfId="5" applyFont="1" applyFill="1" applyBorder="1" applyAlignment="1" applyProtection="1">
      <alignment horizontal="left" vertical="center" wrapText="1"/>
    </xf>
    <xf numFmtId="0" fontId="30" fillId="0" borderId="0" xfId="5" applyFont="1" applyFill="1" applyBorder="1" applyAlignment="1" applyProtection="1">
      <alignment horizontal="left" vertical="center" wrapText="1"/>
    </xf>
    <xf numFmtId="0" fontId="30" fillId="0" borderId="4" xfId="5" applyFont="1" applyFill="1" applyBorder="1" applyAlignment="1" applyProtection="1">
      <alignment horizontal="left"/>
    </xf>
    <xf numFmtId="49" fontId="30" fillId="0" borderId="46" xfId="5" applyNumberFormat="1" applyFont="1" applyFill="1" applyBorder="1" applyAlignment="1" applyProtection="1">
      <alignment horizontal="left" vertical="center" wrapText="1"/>
    </xf>
    <xf numFmtId="0" fontId="30" fillId="0" borderId="9" xfId="5" applyFont="1" applyFill="1" applyBorder="1" applyAlignment="1" applyProtection="1">
      <alignment horizontal="left" vertical="center" wrapText="1"/>
    </xf>
    <xf numFmtId="0" fontId="9" fillId="0" borderId="2" xfId="5" applyFont="1" applyFill="1" applyBorder="1" applyAlignment="1" applyProtection="1">
      <alignment vertical="center" wrapText="1"/>
    </xf>
    <xf numFmtId="164" fontId="9" fillId="0" borderId="29" xfId="5" applyNumberFormat="1" applyFont="1" applyFill="1" applyBorder="1" applyAlignment="1" applyProtection="1">
      <alignment horizontal="right" vertical="center" wrapText="1"/>
      <protection locked="0"/>
    </xf>
    <xf numFmtId="0" fontId="30" fillId="0" borderId="0" xfId="5" applyFont="1" applyFill="1" applyAlignment="1">
      <alignment horizontal="left" vertical="center"/>
    </xf>
    <xf numFmtId="49" fontId="49" fillId="0" borderId="11" xfId="0" applyNumberFormat="1" applyFont="1" applyBorder="1" applyAlignment="1" applyProtection="1">
      <alignment horizontal="left" vertical="center" wrapText="1"/>
    </xf>
    <xf numFmtId="0" fontId="49" fillId="0" borderId="2" xfId="0" applyFont="1" applyBorder="1" applyAlignment="1" applyProtection="1">
      <alignment horizontal="left" vertical="center" wrapText="1"/>
    </xf>
    <xf numFmtId="164" fontId="21" fillId="0" borderId="13" xfId="5" applyNumberFormat="1" applyFont="1" applyFill="1" applyBorder="1" applyAlignment="1" applyProtection="1">
      <alignment horizontal="right" vertical="center" wrapText="1"/>
    </xf>
    <xf numFmtId="49" fontId="48" fillId="0" borderId="16" xfId="0" applyNumberFormat="1" applyFont="1" applyBorder="1" applyAlignment="1" applyProtection="1">
      <alignment horizontal="left" vertical="center" wrapText="1"/>
    </xf>
    <xf numFmtId="0" fontId="48" fillId="0" borderId="17" xfId="0" applyFont="1" applyBorder="1" applyAlignment="1" applyProtection="1">
      <alignment horizontal="right" vertical="center" wrapText="1"/>
      <protection locked="0"/>
    </xf>
    <xf numFmtId="0" fontId="48" fillId="0" borderId="20" xfId="0" applyFont="1" applyBorder="1" applyAlignment="1" applyProtection="1">
      <alignment horizontal="right" vertical="center" wrapText="1"/>
      <protection locked="0"/>
    </xf>
    <xf numFmtId="49" fontId="48" fillId="0" borderId="23" xfId="0" applyNumberFormat="1" applyFont="1" applyBorder="1" applyAlignment="1" applyProtection="1">
      <alignment horizontal="left" vertical="center" wrapText="1"/>
    </xf>
    <xf numFmtId="0" fontId="48" fillId="0" borderId="24" xfId="0" applyFont="1" applyBorder="1" applyAlignment="1" applyProtection="1">
      <alignment horizontal="left" vertical="center" wrapText="1"/>
    </xf>
    <xf numFmtId="0" fontId="48" fillId="0" borderId="25" xfId="0" applyFont="1" applyBorder="1" applyAlignment="1" applyProtection="1">
      <alignment horizontal="right" vertical="center" wrapText="1"/>
      <protection locked="0"/>
    </xf>
    <xf numFmtId="164" fontId="22" fillId="0" borderId="13" xfId="0" applyNumberFormat="1" applyFont="1" applyBorder="1" applyAlignment="1" applyProtection="1">
      <alignment horizontal="right" vertical="center" wrapText="1"/>
    </xf>
    <xf numFmtId="0" fontId="22" fillId="0" borderId="13" xfId="0" applyFont="1" applyBorder="1" applyAlignment="1" applyProtection="1">
      <alignment horizontal="right" vertical="center" wrapText="1"/>
      <protection locked="0"/>
    </xf>
    <xf numFmtId="0" fontId="9" fillId="0" borderId="0" xfId="5" applyFont="1" applyFill="1"/>
    <xf numFmtId="0" fontId="30" fillId="0" borderId="0" xfId="5" applyFont="1" applyFill="1" applyProtection="1"/>
    <xf numFmtId="0" fontId="30" fillId="0" borderId="0" xfId="5" applyFont="1" applyFill="1" applyAlignment="1" applyProtection="1">
      <alignment horizontal="right" vertical="center"/>
    </xf>
    <xf numFmtId="0" fontId="30" fillId="0" borderId="0" xfId="5" applyFont="1" applyFill="1" applyAlignment="1">
      <alignment horizontal="right" vertical="center"/>
    </xf>
    <xf numFmtId="164" fontId="9" fillId="5" borderId="13" xfId="5" applyNumberFormat="1" applyFont="1" applyFill="1" applyBorder="1" applyAlignment="1" applyProtection="1">
      <alignment horizontal="right" vertical="center" wrapText="1"/>
    </xf>
    <xf numFmtId="164" fontId="9" fillId="5" borderId="34" xfId="5" applyNumberFormat="1" applyFont="1" applyFill="1" applyBorder="1" applyAlignment="1" applyProtection="1">
      <alignment horizontal="right" vertical="center" wrapText="1"/>
    </xf>
    <xf numFmtId="164" fontId="9" fillId="6" borderId="34" xfId="5" applyNumberFormat="1" applyFont="1" applyFill="1" applyBorder="1" applyAlignment="1" applyProtection="1">
      <alignment horizontal="right" vertical="center" wrapText="1"/>
    </xf>
    <xf numFmtId="164" fontId="9" fillId="5" borderId="29" xfId="5" applyNumberFormat="1" applyFont="1" applyFill="1" applyBorder="1" applyAlignment="1" applyProtection="1">
      <alignment horizontal="right" vertical="center" wrapText="1"/>
    </xf>
    <xf numFmtId="0" fontId="9" fillId="7" borderId="11" xfId="5" applyFont="1" applyFill="1" applyBorder="1" applyAlignment="1" applyProtection="1">
      <alignment horizontal="left" vertical="center" wrapText="1"/>
    </xf>
    <xf numFmtId="0" fontId="7" fillId="7" borderId="2" xfId="5" applyFont="1" applyFill="1" applyBorder="1" applyAlignment="1" applyProtection="1">
      <alignment horizontal="left" vertical="center" wrapText="1"/>
    </xf>
    <xf numFmtId="0" fontId="22" fillId="7" borderId="11" xfId="0" applyFont="1" applyFill="1" applyBorder="1" applyAlignment="1" applyProtection="1">
      <alignment horizontal="left" vertical="center" wrapText="1"/>
    </xf>
    <xf numFmtId="0" fontId="22" fillId="7" borderId="2" xfId="0" applyFont="1" applyFill="1" applyBorder="1" applyAlignment="1" applyProtection="1">
      <alignment horizontal="left" vertical="center" wrapText="1"/>
    </xf>
    <xf numFmtId="164" fontId="9" fillId="7" borderId="13" xfId="5" applyNumberFormat="1" applyFont="1" applyFill="1" applyBorder="1" applyAlignment="1" applyProtection="1">
      <alignment horizontal="right" vertical="center" wrapText="1"/>
    </xf>
    <xf numFmtId="164" fontId="51" fillId="7" borderId="13" xfId="5" applyNumberFormat="1" applyFont="1" applyFill="1" applyBorder="1" applyAlignment="1" applyProtection="1">
      <alignment horizontal="right" vertical="center" wrapText="1"/>
    </xf>
    <xf numFmtId="0" fontId="9" fillId="7" borderId="27" xfId="5" applyFont="1" applyFill="1" applyBorder="1" applyAlignment="1" applyProtection="1">
      <alignment horizontal="left" vertical="center" wrapText="1"/>
    </xf>
    <xf numFmtId="0" fontId="7" fillId="7" borderId="5" xfId="5" applyFont="1" applyFill="1" applyBorder="1" applyAlignment="1" applyProtection="1">
      <alignment horizontal="left" vertical="center" wrapText="1"/>
    </xf>
    <xf numFmtId="164" fontId="9" fillId="7" borderId="34" xfId="5" applyNumberFormat="1" applyFont="1" applyFill="1" applyBorder="1" applyAlignment="1" applyProtection="1">
      <alignment horizontal="right" vertical="center" wrapText="1"/>
    </xf>
    <xf numFmtId="0" fontId="22" fillId="7" borderId="35" xfId="0" applyFont="1" applyFill="1" applyBorder="1" applyAlignment="1" applyProtection="1">
      <alignment horizontal="left" vertical="center" wrapText="1"/>
    </xf>
    <xf numFmtId="0" fontId="22" fillId="7" borderId="6" xfId="0" applyFont="1" applyFill="1" applyBorder="1" applyAlignment="1" applyProtection="1">
      <alignment horizontal="left" vertical="center" wrapText="1"/>
    </xf>
    <xf numFmtId="164" fontId="52" fillId="0" borderId="13" xfId="0" applyNumberFormat="1" applyFont="1" applyFill="1" applyBorder="1" applyAlignment="1" applyProtection="1">
      <alignment horizontal="right" vertical="center" wrapText="1"/>
    </xf>
    <xf numFmtId="164" fontId="30" fillId="0" borderId="0" xfId="5" applyNumberFormat="1" applyFont="1" applyFill="1"/>
    <xf numFmtId="0" fontId="53" fillId="0" borderId="63" xfId="4" applyFont="1" applyBorder="1"/>
    <xf numFmtId="0" fontId="53" fillId="0" borderId="63" xfId="4" applyFont="1" applyBorder="1" applyAlignment="1">
      <alignment horizontal="center"/>
    </xf>
    <xf numFmtId="0" fontId="44" fillId="0" borderId="0" xfId="6" applyFont="1" applyFill="1" applyAlignment="1">
      <alignment horizontal="center"/>
    </xf>
    <xf numFmtId="0" fontId="44" fillId="0" borderId="0" xfId="6" applyFont="1" applyAlignment="1">
      <alignment horizontal="center"/>
    </xf>
    <xf numFmtId="164" fontId="10" fillId="0" borderId="11" xfId="0" applyNumberFormat="1" applyFont="1" applyFill="1" applyBorder="1" applyAlignment="1" applyProtection="1">
      <alignment horizontal="right" vertical="center" wrapText="1"/>
    </xf>
    <xf numFmtId="0" fontId="0" fillId="0" borderId="0" xfId="5" applyFont="1" applyFill="1" applyAlignment="1">
      <alignment horizontal="right" vertical="center"/>
    </xf>
    <xf numFmtId="0" fontId="54" fillId="0" borderId="0" xfId="6" applyFont="1"/>
    <xf numFmtId="0" fontId="24" fillId="5" borderId="9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/>
      <protection locked="0"/>
    </xf>
    <xf numFmtId="0" fontId="9" fillId="5" borderId="9" xfId="0" applyFont="1" applyFill="1" applyBorder="1" applyAlignment="1" applyProtection="1">
      <alignment horizontal="center" vertical="center"/>
      <protection locked="0"/>
    </xf>
    <xf numFmtId="49" fontId="31" fillId="0" borderId="64" xfId="4" applyNumberFormat="1" applyFont="1" applyBorder="1" applyAlignment="1">
      <alignment horizontal="center"/>
    </xf>
    <xf numFmtId="0" fontId="10" fillId="5" borderId="33" xfId="0" applyFont="1" applyFill="1" applyBorder="1" applyAlignment="1" applyProtection="1">
      <alignment horizontal="center" vertical="center" wrapText="1"/>
    </xf>
    <xf numFmtId="0" fontId="16" fillId="5" borderId="41" xfId="0" applyFont="1" applyFill="1" applyBorder="1" applyAlignment="1" applyProtection="1">
      <alignment horizontal="center" vertical="center" wrapText="1"/>
    </xf>
    <xf numFmtId="0" fontId="12" fillId="5" borderId="13" xfId="0" applyFont="1" applyFill="1" applyBorder="1" applyAlignment="1" applyProtection="1">
      <alignment horizontal="left" vertical="center" wrapText="1"/>
    </xf>
    <xf numFmtId="164" fontId="52" fillId="5" borderId="47" xfId="0" applyNumberFormat="1" applyFont="1" applyFill="1" applyBorder="1" applyAlignment="1" applyProtection="1">
      <alignment horizontal="right" vertical="center" wrapText="1"/>
    </xf>
    <xf numFmtId="0" fontId="10" fillId="5" borderId="11" xfId="0" applyFont="1" applyFill="1" applyBorder="1" applyAlignment="1" applyProtection="1">
      <alignment horizontal="center" vertical="center" wrapText="1"/>
    </xf>
    <xf numFmtId="49" fontId="10" fillId="5" borderId="2" xfId="5" applyNumberFormat="1" applyFont="1" applyFill="1" applyBorder="1" applyAlignment="1" applyProtection="1">
      <alignment horizontal="left" vertical="center" wrapText="1"/>
    </xf>
    <xf numFmtId="164" fontId="10" fillId="5" borderId="29" xfId="0" applyNumberFormat="1" applyFont="1" applyFill="1" applyBorder="1" applyAlignment="1" applyProtection="1">
      <alignment horizontal="right" vertical="center" wrapText="1"/>
    </xf>
    <xf numFmtId="0" fontId="12" fillId="5" borderId="11" xfId="0" applyFont="1" applyFill="1" applyBorder="1" applyAlignment="1" applyProtection="1">
      <alignment horizontal="center" vertical="center" wrapText="1"/>
    </xf>
    <xf numFmtId="0" fontId="20" fillId="5" borderId="2" xfId="0" applyFont="1" applyFill="1" applyBorder="1" applyAlignment="1" applyProtection="1">
      <alignment horizontal="center" wrapText="1"/>
    </xf>
    <xf numFmtId="0" fontId="17" fillId="5" borderId="13" xfId="0" applyFont="1" applyFill="1" applyBorder="1" applyAlignment="1" applyProtection="1">
      <alignment horizontal="left" vertical="center" wrapText="1"/>
    </xf>
    <xf numFmtId="164" fontId="10" fillId="5" borderId="13" xfId="0" applyNumberFormat="1" applyFont="1" applyFill="1" applyBorder="1" applyAlignment="1" applyProtection="1">
      <alignment horizontal="right" vertical="center" wrapText="1"/>
    </xf>
    <xf numFmtId="0" fontId="11" fillId="5" borderId="2" xfId="0" applyFont="1" applyFill="1" applyBorder="1" applyAlignment="1" applyProtection="1">
      <alignment horizontal="center" vertical="center" wrapText="1"/>
    </xf>
    <xf numFmtId="0" fontId="56" fillId="0" borderId="0" xfId="0" applyFont="1"/>
    <xf numFmtId="0" fontId="56" fillId="0" borderId="79" xfId="0" applyFont="1" applyBorder="1"/>
    <xf numFmtId="0" fontId="56" fillId="0" borderId="66" xfId="0" applyFont="1" applyBorder="1"/>
    <xf numFmtId="0" fontId="56" fillId="0" borderId="77" xfId="0" applyFont="1" applyBorder="1"/>
    <xf numFmtId="0" fontId="57" fillId="8" borderId="76" xfId="0" applyFont="1" applyFill="1" applyBorder="1"/>
    <xf numFmtId="0" fontId="57" fillId="8" borderId="63" xfId="0" applyFont="1" applyFill="1" applyBorder="1"/>
    <xf numFmtId="0" fontId="57" fillId="8" borderId="74" xfId="0" applyFont="1" applyFill="1" applyBorder="1"/>
    <xf numFmtId="0" fontId="56" fillId="0" borderId="76" xfId="0" applyFont="1" applyBorder="1"/>
    <xf numFmtId="3" fontId="56" fillId="0" borderId="63" xfId="0" applyNumberFormat="1" applyFont="1" applyBorder="1"/>
    <xf numFmtId="3" fontId="56" fillId="0" borderId="74" xfId="0" applyNumberFormat="1" applyFont="1" applyBorder="1"/>
    <xf numFmtId="0" fontId="56" fillId="0" borderId="63" xfId="0" applyFont="1" applyBorder="1"/>
    <xf numFmtId="0" fontId="56" fillId="0" borderId="74" xfId="0" applyFont="1" applyBorder="1"/>
    <xf numFmtId="0" fontId="56" fillId="0" borderId="80" xfId="0" applyFont="1" applyBorder="1"/>
    <xf numFmtId="0" fontId="56" fillId="0" borderId="87" xfId="0" applyFont="1" applyBorder="1"/>
    <xf numFmtId="0" fontId="56" fillId="0" borderId="82" xfId="0" applyFont="1" applyBorder="1"/>
    <xf numFmtId="0" fontId="58" fillId="8" borderId="73" xfId="0" applyFont="1" applyFill="1" applyBorder="1"/>
    <xf numFmtId="0" fontId="58" fillId="8" borderId="86" xfId="0" applyFont="1" applyFill="1" applyBorder="1"/>
    <xf numFmtId="0" fontId="58" fillId="8" borderId="71" xfId="0" applyFont="1" applyFill="1" applyBorder="1"/>
    <xf numFmtId="3" fontId="56" fillId="0" borderId="66" xfId="0" applyNumberFormat="1" applyFont="1" applyBorder="1"/>
    <xf numFmtId="3" fontId="56" fillId="0" borderId="77" xfId="0" applyNumberFormat="1" applyFont="1" applyBorder="1"/>
    <xf numFmtId="0" fontId="56" fillId="0" borderId="81" xfId="0" applyFont="1" applyBorder="1"/>
    <xf numFmtId="0" fontId="56" fillId="0" borderId="88" xfId="0" applyFont="1" applyBorder="1"/>
    <xf numFmtId="0" fontId="56" fillId="0" borderId="89" xfId="0" applyFont="1" applyBorder="1"/>
    <xf numFmtId="164" fontId="9" fillId="0" borderId="0" xfId="5" applyNumberFormat="1" applyFont="1" applyFill="1" applyBorder="1" applyAlignment="1" applyProtection="1">
      <alignment horizontal="center" vertical="center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8" fillId="0" borderId="11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45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0" fontId="55" fillId="8" borderId="73" xfId="0" applyFont="1" applyFill="1" applyBorder="1" applyAlignment="1">
      <alignment horizontal="center"/>
    </xf>
    <xf numFmtId="0" fontId="55" fillId="8" borderId="86" xfId="0" applyFont="1" applyFill="1" applyBorder="1" applyAlignment="1">
      <alignment horizontal="center"/>
    </xf>
    <xf numFmtId="0" fontId="55" fillId="8" borderId="71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 vertical="center" wrapText="1"/>
    </xf>
    <xf numFmtId="164" fontId="7" fillId="0" borderId="85" xfId="3" applyNumberFormat="1" applyFont="1" applyBorder="1" applyAlignment="1">
      <alignment horizontal="right" wrapText="1"/>
    </xf>
    <xf numFmtId="0" fontId="36" fillId="0" borderId="0" xfId="3" applyAlignment="1">
      <alignment horizontal="center" vertical="center" wrapText="1"/>
    </xf>
    <xf numFmtId="0" fontId="5" fillId="0" borderId="0" xfId="7" applyFont="1" applyFill="1" applyBorder="1" applyAlignment="1" applyProtection="1">
      <alignment horizontal="center" wrapText="1"/>
    </xf>
    <xf numFmtId="0" fontId="23" fillId="0" borderId="0" xfId="7" applyFont="1" applyFill="1" applyAlignment="1" applyProtection="1">
      <alignment horizontal="right"/>
    </xf>
    <xf numFmtId="164" fontId="8" fillId="0" borderId="30" xfId="0" applyNumberFormat="1" applyFont="1" applyFill="1" applyBorder="1" applyAlignment="1" applyProtection="1">
      <alignment horizontal="center" vertical="center"/>
    </xf>
    <xf numFmtId="164" fontId="0" fillId="0" borderId="0" xfId="0" applyNumberFormat="1" applyFill="1" applyAlignment="1">
      <alignment horizontal="right" vertical="center" wrapText="1"/>
    </xf>
    <xf numFmtId="0" fontId="19" fillId="0" borderId="0" xfId="0" applyFont="1" applyBorder="1" applyAlignment="1">
      <alignment horizontal="center" wrapText="1"/>
    </xf>
    <xf numFmtId="0" fontId="46" fillId="0" borderId="0" xfId="6" applyFont="1" applyAlignment="1">
      <alignment horizontal="center"/>
    </xf>
    <xf numFmtId="0" fontId="45" fillId="0" borderId="0" xfId="6" applyFont="1" applyAlignment="1">
      <alignment horizontal="center"/>
    </xf>
    <xf numFmtId="0" fontId="35" fillId="0" borderId="0" xfId="6" applyAlignment="1">
      <alignment horizontal="right"/>
    </xf>
  </cellXfs>
  <cellStyles count="8">
    <cellStyle name="Hiperhivatkozás" xfId="1" xr:uid="{00000000-0005-0000-0000-000000000000}"/>
    <cellStyle name="Már látott hiperhivatkozás" xfId="2" xr:uid="{00000000-0005-0000-0000-000001000000}"/>
    <cellStyle name="Normál" xfId="0" builtinId="0"/>
    <cellStyle name="Normál 2" xfId="3" xr:uid="{00000000-0005-0000-0000-000003000000}"/>
    <cellStyle name="Normál_CÍmrend" xfId="4" xr:uid="{00000000-0005-0000-0000-000004000000}"/>
    <cellStyle name="Normál_KVRENMUNKA" xfId="5" xr:uid="{00000000-0005-0000-0000-000005000000}"/>
    <cellStyle name="Normál_letszam12" xfId="6" xr:uid="{00000000-0005-0000-0000-000006000000}"/>
    <cellStyle name="Normál_SEGEDLETEK" xfId="7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7F7F7F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F6" sqref="F6"/>
    </sheetView>
  </sheetViews>
  <sheetFormatPr defaultColWidth="10.6640625" defaultRowHeight="12.75" x14ac:dyDescent="0.2"/>
  <cols>
    <col min="1" max="1" width="8.83203125" style="331" customWidth="1"/>
    <col min="2" max="2" width="7.33203125" style="330" customWidth="1"/>
    <col min="3" max="3" width="12" style="329" customWidth="1"/>
    <col min="4" max="4" width="50.5" style="328" bestFit="1" customWidth="1"/>
    <col min="5" max="16384" width="10.6640625" style="328"/>
  </cols>
  <sheetData>
    <row r="1" spans="1:8" x14ac:dyDescent="0.2">
      <c r="D1" s="350" t="s">
        <v>569</v>
      </c>
    </row>
    <row r="4" spans="1:8" s="348" customFormat="1" ht="18" x14ac:dyDescent="0.25">
      <c r="A4" s="349" t="s">
        <v>545</v>
      </c>
      <c r="B4" s="349"/>
      <c r="C4" s="349"/>
      <c r="D4" s="349"/>
      <c r="E4" s="349"/>
    </row>
    <row r="5" spans="1:8" ht="13.5" thickBot="1" x14ac:dyDescent="0.25"/>
    <row r="6" spans="1:8" s="330" customFormat="1" ht="14.25" thickTop="1" thickBot="1" x14ac:dyDescent="0.25">
      <c r="A6" s="347" t="s">
        <v>474</v>
      </c>
      <c r="B6" s="346" t="s">
        <v>473</v>
      </c>
      <c r="C6" s="345" t="s">
        <v>472</v>
      </c>
      <c r="D6" s="344" t="s">
        <v>471</v>
      </c>
      <c r="H6" s="328"/>
    </row>
    <row r="7" spans="1:8" s="330" customFormat="1" ht="13.5" thickTop="1" x14ac:dyDescent="0.2">
      <c r="A7" s="343"/>
      <c r="B7" s="342"/>
      <c r="C7" s="341"/>
      <c r="D7" s="340"/>
      <c r="H7" s="328"/>
    </row>
    <row r="8" spans="1:8" s="330" customFormat="1" x14ac:dyDescent="0.2">
      <c r="A8" s="343"/>
      <c r="B8" s="342"/>
      <c r="C8" s="341"/>
      <c r="D8" s="340"/>
      <c r="H8" s="328"/>
    </row>
    <row r="9" spans="1:8" x14ac:dyDescent="0.2">
      <c r="A9" s="335">
        <v>1</v>
      </c>
      <c r="B9" s="334"/>
      <c r="C9" s="338"/>
      <c r="D9" s="339" t="s">
        <v>470</v>
      </c>
    </row>
    <row r="10" spans="1:8" x14ac:dyDescent="0.2">
      <c r="A10" s="335"/>
      <c r="B10" s="334">
        <v>1</v>
      </c>
      <c r="C10" s="338"/>
      <c r="D10" s="339" t="s">
        <v>469</v>
      </c>
    </row>
    <row r="11" spans="1:8" x14ac:dyDescent="0.2">
      <c r="A11" s="335"/>
      <c r="B11" s="334">
        <v>2</v>
      </c>
      <c r="C11" s="338"/>
      <c r="D11" s="339" t="s">
        <v>468</v>
      </c>
    </row>
    <row r="12" spans="1:8" x14ac:dyDescent="0.2">
      <c r="A12" s="335"/>
      <c r="B12" s="334">
        <v>3</v>
      </c>
      <c r="C12" s="338"/>
      <c r="D12" s="340" t="s">
        <v>498</v>
      </c>
    </row>
    <row r="13" spans="1:8" x14ac:dyDescent="0.2">
      <c r="A13" s="335"/>
      <c r="B13" s="334">
        <v>4</v>
      </c>
      <c r="C13" s="338"/>
      <c r="D13" s="339" t="s">
        <v>499</v>
      </c>
    </row>
    <row r="14" spans="1:8" x14ac:dyDescent="0.2">
      <c r="A14" s="335"/>
      <c r="B14" s="505">
        <v>5</v>
      </c>
      <c r="C14" s="506"/>
      <c r="D14" s="339" t="s">
        <v>467</v>
      </c>
    </row>
    <row r="15" spans="1:8" x14ac:dyDescent="0.2">
      <c r="A15" s="335"/>
      <c r="B15" s="334"/>
      <c r="C15" s="338"/>
      <c r="D15" s="340"/>
    </row>
    <row r="16" spans="1:8" x14ac:dyDescent="0.2">
      <c r="A16" s="515" t="s">
        <v>546</v>
      </c>
      <c r="B16" s="334"/>
      <c r="C16" s="338"/>
      <c r="D16" s="339" t="s">
        <v>549</v>
      </c>
    </row>
    <row r="17" spans="1:4" x14ac:dyDescent="0.2">
      <c r="A17" s="515" t="s">
        <v>547</v>
      </c>
      <c r="B17" s="334"/>
      <c r="C17" s="338"/>
      <c r="D17" s="339" t="s">
        <v>548</v>
      </c>
    </row>
    <row r="18" spans="1:4" x14ac:dyDescent="0.2">
      <c r="A18" s="335"/>
      <c r="B18" s="334"/>
      <c r="C18" s="338"/>
      <c r="D18" s="337" t="s">
        <v>196</v>
      </c>
    </row>
    <row r="19" spans="1:4" x14ac:dyDescent="0.2">
      <c r="A19" s="335"/>
      <c r="B19" s="334"/>
      <c r="C19" s="333" t="s">
        <v>459</v>
      </c>
      <c r="D19" s="332" t="s">
        <v>466</v>
      </c>
    </row>
    <row r="20" spans="1:4" x14ac:dyDescent="0.2">
      <c r="A20" s="335"/>
      <c r="B20" s="334"/>
      <c r="C20" s="333" t="s">
        <v>457</v>
      </c>
      <c r="D20" s="332" t="s">
        <v>465</v>
      </c>
    </row>
    <row r="21" spans="1:4" x14ac:dyDescent="0.2">
      <c r="A21" s="335"/>
      <c r="B21" s="334"/>
      <c r="C21" s="333" t="s">
        <v>455</v>
      </c>
      <c r="D21" s="332" t="s">
        <v>464</v>
      </c>
    </row>
    <row r="22" spans="1:4" x14ac:dyDescent="0.2">
      <c r="A22" s="335"/>
      <c r="B22" s="334"/>
      <c r="C22" s="333" t="s">
        <v>454</v>
      </c>
      <c r="D22" s="332" t="s">
        <v>463</v>
      </c>
    </row>
    <row r="23" spans="1:4" x14ac:dyDescent="0.2">
      <c r="A23" s="335"/>
      <c r="B23" s="334"/>
      <c r="C23" s="333" t="s">
        <v>452</v>
      </c>
      <c r="D23" s="336" t="s">
        <v>462</v>
      </c>
    </row>
    <row r="24" spans="1:4" x14ac:dyDescent="0.2">
      <c r="A24" s="335"/>
      <c r="B24" s="334"/>
      <c r="C24" s="333" t="s">
        <v>450</v>
      </c>
      <c r="D24" s="332" t="s">
        <v>403</v>
      </c>
    </row>
    <row r="25" spans="1:4" x14ac:dyDescent="0.2">
      <c r="A25" s="335"/>
      <c r="B25" s="334"/>
      <c r="C25" s="333" t="s">
        <v>448</v>
      </c>
      <c r="D25" s="332" t="s">
        <v>461</v>
      </c>
    </row>
    <row r="26" spans="1:4" x14ac:dyDescent="0.2">
      <c r="A26" s="335"/>
      <c r="B26" s="334"/>
      <c r="C26" s="333" t="s">
        <v>447</v>
      </c>
      <c r="D26" s="336" t="s">
        <v>460</v>
      </c>
    </row>
    <row r="27" spans="1:4" x14ac:dyDescent="0.2">
      <c r="A27" s="335"/>
      <c r="B27" s="334"/>
      <c r="C27" s="338"/>
      <c r="D27" s="337" t="s">
        <v>197</v>
      </c>
    </row>
    <row r="28" spans="1:4" x14ac:dyDescent="0.2">
      <c r="A28" s="335"/>
      <c r="B28" s="334"/>
      <c r="C28" s="333" t="s">
        <v>459</v>
      </c>
      <c r="D28" s="332" t="s">
        <v>458</v>
      </c>
    </row>
    <row r="29" spans="1:4" x14ac:dyDescent="0.2">
      <c r="A29" s="335"/>
      <c r="B29" s="334"/>
      <c r="C29" s="333" t="s">
        <v>457</v>
      </c>
      <c r="D29" s="332" t="s">
        <v>456</v>
      </c>
    </row>
    <row r="30" spans="1:4" x14ac:dyDescent="0.2">
      <c r="A30" s="335"/>
      <c r="B30" s="334"/>
      <c r="C30" s="333" t="s">
        <v>455</v>
      </c>
      <c r="D30" s="332" t="s">
        <v>207</v>
      </c>
    </row>
    <row r="31" spans="1:4" x14ac:dyDescent="0.2">
      <c r="A31" s="335"/>
      <c r="B31" s="334"/>
      <c r="C31" s="333" t="s">
        <v>454</v>
      </c>
      <c r="D31" s="332" t="s">
        <v>453</v>
      </c>
    </row>
    <row r="32" spans="1:4" x14ac:dyDescent="0.2">
      <c r="A32" s="335"/>
      <c r="B32" s="334"/>
      <c r="C32" s="333" t="s">
        <v>452</v>
      </c>
      <c r="D32" s="332" t="s">
        <v>451</v>
      </c>
    </row>
    <row r="33" spans="1:4" x14ac:dyDescent="0.2">
      <c r="A33" s="335"/>
      <c r="B33" s="334"/>
      <c r="C33" s="333" t="s">
        <v>450</v>
      </c>
      <c r="D33" s="336" t="s">
        <v>449</v>
      </c>
    </row>
    <row r="34" spans="1:4" x14ac:dyDescent="0.2">
      <c r="A34" s="335"/>
      <c r="B34" s="334"/>
      <c r="C34" s="333" t="s">
        <v>448</v>
      </c>
      <c r="D34" s="332" t="s">
        <v>406</v>
      </c>
    </row>
    <row r="35" spans="1:4" x14ac:dyDescent="0.2">
      <c r="A35" s="335"/>
      <c r="B35" s="334"/>
      <c r="C35" s="333" t="s">
        <v>447</v>
      </c>
      <c r="D35" s="332" t="s">
        <v>446</v>
      </c>
    </row>
  </sheetData>
  <phoneticPr fontId="11" type="noConversion"/>
  <pageMargins left="1.5748031496062993" right="0.78740157480314965" top="0.98425196850393704" bottom="0.98425196850393704" header="0.51181102362204722" footer="0.51181102362204722"/>
  <pageSetup paperSize="9" orientation="portrait" r:id="rId1"/>
  <headerFooter alignWithMargins="0">
    <oddFooter>&amp;P. oldal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39997558519241921"/>
  </sheetPr>
  <dimension ref="A1:D51"/>
  <sheetViews>
    <sheetView view="pageLayout" zoomScale="118" zoomScaleNormal="100" zoomScalePageLayoutView="118" workbookViewId="0">
      <selection activeCell="C3" sqref="C3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72" style="96" customWidth="1"/>
    <col min="4" max="4" width="25" style="96" customWidth="1"/>
    <col min="5" max="16384" width="9.33203125" style="96"/>
  </cols>
  <sheetData>
    <row r="1" spans="1:4" s="101" customFormat="1" ht="21" customHeight="1" x14ac:dyDescent="0.2">
      <c r="A1" s="97"/>
      <c r="B1" s="98"/>
      <c r="C1" s="214"/>
      <c r="D1" s="100" t="s">
        <v>515</v>
      </c>
    </row>
    <row r="2" spans="1:4" s="104" customFormat="1" ht="25.5" customHeight="1" x14ac:dyDescent="0.2">
      <c r="A2" s="556" t="s">
        <v>352</v>
      </c>
      <c r="B2" s="556"/>
      <c r="C2" s="219" t="s">
        <v>444</v>
      </c>
      <c r="D2" s="216" t="s">
        <v>304</v>
      </c>
    </row>
    <row r="3" spans="1:4" s="104" customFormat="1" ht="15.75" x14ac:dyDescent="0.2">
      <c r="A3" s="105" t="s">
        <v>305</v>
      </c>
      <c r="B3" s="106"/>
      <c r="C3" s="514" t="s">
        <v>445</v>
      </c>
      <c r="D3" s="217" t="s">
        <v>516</v>
      </c>
    </row>
    <row r="4" spans="1:4" s="111" customFormat="1" ht="15.95" customHeight="1" x14ac:dyDescent="0.25">
      <c r="A4" s="109"/>
      <c r="B4" s="109"/>
      <c r="C4" s="109"/>
      <c r="D4" s="110" t="s">
        <v>513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>
        <f>SUM(D9:D16)</f>
        <v>0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358</v>
      </c>
      <c r="D15" s="34"/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>
        <f>SUM(D18:D21)</f>
        <v>0</v>
      </c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x14ac:dyDescent="0.2">
      <c r="A24" s="200"/>
      <c r="B24" s="201" t="s">
        <v>20</v>
      </c>
      <c r="C24" s="7" t="s">
        <v>79</v>
      </c>
      <c r="D24" s="202"/>
    </row>
    <row r="25" spans="1:4" s="124" customFormat="1" ht="12" customHeight="1" x14ac:dyDescent="0.2">
      <c r="A25" s="114" t="s">
        <v>170</v>
      </c>
      <c r="B25" s="121"/>
      <c r="C25" s="3" t="s">
        <v>385</v>
      </c>
      <c r="D25" s="54">
        <v>1800000</v>
      </c>
    </row>
    <row r="26" spans="1:4" s="124" customFormat="1" ht="12" customHeight="1" x14ac:dyDescent="0.2">
      <c r="A26" s="114" t="s">
        <v>36</v>
      </c>
      <c r="B26" s="151"/>
      <c r="C26" s="3" t="s">
        <v>379</v>
      </c>
      <c r="D26" s="152"/>
    </row>
    <row r="27" spans="1:4" s="128" customFormat="1" ht="12" customHeight="1" x14ac:dyDescent="0.2">
      <c r="A27" s="203" t="s">
        <v>53</v>
      </c>
      <c r="B27" s="204"/>
      <c r="C27" s="178" t="s">
        <v>380</v>
      </c>
      <c r="D27" s="205"/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/>
    </row>
    <row r="29" spans="1:4" s="128" customFormat="1" ht="15" customHeight="1" x14ac:dyDescent="0.2">
      <c r="A29" s="206"/>
      <c r="B29" s="145" t="s">
        <v>66</v>
      </c>
      <c r="C29" s="11" t="s">
        <v>369</v>
      </c>
      <c r="D29" s="146"/>
    </row>
    <row r="30" spans="1:4" x14ac:dyDescent="0.2">
      <c r="A30" s="156" t="s">
        <v>191</v>
      </c>
      <c r="B30" s="207"/>
      <c r="C30" s="208" t="s">
        <v>381</v>
      </c>
      <c r="D30" s="149"/>
    </row>
    <row r="31" spans="1:4" s="117" customFormat="1" ht="16.5" customHeight="1" x14ac:dyDescent="0.2">
      <c r="A31" s="156" t="s">
        <v>80</v>
      </c>
      <c r="B31" s="209"/>
      <c r="C31" s="210" t="s">
        <v>382</v>
      </c>
      <c r="D31" s="152"/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x14ac:dyDescent="0.2">
      <c r="A33" s="160"/>
      <c r="B33" s="161"/>
      <c r="C33" s="161"/>
      <c r="D33" s="162"/>
    </row>
    <row r="34" spans="1:4" ht="12" customHeight="1" x14ac:dyDescent="0.2">
      <c r="A34" s="163"/>
      <c r="B34" s="164"/>
      <c r="C34" s="165" t="s">
        <v>197</v>
      </c>
      <c r="D34" s="152"/>
    </row>
    <row r="35" spans="1:4" ht="12" customHeight="1" x14ac:dyDescent="0.2">
      <c r="A35" s="114" t="s">
        <v>4</v>
      </c>
      <c r="B35" s="3"/>
      <c r="C35" s="3" t="s">
        <v>323</v>
      </c>
      <c r="D35" s="45">
        <f>SUM(D36:D40)</f>
        <v>1800000</v>
      </c>
    </row>
    <row r="36" spans="1:4" ht="12" customHeight="1" x14ac:dyDescent="0.2">
      <c r="A36" s="147"/>
      <c r="B36" s="167" t="s">
        <v>127</v>
      </c>
      <c r="C36" s="8" t="s">
        <v>128</v>
      </c>
      <c r="D36" s="30">
        <v>1073800</v>
      </c>
    </row>
    <row r="37" spans="1:4" ht="12" customHeight="1" x14ac:dyDescent="0.2">
      <c r="A37" s="125"/>
      <c r="B37" s="141" t="s">
        <v>129</v>
      </c>
      <c r="C37" s="5" t="s">
        <v>130</v>
      </c>
      <c r="D37" s="34">
        <v>211404</v>
      </c>
    </row>
    <row r="38" spans="1:4" ht="12" customHeight="1" x14ac:dyDescent="0.2">
      <c r="A38" s="125"/>
      <c r="B38" s="141" t="s">
        <v>131</v>
      </c>
      <c r="C38" s="5" t="s">
        <v>132</v>
      </c>
      <c r="D38" s="34">
        <v>514796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x14ac:dyDescent="0.2">
      <c r="A40" s="125"/>
      <c r="B40" s="141" t="s">
        <v>135</v>
      </c>
      <c r="C40" s="5" t="s">
        <v>136</v>
      </c>
      <c r="D40" s="34"/>
    </row>
    <row r="41" spans="1:4" ht="12" customHeight="1" x14ac:dyDescent="0.2">
      <c r="A41" s="114" t="s">
        <v>6</v>
      </c>
      <c r="B41" s="3"/>
      <c r="C41" s="3" t="s">
        <v>372</v>
      </c>
      <c r="D41" s="45">
        <f>SUM(D42:D45)</f>
        <v>0</v>
      </c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373</v>
      </c>
      <c r="D44" s="34"/>
    </row>
    <row r="45" spans="1:4" x14ac:dyDescent="0.2">
      <c r="A45" s="125"/>
      <c r="B45" s="141" t="s">
        <v>159</v>
      </c>
      <c r="C45" s="5" t="s">
        <v>374</v>
      </c>
      <c r="D45" s="34"/>
    </row>
    <row r="46" spans="1:4" ht="15" customHeight="1" x14ac:dyDescent="0.2">
      <c r="A46" s="114" t="s">
        <v>16</v>
      </c>
      <c r="B46" s="3"/>
      <c r="C46" s="3" t="s">
        <v>375</v>
      </c>
      <c r="D46" s="54"/>
    </row>
    <row r="47" spans="1:4" ht="14.25" customHeight="1" x14ac:dyDescent="0.2">
      <c r="A47" s="156" t="s">
        <v>170</v>
      </c>
      <c r="B47" s="207"/>
      <c r="C47" s="208" t="s">
        <v>376</v>
      </c>
      <c r="D47" s="149"/>
    </row>
    <row r="48" spans="1:4" x14ac:dyDescent="0.2">
      <c r="A48" s="114" t="s">
        <v>36</v>
      </c>
      <c r="B48" s="148"/>
      <c r="C48" s="211" t="s">
        <v>377</v>
      </c>
      <c r="D48" s="45">
        <f>+D35+D41+D46+D47</f>
        <v>1800000</v>
      </c>
    </row>
    <row r="49" spans="1:4" x14ac:dyDescent="0.2">
      <c r="A49" s="192"/>
      <c r="B49" s="193"/>
      <c r="C49" s="193"/>
      <c r="D49" s="212"/>
    </row>
    <row r="50" spans="1:4" x14ac:dyDescent="0.2">
      <c r="A50" s="188" t="s">
        <v>350</v>
      </c>
      <c r="B50" s="189"/>
      <c r="C50" s="190"/>
      <c r="D50" s="191">
        <v>1</v>
      </c>
    </row>
    <row r="51" spans="1:4" x14ac:dyDescent="0.2">
      <c r="A51" s="188" t="s">
        <v>351</v>
      </c>
      <c r="B51" s="189"/>
      <c r="C51" s="190"/>
      <c r="D51" s="191">
        <v>0</v>
      </c>
    </row>
  </sheetData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39997558519241921"/>
  </sheetPr>
  <dimension ref="A1:D51"/>
  <sheetViews>
    <sheetView workbookViewId="0">
      <selection activeCell="D52" sqref="D52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57.5" style="96" customWidth="1"/>
    <col min="4" max="4" width="18.6640625" style="96" customWidth="1"/>
    <col min="5" max="16384" width="9.33203125" style="96"/>
  </cols>
  <sheetData>
    <row r="1" spans="1:4" s="101" customFormat="1" ht="21" customHeight="1" thickBot="1" x14ac:dyDescent="0.25">
      <c r="A1" s="97"/>
      <c r="B1" s="98"/>
      <c r="C1" s="214"/>
      <c r="D1" s="100" t="s">
        <v>558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354</v>
      </c>
    </row>
    <row r="3" spans="1:4" s="104" customFormat="1" ht="16.5" thickBot="1" x14ac:dyDescent="0.25">
      <c r="A3" s="105" t="s">
        <v>305</v>
      </c>
      <c r="B3" s="106"/>
      <c r="C3" s="513" t="s">
        <v>520</v>
      </c>
      <c r="D3" s="217"/>
    </row>
    <row r="4" spans="1:4" s="111" customFormat="1" ht="15.95" customHeight="1" thickBot="1" x14ac:dyDescent="0.3">
      <c r="A4" s="109"/>
      <c r="B4" s="109"/>
      <c r="C4" s="109"/>
      <c r="D4" s="110" t="s">
        <v>513</v>
      </c>
    </row>
    <row r="5" spans="1:4" ht="13.5" customHeight="1" thickBot="1" x14ac:dyDescent="0.25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thickBot="1" x14ac:dyDescent="0.25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thickBot="1" x14ac:dyDescent="0.25">
      <c r="A7" s="118"/>
      <c r="B7" s="119"/>
      <c r="C7" s="119" t="s">
        <v>196</v>
      </c>
      <c r="D7" s="197"/>
    </row>
    <row r="8" spans="1:4" s="124" customFormat="1" ht="12" customHeight="1" thickBot="1" x14ac:dyDescent="0.25">
      <c r="A8" s="114" t="s">
        <v>4</v>
      </c>
      <c r="B8" s="121"/>
      <c r="C8" s="198" t="s">
        <v>355</v>
      </c>
      <c r="D8" s="45">
        <f>SUM(D9:D16)</f>
        <v>2789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570</v>
      </c>
      <c r="D15" s="34">
        <v>2189</v>
      </c>
    </row>
    <row r="16" spans="1:4" s="128" customFormat="1" ht="12" customHeight="1" thickBot="1" x14ac:dyDescent="0.25">
      <c r="A16" s="134"/>
      <c r="B16" s="135" t="s">
        <v>141</v>
      </c>
      <c r="C16" s="6" t="s">
        <v>359</v>
      </c>
      <c r="D16" s="41">
        <v>600</v>
      </c>
    </row>
    <row r="17" spans="1:4" s="124" customFormat="1" ht="12" customHeight="1" thickBot="1" x14ac:dyDescent="0.25">
      <c r="A17" s="114" t="s">
        <v>6</v>
      </c>
      <c r="B17" s="121"/>
      <c r="C17" s="198" t="s">
        <v>360</v>
      </c>
      <c r="D17" s="45"/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thickBot="1" x14ac:dyDescent="0.25">
      <c r="A21" s="125"/>
      <c r="B21" s="126" t="s">
        <v>14</v>
      </c>
      <c r="C21" s="5" t="s">
        <v>362</v>
      </c>
      <c r="D21" s="34"/>
    </row>
    <row r="22" spans="1:4" s="128" customFormat="1" ht="12" customHeight="1" thickBot="1" x14ac:dyDescent="0.25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thickBot="1" x14ac:dyDescent="0.25">
      <c r="A24" s="200"/>
      <c r="B24" s="201" t="s">
        <v>20</v>
      </c>
      <c r="C24" s="7" t="s">
        <v>79</v>
      </c>
      <c r="D24" s="202"/>
    </row>
    <row r="25" spans="1:4" s="124" customFormat="1" ht="12" customHeight="1" thickBot="1" x14ac:dyDescent="0.25">
      <c r="A25" s="114" t="s">
        <v>170</v>
      </c>
      <c r="B25" s="121"/>
      <c r="C25" s="3" t="s">
        <v>378</v>
      </c>
      <c r="D25" s="54"/>
    </row>
    <row r="26" spans="1:4" s="124" customFormat="1" ht="12" customHeight="1" thickBot="1" x14ac:dyDescent="0.25">
      <c r="A26" s="114" t="s">
        <v>36</v>
      </c>
      <c r="B26" s="151"/>
      <c r="C26" s="3" t="s">
        <v>379</v>
      </c>
      <c r="D26" s="152"/>
    </row>
    <row r="27" spans="1:4" s="128" customFormat="1" ht="12" customHeight="1" thickBot="1" x14ac:dyDescent="0.25">
      <c r="A27" s="203" t="s">
        <v>53</v>
      </c>
      <c r="B27" s="204"/>
      <c r="C27" s="178" t="s">
        <v>380</v>
      </c>
      <c r="D27" s="205">
        <f>D28+D29</f>
        <v>26082835</v>
      </c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>
        <v>134998</v>
      </c>
    </row>
    <row r="29" spans="1:4" s="128" customFormat="1" ht="15" customHeight="1" thickBot="1" x14ac:dyDescent="0.25">
      <c r="A29" s="206"/>
      <c r="B29" s="145" t="s">
        <v>66</v>
      </c>
      <c r="C29" s="11" t="s">
        <v>519</v>
      </c>
      <c r="D29" s="146">
        <v>25947837</v>
      </c>
    </row>
    <row r="30" spans="1:4" ht="13.5" thickBot="1" x14ac:dyDescent="0.25">
      <c r="A30" s="156" t="s">
        <v>191</v>
      </c>
      <c r="B30" s="207"/>
      <c r="C30" s="208" t="s">
        <v>381</v>
      </c>
      <c r="D30" s="149"/>
    </row>
    <row r="31" spans="1:4" s="117" customFormat="1" ht="16.5" customHeight="1" thickBot="1" x14ac:dyDescent="0.25">
      <c r="A31" s="156" t="s">
        <v>80</v>
      </c>
      <c r="B31" s="209"/>
      <c r="C31" s="210" t="s">
        <v>382</v>
      </c>
      <c r="D31" s="152">
        <f>D8+D27</f>
        <v>26085624</v>
      </c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thickBot="1" x14ac:dyDescent="0.25">
      <c r="A33" s="160"/>
      <c r="B33" s="161"/>
      <c r="C33" s="161"/>
      <c r="D33" s="162"/>
    </row>
    <row r="34" spans="1:4" ht="12" customHeight="1" thickBot="1" x14ac:dyDescent="0.25">
      <c r="A34" s="163"/>
      <c r="B34" s="164"/>
      <c r="C34" s="165" t="s">
        <v>197</v>
      </c>
      <c r="D34" s="152"/>
    </row>
    <row r="35" spans="1:4" ht="12" customHeight="1" thickBot="1" x14ac:dyDescent="0.25">
      <c r="A35" s="114" t="s">
        <v>4</v>
      </c>
      <c r="B35" s="3"/>
      <c r="C35" s="3" t="s">
        <v>323</v>
      </c>
      <c r="D35" s="45">
        <f>D36+D37+D38</f>
        <v>26085624</v>
      </c>
    </row>
    <row r="36" spans="1:4" ht="12" customHeight="1" x14ac:dyDescent="0.2">
      <c r="A36" s="147"/>
      <c r="B36" s="167" t="s">
        <v>127</v>
      </c>
      <c r="C36" s="8" t="s">
        <v>128</v>
      </c>
      <c r="D36" s="30">
        <v>19855793</v>
      </c>
    </row>
    <row r="37" spans="1:4" ht="12" customHeight="1" x14ac:dyDescent="0.2">
      <c r="A37" s="125"/>
      <c r="B37" s="141" t="s">
        <v>129</v>
      </c>
      <c r="C37" s="5" t="s">
        <v>130</v>
      </c>
      <c r="D37" s="34">
        <v>3800000</v>
      </c>
    </row>
    <row r="38" spans="1:4" ht="12" customHeight="1" x14ac:dyDescent="0.2">
      <c r="A38" s="125"/>
      <c r="B38" s="141" t="s">
        <v>131</v>
      </c>
      <c r="C38" s="5" t="s">
        <v>132</v>
      </c>
      <c r="D38" s="34">
        <v>2429831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thickBot="1" x14ac:dyDescent="0.25">
      <c r="A40" s="125"/>
      <c r="B40" s="141" t="s">
        <v>135</v>
      </c>
      <c r="C40" s="5" t="s">
        <v>136</v>
      </c>
      <c r="D40" s="34"/>
    </row>
    <row r="41" spans="1:4" ht="12" customHeight="1" thickBot="1" x14ac:dyDescent="0.25">
      <c r="A41" s="114" t="s">
        <v>6</v>
      </c>
      <c r="B41" s="3"/>
      <c r="C41" s="3" t="s">
        <v>372</v>
      </c>
      <c r="D41" s="45"/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495</v>
      </c>
      <c r="D44" s="34"/>
    </row>
    <row r="45" spans="1:4" ht="23.25" thickBot="1" x14ac:dyDescent="0.25">
      <c r="A45" s="125"/>
      <c r="B45" s="141" t="s">
        <v>159</v>
      </c>
      <c r="C45" s="5" t="s">
        <v>374</v>
      </c>
      <c r="D45" s="34"/>
    </row>
    <row r="46" spans="1:4" ht="15" customHeight="1" thickBot="1" x14ac:dyDescent="0.25">
      <c r="A46" s="114" t="s">
        <v>16</v>
      </c>
      <c r="B46" s="3"/>
      <c r="C46" s="3" t="s">
        <v>375</v>
      </c>
      <c r="D46" s="54"/>
    </row>
    <row r="47" spans="1:4" ht="14.25" customHeight="1" thickBot="1" x14ac:dyDescent="0.25">
      <c r="A47" s="156" t="s">
        <v>170</v>
      </c>
      <c r="B47" s="207"/>
      <c r="C47" s="208" t="s">
        <v>376</v>
      </c>
      <c r="D47" s="149"/>
    </row>
    <row r="48" spans="1:4" ht="13.5" thickBot="1" x14ac:dyDescent="0.25">
      <c r="A48" s="114" t="s">
        <v>36</v>
      </c>
      <c r="B48" s="148"/>
      <c r="C48" s="211" t="s">
        <v>377</v>
      </c>
      <c r="D48" s="45">
        <f>D35</f>
        <v>26085624</v>
      </c>
    </row>
    <row r="49" spans="1:4" ht="13.5" thickBot="1" x14ac:dyDescent="0.25">
      <c r="A49" s="192"/>
      <c r="B49" s="193"/>
      <c r="C49" s="193"/>
      <c r="D49" s="212"/>
    </row>
    <row r="50" spans="1:4" ht="13.5" thickBot="1" x14ac:dyDescent="0.25">
      <c r="A50" s="188" t="s">
        <v>350</v>
      </c>
      <c r="B50" s="189"/>
      <c r="C50" s="190"/>
      <c r="D50" s="191">
        <v>6</v>
      </c>
    </row>
    <row r="51" spans="1:4" ht="13.5" thickBot="1" x14ac:dyDescent="0.25">
      <c r="A51" s="188" t="s">
        <v>351</v>
      </c>
      <c r="B51" s="189"/>
      <c r="C51" s="190"/>
      <c r="D51" s="191">
        <v>0</v>
      </c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39997558519241921"/>
  </sheetPr>
  <dimension ref="A1:D51"/>
  <sheetViews>
    <sheetView workbookViewId="0">
      <selection activeCell="D39" sqref="D39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57.5" style="96" customWidth="1"/>
    <col min="4" max="4" width="18.6640625" style="96" customWidth="1"/>
    <col min="5" max="16384" width="9.33203125" style="96"/>
  </cols>
  <sheetData>
    <row r="1" spans="1:4" s="101" customFormat="1" ht="21" customHeight="1" thickBot="1" x14ac:dyDescent="0.25">
      <c r="A1" s="97"/>
      <c r="B1" s="98"/>
      <c r="C1" s="214"/>
      <c r="D1" s="100" t="s">
        <v>559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354</v>
      </c>
    </row>
    <row r="3" spans="1:4" s="104" customFormat="1" ht="16.5" thickBot="1" x14ac:dyDescent="0.25">
      <c r="A3" s="105" t="s">
        <v>305</v>
      </c>
      <c r="B3" s="106"/>
      <c r="C3" s="513" t="s">
        <v>521</v>
      </c>
      <c r="D3" s="217"/>
    </row>
    <row r="4" spans="1:4" s="111" customFormat="1" ht="15.95" customHeight="1" thickBot="1" x14ac:dyDescent="0.3">
      <c r="A4" s="109"/>
      <c r="B4" s="109"/>
      <c r="C4" s="109"/>
      <c r="D4" s="110" t="s">
        <v>513</v>
      </c>
    </row>
    <row r="5" spans="1:4" ht="13.5" customHeight="1" thickBot="1" x14ac:dyDescent="0.25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thickBot="1" x14ac:dyDescent="0.25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thickBot="1" x14ac:dyDescent="0.25">
      <c r="A7" s="118"/>
      <c r="B7" s="119"/>
      <c r="C7" s="119" t="s">
        <v>196</v>
      </c>
      <c r="D7" s="197"/>
    </row>
    <row r="8" spans="1:4" s="124" customFormat="1" ht="12" customHeight="1" thickBot="1" x14ac:dyDescent="0.25">
      <c r="A8" s="114" t="s">
        <v>4</v>
      </c>
      <c r="B8" s="121"/>
      <c r="C8" s="198" t="s">
        <v>355</v>
      </c>
      <c r="D8" s="45">
        <f>SUM(D9:D16)</f>
        <v>19541197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>
        <v>14130000</v>
      </c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>
        <v>3810531</v>
      </c>
    </row>
    <row r="15" spans="1:4" s="128" customFormat="1" ht="12" customHeight="1" x14ac:dyDescent="0.2">
      <c r="A15" s="125"/>
      <c r="B15" s="126" t="s">
        <v>139</v>
      </c>
      <c r="C15" s="6" t="s">
        <v>359</v>
      </c>
      <c r="D15" s="41">
        <v>3605</v>
      </c>
    </row>
    <row r="16" spans="1:4" s="128" customFormat="1" ht="12" customHeight="1" thickBot="1" x14ac:dyDescent="0.25">
      <c r="A16" s="134"/>
      <c r="B16" s="135" t="s">
        <v>141</v>
      </c>
      <c r="C16" s="6" t="s">
        <v>567</v>
      </c>
      <c r="D16" s="41">
        <v>1597061</v>
      </c>
    </row>
    <row r="17" spans="1:4" s="124" customFormat="1" ht="12" customHeight="1" thickBot="1" x14ac:dyDescent="0.25">
      <c r="A17" s="114" t="s">
        <v>6</v>
      </c>
      <c r="B17" s="121"/>
      <c r="C17" s="198" t="s">
        <v>360</v>
      </c>
      <c r="D17" s="45"/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thickBot="1" x14ac:dyDescent="0.25">
      <c r="A21" s="125"/>
      <c r="B21" s="126" t="s">
        <v>14</v>
      </c>
      <c r="C21" s="5" t="s">
        <v>362</v>
      </c>
      <c r="D21" s="34"/>
    </row>
    <row r="22" spans="1:4" s="128" customFormat="1" ht="12" customHeight="1" thickBot="1" x14ac:dyDescent="0.25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thickBot="1" x14ac:dyDescent="0.25">
      <c r="A24" s="200"/>
      <c r="B24" s="201" t="s">
        <v>20</v>
      </c>
      <c r="C24" s="7" t="s">
        <v>79</v>
      </c>
      <c r="D24" s="202"/>
    </row>
    <row r="25" spans="1:4" s="124" customFormat="1" ht="12" customHeight="1" thickBot="1" x14ac:dyDescent="0.25">
      <c r="A25" s="114" t="s">
        <v>170</v>
      </c>
      <c r="B25" s="121"/>
      <c r="C25" s="3" t="s">
        <v>378</v>
      </c>
      <c r="D25" s="54"/>
    </row>
    <row r="26" spans="1:4" s="124" customFormat="1" ht="12" customHeight="1" thickBot="1" x14ac:dyDescent="0.25">
      <c r="A26" s="114" t="s">
        <v>36</v>
      </c>
      <c r="B26" s="151"/>
      <c r="C26" s="3" t="s">
        <v>379</v>
      </c>
      <c r="D26" s="152"/>
    </row>
    <row r="27" spans="1:4" s="128" customFormat="1" ht="12" customHeight="1" thickBot="1" x14ac:dyDescent="0.25">
      <c r="A27" s="203" t="s">
        <v>53</v>
      </c>
      <c r="B27" s="204"/>
      <c r="C27" s="178" t="s">
        <v>380</v>
      </c>
      <c r="D27" s="205">
        <f>D28+D29</f>
        <v>9116188</v>
      </c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>
        <v>1811241</v>
      </c>
    </row>
    <row r="29" spans="1:4" s="128" customFormat="1" ht="15" customHeight="1" thickBot="1" x14ac:dyDescent="0.25">
      <c r="A29" s="206"/>
      <c r="B29" s="145" t="s">
        <v>66</v>
      </c>
      <c r="C29" s="11" t="s">
        <v>519</v>
      </c>
      <c r="D29" s="146">
        <v>7304947</v>
      </c>
    </row>
    <row r="30" spans="1:4" ht="13.5" thickBot="1" x14ac:dyDescent="0.25">
      <c r="A30" s="156" t="s">
        <v>191</v>
      </c>
      <c r="B30" s="207"/>
      <c r="C30" s="208" t="s">
        <v>381</v>
      </c>
      <c r="D30" s="149"/>
    </row>
    <row r="31" spans="1:4" s="117" customFormat="1" ht="16.5" customHeight="1" thickBot="1" x14ac:dyDescent="0.25">
      <c r="A31" s="156" t="s">
        <v>80</v>
      </c>
      <c r="B31" s="209"/>
      <c r="C31" s="210" t="s">
        <v>382</v>
      </c>
      <c r="D31" s="152">
        <f>D8+D27</f>
        <v>28657385</v>
      </c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thickBot="1" x14ac:dyDescent="0.25">
      <c r="A33" s="160"/>
      <c r="B33" s="161"/>
      <c r="C33" s="161"/>
      <c r="D33" s="162"/>
    </row>
    <row r="34" spans="1:4" ht="12" customHeight="1" thickBot="1" x14ac:dyDescent="0.25">
      <c r="A34" s="163"/>
      <c r="B34" s="164"/>
      <c r="C34" s="165" t="s">
        <v>197</v>
      </c>
      <c r="D34" s="152"/>
    </row>
    <row r="35" spans="1:4" ht="12" customHeight="1" thickBot="1" x14ac:dyDescent="0.25">
      <c r="A35" s="114" t="s">
        <v>4</v>
      </c>
      <c r="B35" s="3"/>
      <c r="C35" s="3" t="s">
        <v>323</v>
      </c>
      <c r="D35" s="45">
        <f>D36+D37+D38</f>
        <v>28657385</v>
      </c>
    </row>
    <row r="36" spans="1:4" ht="12" customHeight="1" x14ac:dyDescent="0.2">
      <c r="A36" s="147"/>
      <c r="B36" s="167" t="s">
        <v>127</v>
      </c>
      <c r="C36" s="8" t="s">
        <v>128</v>
      </c>
      <c r="D36" s="30">
        <v>12970000</v>
      </c>
    </row>
    <row r="37" spans="1:4" ht="12" customHeight="1" x14ac:dyDescent="0.2">
      <c r="A37" s="125"/>
      <c r="B37" s="141" t="s">
        <v>129</v>
      </c>
      <c r="C37" s="5" t="s">
        <v>130</v>
      </c>
      <c r="D37" s="34">
        <v>2388142</v>
      </c>
    </row>
    <row r="38" spans="1:4" ht="12" customHeight="1" x14ac:dyDescent="0.2">
      <c r="A38" s="125"/>
      <c r="B38" s="141" t="s">
        <v>131</v>
      </c>
      <c r="C38" s="5" t="s">
        <v>132</v>
      </c>
      <c r="D38" s="34">
        <v>13299243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thickBot="1" x14ac:dyDescent="0.25">
      <c r="A40" s="125"/>
      <c r="B40" s="141" t="s">
        <v>135</v>
      </c>
      <c r="C40" s="5" t="s">
        <v>136</v>
      </c>
      <c r="D40" s="34"/>
    </row>
    <row r="41" spans="1:4" ht="12" customHeight="1" thickBot="1" x14ac:dyDescent="0.25">
      <c r="A41" s="114" t="s">
        <v>6</v>
      </c>
      <c r="B41" s="3"/>
      <c r="C41" s="3" t="s">
        <v>372</v>
      </c>
      <c r="D41" s="45"/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495</v>
      </c>
      <c r="D44" s="34"/>
    </row>
    <row r="45" spans="1:4" ht="23.25" thickBot="1" x14ac:dyDescent="0.25">
      <c r="A45" s="125"/>
      <c r="B45" s="141" t="s">
        <v>159</v>
      </c>
      <c r="C45" s="5" t="s">
        <v>374</v>
      </c>
      <c r="D45" s="34"/>
    </row>
    <row r="46" spans="1:4" ht="15" customHeight="1" thickBot="1" x14ac:dyDescent="0.25">
      <c r="A46" s="114" t="s">
        <v>16</v>
      </c>
      <c r="B46" s="3"/>
      <c r="C46" s="3" t="s">
        <v>375</v>
      </c>
      <c r="D46" s="54"/>
    </row>
    <row r="47" spans="1:4" ht="14.25" customHeight="1" thickBot="1" x14ac:dyDescent="0.25">
      <c r="A47" s="156" t="s">
        <v>170</v>
      </c>
      <c r="B47" s="207"/>
      <c r="C47" s="208" t="s">
        <v>376</v>
      </c>
      <c r="D47" s="149"/>
    </row>
    <row r="48" spans="1:4" ht="13.5" thickBot="1" x14ac:dyDescent="0.25">
      <c r="A48" s="114" t="s">
        <v>36</v>
      </c>
      <c r="B48" s="148"/>
      <c r="C48" s="211" t="s">
        <v>377</v>
      </c>
      <c r="D48" s="45">
        <f>D35</f>
        <v>28657385</v>
      </c>
    </row>
    <row r="49" spans="1:4" ht="13.5" thickBot="1" x14ac:dyDescent="0.25">
      <c r="A49" s="192"/>
      <c r="B49" s="193"/>
      <c r="C49" s="193"/>
      <c r="D49" s="212"/>
    </row>
    <row r="50" spans="1:4" ht="13.5" thickBot="1" x14ac:dyDescent="0.25">
      <c r="A50" s="188" t="s">
        <v>350</v>
      </c>
      <c r="B50" s="189"/>
      <c r="C50" s="190"/>
      <c r="D50" s="191">
        <v>4</v>
      </c>
    </row>
    <row r="51" spans="1:4" ht="13.5" thickBot="1" x14ac:dyDescent="0.25">
      <c r="A51" s="188" t="s">
        <v>351</v>
      </c>
      <c r="B51" s="189"/>
      <c r="C51" s="190"/>
      <c r="D51" s="191"/>
    </row>
  </sheetData>
  <sheetProtection selectLockedCells="1" selectUnlockedCells="1"/>
  <mergeCells count="2">
    <mergeCell ref="A2:B2"/>
    <mergeCell ref="A5:B5"/>
  </mergeCells>
  <phoneticPr fontId="11" type="noConversion"/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5" tint="0.39997558519241921"/>
    <pageSetUpPr fitToPage="1"/>
  </sheetPr>
  <dimension ref="A1:C67"/>
  <sheetViews>
    <sheetView zoomScaleNormal="100" zoomScalePageLayoutView="130" workbookViewId="0">
      <selection sqref="A1:XFD1048576"/>
    </sheetView>
  </sheetViews>
  <sheetFormatPr defaultRowHeight="15.75" x14ac:dyDescent="0.25"/>
  <cols>
    <col min="1" max="1" width="193.5" style="528" customWidth="1"/>
    <col min="2" max="2" width="42" style="528" customWidth="1"/>
    <col min="3" max="3" width="12.5" style="528" customWidth="1"/>
    <col min="4" max="256" width="9.33203125" style="528"/>
    <col min="257" max="257" width="193.5" style="528" customWidth="1"/>
    <col min="258" max="258" width="42" style="528" customWidth="1"/>
    <col min="259" max="259" width="12.5" style="528" customWidth="1"/>
    <col min="260" max="512" width="9.33203125" style="528"/>
    <col min="513" max="513" width="193.5" style="528" customWidth="1"/>
    <col min="514" max="514" width="42" style="528" customWidth="1"/>
    <col min="515" max="515" width="12.5" style="528" customWidth="1"/>
    <col min="516" max="768" width="9.33203125" style="528"/>
    <col min="769" max="769" width="193.5" style="528" customWidth="1"/>
    <col min="770" max="770" width="42" style="528" customWidth="1"/>
    <col min="771" max="771" width="12.5" style="528" customWidth="1"/>
    <col min="772" max="1024" width="9.33203125" style="528"/>
    <col min="1025" max="1025" width="193.5" style="528" customWidth="1"/>
    <col min="1026" max="1026" width="42" style="528" customWidth="1"/>
    <col min="1027" max="1027" width="12.5" style="528" customWidth="1"/>
    <col min="1028" max="1280" width="9.33203125" style="528"/>
    <col min="1281" max="1281" width="193.5" style="528" customWidth="1"/>
    <col min="1282" max="1282" width="42" style="528" customWidth="1"/>
    <col min="1283" max="1283" width="12.5" style="528" customWidth="1"/>
    <col min="1284" max="1536" width="9.33203125" style="528"/>
    <col min="1537" max="1537" width="193.5" style="528" customWidth="1"/>
    <col min="1538" max="1538" width="42" style="528" customWidth="1"/>
    <col min="1539" max="1539" width="12.5" style="528" customWidth="1"/>
    <col min="1540" max="1792" width="9.33203125" style="528"/>
    <col min="1793" max="1793" width="193.5" style="528" customWidth="1"/>
    <col min="1794" max="1794" width="42" style="528" customWidth="1"/>
    <col min="1795" max="1795" width="12.5" style="528" customWidth="1"/>
    <col min="1796" max="2048" width="9.33203125" style="528"/>
    <col min="2049" max="2049" width="193.5" style="528" customWidth="1"/>
    <col min="2050" max="2050" width="42" style="528" customWidth="1"/>
    <col min="2051" max="2051" width="12.5" style="528" customWidth="1"/>
    <col min="2052" max="2304" width="9.33203125" style="528"/>
    <col min="2305" max="2305" width="193.5" style="528" customWidth="1"/>
    <col min="2306" max="2306" width="42" style="528" customWidth="1"/>
    <col min="2307" max="2307" width="12.5" style="528" customWidth="1"/>
    <col min="2308" max="2560" width="9.33203125" style="528"/>
    <col min="2561" max="2561" width="193.5" style="528" customWidth="1"/>
    <col min="2562" max="2562" width="42" style="528" customWidth="1"/>
    <col min="2563" max="2563" width="12.5" style="528" customWidth="1"/>
    <col min="2564" max="2816" width="9.33203125" style="528"/>
    <col min="2817" max="2817" width="193.5" style="528" customWidth="1"/>
    <col min="2818" max="2818" width="42" style="528" customWidth="1"/>
    <col min="2819" max="2819" width="12.5" style="528" customWidth="1"/>
    <col min="2820" max="3072" width="9.33203125" style="528"/>
    <col min="3073" max="3073" width="193.5" style="528" customWidth="1"/>
    <col min="3074" max="3074" width="42" style="528" customWidth="1"/>
    <col min="3075" max="3075" width="12.5" style="528" customWidth="1"/>
    <col min="3076" max="3328" width="9.33203125" style="528"/>
    <col min="3329" max="3329" width="193.5" style="528" customWidth="1"/>
    <col min="3330" max="3330" width="42" style="528" customWidth="1"/>
    <col min="3331" max="3331" width="12.5" style="528" customWidth="1"/>
    <col min="3332" max="3584" width="9.33203125" style="528"/>
    <col min="3585" max="3585" width="193.5" style="528" customWidth="1"/>
    <col min="3586" max="3586" width="42" style="528" customWidth="1"/>
    <col min="3587" max="3587" width="12.5" style="528" customWidth="1"/>
    <col min="3588" max="3840" width="9.33203125" style="528"/>
    <col min="3841" max="3841" width="193.5" style="528" customWidth="1"/>
    <col min="3842" max="3842" width="42" style="528" customWidth="1"/>
    <col min="3843" max="3843" width="12.5" style="528" customWidth="1"/>
    <col min="3844" max="4096" width="9.33203125" style="528"/>
    <col min="4097" max="4097" width="193.5" style="528" customWidth="1"/>
    <col min="4098" max="4098" width="42" style="528" customWidth="1"/>
    <col min="4099" max="4099" width="12.5" style="528" customWidth="1"/>
    <col min="4100" max="4352" width="9.33203125" style="528"/>
    <col min="4353" max="4353" width="193.5" style="528" customWidth="1"/>
    <col min="4354" max="4354" width="42" style="528" customWidth="1"/>
    <col min="4355" max="4355" width="12.5" style="528" customWidth="1"/>
    <col min="4356" max="4608" width="9.33203125" style="528"/>
    <col min="4609" max="4609" width="193.5" style="528" customWidth="1"/>
    <col min="4610" max="4610" width="42" style="528" customWidth="1"/>
    <col min="4611" max="4611" width="12.5" style="528" customWidth="1"/>
    <col min="4612" max="4864" width="9.33203125" style="528"/>
    <col min="4865" max="4865" width="193.5" style="528" customWidth="1"/>
    <col min="4866" max="4866" width="42" style="528" customWidth="1"/>
    <col min="4867" max="4867" width="12.5" style="528" customWidth="1"/>
    <col min="4868" max="5120" width="9.33203125" style="528"/>
    <col min="5121" max="5121" width="193.5" style="528" customWidth="1"/>
    <col min="5122" max="5122" width="42" style="528" customWidth="1"/>
    <col min="5123" max="5123" width="12.5" style="528" customWidth="1"/>
    <col min="5124" max="5376" width="9.33203125" style="528"/>
    <col min="5377" max="5377" width="193.5" style="528" customWidth="1"/>
    <col min="5378" max="5378" width="42" style="528" customWidth="1"/>
    <col min="5379" max="5379" width="12.5" style="528" customWidth="1"/>
    <col min="5380" max="5632" width="9.33203125" style="528"/>
    <col min="5633" max="5633" width="193.5" style="528" customWidth="1"/>
    <col min="5634" max="5634" width="42" style="528" customWidth="1"/>
    <col min="5635" max="5635" width="12.5" style="528" customWidth="1"/>
    <col min="5636" max="5888" width="9.33203125" style="528"/>
    <col min="5889" max="5889" width="193.5" style="528" customWidth="1"/>
    <col min="5890" max="5890" width="42" style="528" customWidth="1"/>
    <col min="5891" max="5891" width="12.5" style="528" customWidth="1"/>
    <col min="5892" max="6144" width="9.33203125" style="528"/>
    <col min="6145" max="6145" width="193.5" style="528" customWidth="1"/>
    <col min="6146" max="6146" width="42" style="528" customWidth="1"/>
    <col min="6147" max="6147" width="12.5" style="528" customWidth="1"/>
    <col min="6148" max="6400" width="9.33203125" style="528"/>
    <col min="6401" max="6401" width="193.5" style="528" customWidth="1"/>
    <col min="6402" max="6402" width="42" style="528" customWidth="1"/>
    <col min="6403" max="6403" width="12.5" style="528" customWidth="1"/>
    <col min="6404" max="6656" width="9.33203125" style="528"/>
    <col min="6657" max="6657" width="193.5" style="528" customWidth="1"/>
    <col min="6658" max="6658" width="42" style="528" customWidth="1"/>
    <col min="6659" max="6659" width="12.5" style="528" customWidth="1"/>
    <col min="6660" max="6912" width="9.33203125" style="528"/>
    <col min="6913" max="6913" width="193.5" style="528" customWidth="1"/>
    <col min="6914" max="6914" width="42" style="528" customWidth="1"/>
    <col min="6915" max="6915" width="12.5" style="528" customWidth="1"/>
    <col min="6916" max="7168" width="9.33203125" style="528"/>
    <col min="7169" max="7169" width="193.5" style="528" customWidth="1"/>
    <col min="7170" max="7170" width="42" style="528" customWidth="1"/>
    <col min="7171" max="7171" width="12.5" style="528" customWidth="1"/>
    <col min="7172" max="7424" width="9.33203125" style="528"/>
    <col min="7425" max="7425" width="193.5" style="528" customWidth="1"/>
    <col min="7426" max="7426" width="42" style="528" customWidth="1"/>
    <col min="7427" max="7427" width="12.5" style="528" customWidth="1"/>
    <col min="7428" max="7680" width="9.33203125" style="528"/>
    <col min="7681" max="7681" width="193.5" style="528" customWidth="1"/>
    <col min="7682" max="7682" width="42" style="528" customWidth="1"/>
    <col min="7683" max="7683" width="12.5" style="528" customWidth="1"/>
    <col min="7684" max="7936" width="9.33203125" style="528"/>
    <col min="7937" max="7937" width="193.5" style="528" customWidth="1"/>
    <col min="7938" max="7938" width="42" style="528" customWidth="1"/>
    <col min="7939" max="7939" width="12.5" style="528" customWidth="1"/>
    <col min="7940" max="8192" width="9.33203125" style="528"/>
    <col min="8193" max="8193" width="193.5" style="528" customWidth="1"/>
    <col min="8194" max="8194" width="42" style="528" customWidth="1"/>
    <col min="8195" max="8195" width="12.5" style="528" customWidth="1"/>
    <col min="8196" max="8448" width="9.33203125" style="528"/>
    <col min="8449" max="8449" width="193.5" style="528" customWidth="1"/>
    <col min="8450" max="8450" width="42" style="528" customWidth="1"/>
    <col min="8451" max="8451" width="12.5" style="528" customWidth="1"/>
    <col min="8452" max="8704" width="9.33203125" style="528"/>
    <col min="8705" max="8705" width="193.5" style="528" customWidth="1"/>
    <col min="8706" max="8706" width="42" style="528" customWidth="1"/>
    <col min="8707" max="8707" width="12.5" style="528" customWidth="1"/>
    <col min="8708" max="8960" width="9.33203125" style="528"/>
    <col min="8961" max="8961" width="193.5" style="528" customWidth="1"/>
    <col min="8962" max="8962" width="42" style="528" customWidth="1"/>
    <col min="8963" max="8963" width="12.5" style="528" customWidth="1"/>
    <col min="8964" max="9216" width="9.33203125" style="528"/>
    <col min="9217" max="9217" width="193.5" style="528" customWidth="1"/>
    <col min="9218" max="9218" width="42" style="528" customWidth="1"/>
    <col min="9219" max="9219" width="12.5" style="528" customWidth="1"/>
    <col min="9220" max="9472" width="9.33203125" style="528"/>
    <col min="9473" max="9473" width="193.5" style="528" customWidth="1"/>
    <col min="9474" max="9474" width="42" style="528" customWidth="1"/>
    <col min="9475" max="9475" width="12.5" style="528" customWidth="1"/>
    <col min="9476" max="9728" width="9.33203125" style="528"/>
    <col min="9729" max="9729" width="193.5" style="528" customWidth="1"/>
    <col min="9730" max="9730" width="42" style="528" customWidth="1"/>
    <col min="9731" max="9731" width="12.5" style="528" customWidth="1"/>
    <col min="9732" max="9984" width="9.33203125" style="528"/>
    <col min="9985" max="9985" width="193.5" style="528" customWidth="1"/>
    <col min="9986" max="9986" width="42" style="528" customWidth="1"/>
    <col min="9987" max="9987" width="12.5" style="528" customWidth="1"/>
    <col min="9988" max="10240" width="9.33203125" style="528"/>
    <col min="10241" max="10241" width="193.5" style="528" customWidth="1"/>
    <col min="10242" max="10242" width="42" style="528" customWidth="1"/>
    <col min="10243" max="10243" width="12.5" style="528" customWidth="1"/>
    <col min="10244" max="10496" width="9.33203125" style="528"/>
    <col min="10497" max="10497" width="193.5" style="528" customWidth="1"/>
    <col min="10498" max="10498" width="42" style="528" customWidth="1"/>
    <col min="10499" max="10499" width="12.5" style="528" customWidth="1"/>
    <col min="10500" max="10752" width="9.33203125" style="528"/>
    <col min="10753" max="10753" width="193.5" style="528" customWidth="1"/>
    <col min="10754" max="10754" width="42" style="528" customWidth="1"/>
    <col min="10755" max="10755" width="12.5" style="528" customWidth="1"/>
    <col min="10756" max="11008" width="9.33203125" style="528"/>
    <col min="11009" max="11009" width="193.5" style="528" customWidth="1"/>
    <col min="11010" max="11010" width="42" style="528" customWidth="1"/>
    <col min="11011" max="11011" width="12.5" style="528" customWidth="1"/>
    <col min="11012" max="11264" width="9.33203125" style="528"/>
    <col min="11265" max="11265" width="193.5" style="528" customWidth="1"/>
    <col min="11266" max="11266" width="42" style="528" customWidth="1"/>
    <col min="11267" max="11267" width="12.5" style="528" customWidth="1"/>
    <col min="11268" max="11520" width="9.33203125" style="528"/>
    <col min="11521" max="11521" width="193.5" style="528" customWidth="1"/>
    <col min="11522" max="11522" width="42" style="528" customWidth="1"/>
    <col min="11523" max="11523" width="12.5" style="528" customWidth="1"/>
    <col min="11524" max="11776" width="9.33203125" style="528"/>
    <col min="11777" max="11777" width="193.5" style="528" customWidth="1"/>
    <col min="11778" max="11778" width="42" style="528" customWidth="1"/>
    <col min="11779" max="11779" width="12.5" style="528" customWidth="1"/>
    <col min="11780" max="12032" width="9.33203125" style="528"/>
    <col min="12033" max="12033" width="193.5" style="528" customWidth="1"/>
    <col min="12034" max="12034" width="42" style="528" customWidth="1"/>
    <col min="12035" max="12035" width="12.5" style="528" customWidth="1"/>
    <col min="12036" max="12288" width="9.33203125" style="528"/>
    <col min="12289" max="12289" width="193.5" style="528" customWidth="1"/>
    <col min="12290" max="12290" width="42" style="528" customWidth="1"/>
    <col min="12291" max="12291" width="12.5" style="528" customWidth="1"/>
    <col min="12292" max="12544" width="9.33203125" style="528"/>
    <col min="12545" max="12545" width="193.5" style="528" customWidth="1"/>
    <col min="12546" max="12546" width="42" style="528" customWidth="1"/>
    <col min="12547" max="12547" width="12.5" style="528" customWidth="1"/>
    <col min="12548" max="12800" width="9.33203125" style="528"/>
    <col min="12801" max="12801" width="193.5" style="528" customWidth="1"/>
    <col min="12802" max="12802" width="42" style="528" customWidth="1"/>
    <col min="12803" max="12803" width="12.5" style="528" customWidth="1"/>
    <col min="12804" max="13056" width="9.33203125" style="528"/>
    <col min="13057" max="13057" width="193.5" style="528" customWidth="1"/>
    <col min="13058" max="13058" width="42" style="528" customWidth="1"/>
    <col min="13059" max="13059" width="12.5" style="528" customWidth="1"/>
    <col min="13060" max="13312" width="9.33203125" style="528"/>
    <col min="13313" max="13313" width="193.5" style="528" customWidth="1"/>
    <col min="13314" max="13314" width="42" style="528" customWidth="1"/>
    <col min="13315" max="13315" width="12.5" style="528" customWidth="1"/>
    <col min="13316" max="13568" width="9.33203125" style="528"/>
    <col min="13569" max="13569" width="193.5" style="528" customWidth="1"/>
    <col min="13570" max="13570" width="42" style="528" customWidth="1"/>
    <col min="13571" max="13571" width="12.5" style="528" customWidth="1"/>
    <col min="13572" max="13824" width="9.33203125" style="528"/>
    <col min="13825" max="13825" width="193.5" style="528" customWidth="1"/>
    <col min="13826" max="13826" width="42" style="528" customWidth="1"/>
    <col min="13827" max="13827" width="12.5" style="528" customWidth="1"/>
    <col min="13828" max="14080" width="9.33203125" style="528"/>
    <col min="14081" max="14081" width="193.5" style="528" customWidth="1"/>
    <col min="14082" max="14082" width="42" style="528" customWidth="1"/>
    <col min="14083" max="14083" width="12.5" style="528" customWidth="1"/>
    <col min="14084" max="14336" width="9.33203125" style="528"/>
    <col min="14337" max="14337" width="193.5" style="528" customWidth="1"/>
    <col min="14338" max="14338" width="42" style="528" customWidth="1"/>
    <col min="14339" max="14339" width="12.5" style="528" customWidth="1"/>
    <col min="14340" max="14592" width="9.33203125" style="528"/>
    <col min="14593" max="14593" width="193.5" style="528" customWidth="1"/>
    <col min="14594" max="14594" width="42" style="528" customWidth="1"/>
    <col min="14595" max="14595" width="12.5" style="528" customWidth="1"/>
    <col min="14596" max="14848" width="9.33203125" style="528"/>
    <col min="14849" max="14849" width="193.5" style="528" customWidth="1"/>
    <col min="14850" max="14850" width="42" style="528" customWidth="1"/>
    <col min="14851" max="14851" width="12.5" style="528" customWidth="1"/>
    <col min="14852" max="15104" width="9.33203125" style="528"/>
    <col min="15105" max="15105" width="193.5" style="528" customWidth="1"/>
    <col min="15106" max="15106" width="42" style="528" customWidth="1"/>
    <col min="15107" max="15107" width="12.5" style="528" customWidth="1"/>
    <col min="15108" max="15360" width="9.33203125" style="528"/>
    <col min="15361" max="15361" width="193.5" style="528" customWidth="1"/>
    <col min="15362" max="15362" width="42" style="528" customWidth="1"/>
    <col min="15363" max="15363" width="12.5" style="528" customWidth="1"/>
    <col min="15364" max="15616" width="9.33203125" style="528"/>
    <col min="15617" max="15617" width="193.5" style="528" customWidth="1"/>
    <col min="15618" max="15618" width="42" style="528" customWidth="1"/>
    <col min="15619" max="15619" width="12.5" style="528" customWidth="1"/>
    <col min="15620" max="15872" width="9.33203125" style="528"/>
    <col min="15873" max="15873" width="193.5" style="528" customWidth="1"/>
    <col min="15874" max="15874" width="42" style="528" customWidth="1"/>
    <col min="15875" max="15875" width="12.5" style="528" customWidth="1"/>
    <col min="15876" max="16128" width="9.33203125" style="528"/>
    <col min="16129" max="16129" width="193.5" style="528" customWidth="1"/>
    <col min="16130" max="16130" width="42" style="528" customWidth="1"/>
    <col min="16131" max="16131" width="12.5" style="528" customWidth="1"/>
    <col min="16132" max="16384" width="9.33203125" style="528"/>
  </cols>
  <sheetData>
    <row r="1" spans="1:3" ht="29.25" customHeight="1" thickBot="1" x14ac:dyDescent="0.35">
      <c r="A1" s="558" t="s">
        <v>572</v>
      </c>
      <c r="B1" s="559"/>
      <c r="C1" s="560"/>
    </row>
    <row r="2" spans="1:3" x14ac:dyDescent="0.25">
      <c r="A2" s="529"/>
      <c r="B2" s="530"/>
      <c r="C2" s="531"/>
    </row>
    <row r="3" spans="1:3" x14ac:dyDescent="0.25">
      <c r="A3" s="532" t="s">
        <v>573</v>
      </c>
      <c r="B3" s="533" t="s">
        <v>574</v>
      </c>
      <c r="C3" s="534" t="s">
        <v>575</v>
      </c>
    </row>
    <row r="4" spans="1:3" x14ac:dyDescent="0.25">
      <c r="A4" s="535" t="s">
        <v>576</v>
      </c>
      <c r="B4" s="536">
        <v>9698283</v>
      </c>
      <c r="C4" s="537">
        <v>0</v>
      </c>
    </row>
    <row r="5" spans="1:3" x14ac:dyDescent="0.25">
      <c r="A5" s="535" t="s">
        <v>577</v>
      </c>
      <c r="B5" s="536">
        <v>3650510</v>
      </c>
      <c r="C5" s="537">
        <v>0</v>
      </c>
    </row>
    <row r="6" spans="1:3" x14ac:dyDescent="0.25">
      <c r="A6" s="535" t="s">
        <v>578</v>
      </c>
      <c r="B6" s="536">
        <v>2496000</v>
      </c>
      <c r="C6" s="537">
        <v>0</v>
      </c>
    </row>
    <row r="7" spans="1:3" x14ac:dyDescent="0.25">
      <c r="A7" s="535" t="s">
        <v>579</v>
      </c>
      <c r="B7" s="536">
        <v>1470183</v>
      </c>
      <c r="C7" s="537">
        <v>0</v>
      </c>
    </row>
    <row r="8" spans="1:3" x14ac:dyDescent="0.25">
      <c r="A8" s="535" t="s">
        <v>580</v>
      </c>
      <c r="B8" s="536">
        <v>2081590</v>
      </c>
      <c r="C8" s="537">
        <v>0</v>
      </c>
    </row>
    <row r="9" spans="1:3" x14ac:dyDescent="0.25">
      <c r="A9" s="535" t="s">
        <v>581</v>
      </c>
      <c r="B9" s="536">
        <v>9698283</v>
      </c>
      <c r="C9" s="537">
        <v>0</v>
      </c>
    </row>
    <row r="10" spans="1:3" x14ac:dyDescent="0.25">
      <c r="A10" s="535" t="s">
        <v>582</v>
      </c>
      <c r="B10" s="536">
        <v>3650510</v>
      </c>
      <c r="C10" s="537">
        <v>0</v>
      </c>
    </row>
    <row r="11" spans="1:3" x14ac:dyDescent="0.25">
      <c r="A11" s="535" t="s">
        <v>583</v>
      </c>
      <c r="B11" s="536">
        <v>2496000</v>
      </c>
      <c r="C11" s="537">
        <v>0</v>
      </c>
    </row>
    <row r="12" spans="1:3" x14ac:dyDescent="0.25">
      <c r="A12" s="535" t="s">
        <v>584</v>
      </c>
      <c r="B12" s="536">
        <v>1470183</v>
      </c>
      <c r="C12" s="537">
        <v>0</v>
      </c>
    </row>
    <row r="13" spans="1:3" x14ac:dyDescent="0.25">
      <c r="A13" s="535" t="s">
        <v>585</v>
      </c>
      <c r="B13" s="536">
        <v>2081590</v>
      </c>
      <c r="C13" s="537">
        <v>0</v>
      </c>
    </row>
    <row r="14" spans="1:3" x14ac:dyDescent="0.25">
      <c r="A14" s="535" t="s">
        <v>586</v>
      </c>
      <c r="B14" s="538">
        <v>6000000</v>
      </c>
      <c r="C14" s="539">
        <v>0</v>
      </c>
    </row>
    <row r="15" spans="1:3" x14ac:dyDescent="0.25">
      <c r="A15" s="535" t="s">
        <v>587</v>
      </c>
      <c r="B15" s="538">
        <v>6000000</v>
      </c>
      <c r="C15" s="539">
        <v>0</v>
      </c>
    </row>
    <row r="16" spans="1:3" x14ac:dyDescent="0.25">
      <c r="A16" s="535" t="s">
        <v>588</v>
      </c>
      <c r="B16" s="538">
        <v>30600</v>
      </c>
      <c r="C16" s="539">
        <v>0</v>
      </c>
    </row>
    <row r="17" spans="1:3" x14ac:dyDescent="0.25">
      <c r="A17" s="535" t="s">
        <v>589</v>
      </c>
      <c r="B17" s="538">
        <v>30600</v>
      </c>
      <c r="C17" s="539">
        <v>0</v>
      </c>
    </row>
    <row r="18" spans="1:3" x14ac:dyDescent="0.25">
      <c r="A18" s="535" t="s">
        <v>590</v>
      </c>
      <c r="B18" s="538">
        <v>7077997</v>
      </c>
      <c r="C18" s="539">
        <v>0</v>
      </c>
    </row>
    <row r="19" spans="1:3" x14ac:dyDescent="0.25">
      <c r="A19" s="535" t="s">
        <v>591</v>
      </c>
      <c r="B19" s="538">
        <v>22806880</v>
      </c>
      <c r="C19" s="539">
        <v>0</v>
      </c>
    </row>
    <row r="20" spans="1:3" x14ac:dyDescent="0.25">
      <c r="A20" s="535" t="s">
        <v>592</v>
      </c>
      <c r="B20" s="538">
        <v>0</v>
      </c>
      <c r="C20" s="539">
        <v>0</v>
      </c>
    </row>
    <row r="21" spans="1:3" x14ac:dyDescent="0.25">
      <c r="A21" s="535" t="s">
        <v>593</v>
      </c>
      <c r="B21" s="538">
        <v>0</v>
      </c>
      <c r="C21" s="539">
        <v>0</v>
      </c>
    </row>
    <row r="22" spans="1:3" x14ac:dyDescent="0.25">
      <c r="A22" s="535" t="s">
        <v>594</v>
      </c>
      <c r="B22" s="538">
        <v>1129000</v>
      </c>
      <c r="C22" s="539">
        <v>-71000</v>
      </c>
    </row>
    <row r="23" spans="1:3" x14ac:dyDescent="0.25">
      <c r="A23" s="535" t="s">
        <v>595</v>
      </c>
      <c r="B23" s="538">
        <v>0</v>
      </c>
      <c r="C23" s="539">
        <v>0</v>
      </c>
    </row>
    <row r="24" spans="1:3" x14ac:dyDescent="0.25">
      <c r="A24" s="535" t="s">
        <v>596</v>
      </c>
      <c r="B24" s="538">
        <v>22082</v>
      </c>
      <c r="C24" s="539">
        <v>0</v>
      </c>
    </row>
    <row r="25" spans="1:3" ht="16.5" thickBot="1" x14ac:dyDescent="0.3">
      <c r="A25" s="540" t="s">
        <v>597</v>
      </c>
      <c r="B25" s="541">
        <v>1170400</v>
      </c>
      <c r="C25" s="542">
        <v>0</v>
      </c>
    </row>
    <row r="26" spans="1:3" ht="24.75" customHeight="1" thickBot="1" x14ac:dyDescent="0.35">
      <c r="A26" s="543" t="s">
        <v>598</v>
      </c>
      <c r="B26" s="544">
        <v>25128362</v>
      </c>
      <c r="C26" s="545">
        <v>-71000</v>
      </c>
    </row>
    <row r="27" spans="1:3" x14ac:dyDescent="0.25">
      <c r="A27" s="529" t="s">
        <v>599</v>
      </c>
      <c r="B27" s="546">
        <v>8838000</v>
      </c>
      <c r="C27" s="547">
        <v>0</v>
      </c>
    </row>
    <row r="28" spans="1:3" x14ac:dyDescent="0.25">
      <c r="A28" s="535" t="s">
        <v>600</v>
      </c>
      <c r="B28" s="536">
        <v>2940000</v>
      </c>
      <c r="C28" s="537">
        <v>0</v>
      </c>
    </row>
    <row r="29" spans="1:3" x14ac:dyDescent="0.25">
      <c r="A29" s="535" t="s">
        <v>601</v>
      </c>
      <c r="B29" s="536">
        <v>0</v>
      </c>
      <c r="C29" s="537">
        <v>0</v>
      </c>
    </row>
    <row r="30" spans="1:3" x14ac:dyDescent="0.25">
      <c r="A30" s="535"/>
      <c r="B30" s="538"/>
      <c r="C30" s="539"/>
    </row>
    <row r="31" spans="1:3" x14ac:dyDescent="0.25">
      <c r="A31" s="535" t="s">
        <v>599</v>
      </c>
      <c r="B31" s="536">
        <v>0</v>
      </c>
      <c r="C31" s="537">
        <v>0</v>
      </c>
    </row>
    <row r="32" spans="1:3" x14ac:dyDescent="0.25">
      <c r="A32" s="535" t="s">
        <v>600</v>
      </c>
      <c r="B32" s="536">
        <v>0</v>
      </c>
      <c r="C32" s="537">
        <v>0</v>
      </c>
    </row>
    <row r="33" spans="1:3" x14ac:dyDescent="0.25">
      <c r="A33" s="535" t="s">
        <v>601</v>
      </c>
      <c r="B33" s="538">
        <v>0</v>
      </c>
      <c r="C33" s="539">
        <v>0</v>
      </c>
    </row>
    <row r="34" spans="1:3" x14ac:dyDescent="0.25">
      <c r="A34" s="535"/>
      <c r="B34" s="538"/>
      <c r="C34" s="539"/>
    </row>
    <row r="35" spans="1:3" x14ac:dyDescent="0.25">
      <c r="A35" s="535" t="s">
        <v>599</v>
      </c>
      <c r="B35" s="538">
        <v>4419000</v>
      </c>
      <c r="C35" s="539">
        <v>294600</v>
      </c>
    </row>
    <row r="36" spans="1:3" x14ac:dyDescent="0.25">
      <c r="A36" s="535" t="s">
        <v>600</v>
      </c>
      <c r="B36" s="538">
        <v>1470000</v>
      </c>
      <c r="C36" s="539">
        <v>0</v>
      </c>
    </row>
    <row r="37" spans="1:3" x14ac:dyDescent="0.25">
      <c r="A37" s="535" t="s">
        <v>601</v>
      </c>
      <c r="B37" s="538">
        <v>0</v>
      </c>
      <c r="C37" s="539">
        <v>0</v>
      </c>
    </row>
    <row r="38" spans="1:3" x14ac:dyDescent="0.25">
      <c r="A38" s="535"/>
      <c r="B38" s="538"/>
      <c r="C38" s="539"/>
    </row>
    <row r="39" spans="1:3" x14ac:dyDescent="0.25">
      <c r="A39" s="535" t="s">
        <v>599</v>
      </c>
      <c r="B39" s="538">
        <v>0</v>
      </c>
      <c r="C39" s="539">
        <v>0</v>
      </c>
    </row>
    <row r="40" spans="1:3" x14ac:dyDescent="0.25">
      <c r="A40" s="535" t="s">
        <v>600</v>
      </c>
      <c r="B40" s="538">
        <v>0</v>
      </c>
      <c r="C40" s="539">
        <v>0</v>
      </c>
    </row>
    <row r="41" spans="1:3" x14ac:dyDescent="0.25">
      <c r="A41" s="535" t="s">
        <v>601</v>
      </c>
      <c r="B41" s="538">
        <v>0</v>
      </c>
      <c r="C41" s="539">
        <v>0</v>
      </c>
    </row>
    <row r="42" spans="1:3" x14ac:dyDescent="0.25">
      <c r="A42" s="535"/>
      <c r="B42" s="538"/>
      <c r="C42" s="539"/>
    </row>
    <row r="43" spans="1:3" x14ac:dyDescent="0.25">
      <c r="A43" s="535" t="s">
        <v>602</v>
      </c>
      <c r="B43" s="538">
        <v>1525067</v>
      </c>
      <c r="C43" s="539">
        <v>0</v>
      </c>
    </row>
    <row r="44" spans="1:3" x14ac:dyDescent="0.25">
      <c r="A44" s="535" t="s">
        <v>603</v>
      </c>
      <c r="B44" s="538">
        <v>0</v>
      </c>
      <c r="C44" s="539">
        <v>0</v>
      </c>
    </row>
    <row r="45" spans="1:3" x14ac:dyDescent="0.25">
      <c r="A45" s="535" t="s">
        <v>602</v>
      </c>
      <c r="B45" s="538">
        <v>762533</v>
      </c>
      <c r="C45" s="539">
        <v>54466</v>
      </c>
    </row>
    <row r="46" spans="1:3" x14ac:dyDescent="0.25">
      <c r="A46" s="535" t="s">
        <v>603</v>
      </c>
      <c r="B46" s="538">
        <v>0</v>
      </c>
      <c r="C46" s="539">
        <v>0</v>
      </c>
    </row>
    <row r="47" spans="1:3" x14ac:dyDescent="0.25">
      <c r="A47" s="535" t="s">
        <v>604</v>
      </c>
      <c r="B47" s="538">
        <v>0</v>
      </c>
      <c r="C47" s="539">
        <v>0</v>
      </c>
    </row>
    <row r="48" spans="1:3" ht="16.5" thickBot="1" x14ac:dyDescent="0.3">
      <c r="A48" s="540" t="s">
        <v>605</v>
      </c>
      <c r="B48" s="541">
        <v>367584</v>
      </c>
      <c r="C48" s="542">
        <v>0</v>
      </c>
    </row>
    <row r="49" spans="1:3" ht="26.25" customHeight="1" thickBot="1" x14ac:dyDescent="0.35">
      <c r="A49" s="543" t="s">
        <v>606</v>
      </c>
      <c r="B49" s="544">
        <v>20322184</v>
      </c>
      <c r="C49" s="545">
        <v>349066</v>
      </c>
    </row>
    <row r="50" spans="1:3" x14ac:dyDescent="0.25">
      <c r="A50" s="529"/>
      <c r="B50" s="530"/>
      <c r="C50" s="531"/>
    </row>
    <row r="51" spans="1:3" x14ac:dyDescent="0.25">
      <c r="A51" s="535" t="s">
        <v>607</v>
      </c>
      <c r="B51" s="538">
        <v>6882000</v>
      </c>
      <c r="C51" s="539">
        <v>0</v>
      </c>
    </row>
    <row r="52" spans="1:3" x14ac:dyDescent="0.25">
      <c r="A52" s="535"/>
      <c r="B52" s="538"/>
      <c r="C52" s="539"/>
    </row>
    <row r="53" spans="1:3" x14ac:dyDescent="0.25">
      <c r="A53" s="535" t="s">
        <v>608</v>
      </c>
      <c r="B53" s="538">
        <v>6194000</v>
      </c>
      <c r="C53" s="539">
        <v>418000</v>
      </c>
    </row>
    <row r="54" spans="1:3" x14ac:dyDescent="0.25">
      <c r="A54" s="535" t="s">
        <v>609</v>
      </c>
      <c r="B54" s="538">
        <v>1454786</v>
      </c>
      <c r="C54" s="539">
        <v>0</v>
      </c>
    </row>
    <row r="55" spans="1:3" x14ac:dyDescent="0.25">
      <c r="A55" s="535"/>
      <c r="B55" s="538"/>
      <c r="C55" s="539"/>
    </row>
    <row r="56" spans="1:3" ht="16.5" thickBot="1" x14ac:dyDescent="0.3">
      <c r="A56" s="540" t="s">
        <v>610</v>
      </c>
      <c r="B56" s="541">
        <v>24510</v>
      </c>
      <c r="C56" s="542">
        <v>0</v>
      </c>
    </row>
    <row r="57" spans="1:3" ht="19.5" thickBot="1" x14ac:dyDescent="0.35">
      <c r="A57" s="543" t="s">
        <v>611</v>
      </c>
      <c r="B57" s="544">
        <v>14555296</v>
      </c>
      <c r="C57" s="545">
        <v>418000</v>
      </c>
    </row>
    <row r="58" spans="1:3" ht="19.5" thickBot="1" x14ac:dyDescent="0.35">
      <c r="A58" s="543" t="s">
        <v>612</v>
      </c>
      <c r="B58" s="544">
        <v>1800000</v>
      </c>
      <c r="C58" s="545">
        <v>0</v>
      </c>
    </row>
    <row r="59" spans="1:3" x14ac:dyDescent="0.25">
      <c r="A59" s="529" t="s">
        <v>613</v>
      </c>
      <c r="B59" s="530">
        <v>22806880</v>
      </c>
      <c r="C59" s="531" t="s">
        <v>614</v>
      </c>
    </row>
    <row r="60" spans="1:3" x14ac:dyDescent="0.25">
      <c r="A60" s="535" t="s">
        <v>615</v>
      </c>
      <c r="B60" s="538">
        <v>1129000</v>
      </c>
      <c r="C60" s="539" t="s">
        <v>614</v>
      </c>
    </row>
    <row r="61" spans="1:3" ht="16.5" thickBot="1" x14ac:dyDescent="0.3">
      <c r="A61" s="540" t="s">
        <v>616</v>
      </c>
      <c r="B61" s="541">
        <v>0</v>
      </c>
      <c r="C61" s="542" t="s">
        <v>614</v>
      </c>
    </row>
    <row r="62" spans="1:3" ht="19.5" thickBot="1" x14ac:dyDescent="0.35">
      <c r="A62" s="543" t="s">
        <v>617</v>
      </c>
      <c r="B62" s="544">
        <v>20322184</v>
      </c>
      <c r="C62" s="545" t="s">
        <v>614</v>
      </c>
    </row>
    <row r="63" spans="1:3" x14ac:dyDescent="0.25">
      <c r="A63" s="529" t="s">
        <v>618</v>
      </c>
      <c r="B63" s="530">
        <v>0</v>
      </c>
      <c r="C63" s="531" t="s">
        <v>614</v>
      </c>
    </row>
    <row r="64" spans="1:3" x14ac:dyDescent="0.25">
      <c r="A64" s="535" t="s">
        <v>619</v>
      </c>
      <c r="B64" s="538">
        <v>0</v>
      </c>
      <c r="C64" s="539" t="s">
        <v>614</v>
      </c>
    </row>
    <row r="65" spans="1:3" x14ac:dyDescent="0.25">
      <c r="A65" s="535" t="s">
        <v>620</v>
      </c>
      <c r="B65" s="538">
        <v>7648786</v>
      </c>
      <c r="C65" s="539" t="s">
        <v>614</v>
      </c>
    </row>
    <row r="66" spans="1:3" x14ac:dyDescent="0.25">
      <c r="A66" s="535" t="s">
        <v>621</v>
      </c>
      <c r="B66" s="538">
        <v>24510</v>
      </c>
      <c r="C66" s="539" t="s">
        <v>614</v>
      </c>
    </row>
    <row r="67" spans="1:3" ht="16.5" thickBot="1" x14ac:dyDescent="0.3">
      <c r="A67" s="548" t="s">
        <v>622</v>
      </c>
      <c r="B67" s="549">
        <v>367584</v>
      </c>
      <c r="C67" s="550" t="s">
        <v>614</v>
      </c>
    </row>
  </sheetData>
  <mergeCells count="1">
    <mergeCell ref="A1:C1"/>
  </mergeCells>
  <phoneticPr fontId="11" type="noConversion"/>
  <printOptions horizontalCentered="1"/>
  <pageMargins left="0.78749999999999998" right="0.78749999999999998" top="0.98402777777777772" bottom="0.98402777777777772" header="0.78749999999999998" footer="0.51180555555555551"/>
  <pageSetup paperSize="9" scale="40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39997558519241921"/>
  </sheetPr>
  <dimension ref="A1:F25"/>
  <sheetViews>
    <sheetView view="pageLayout" zoomScaleNormal="100" workbookViewId="0">
      <selection activeCell="F1" sqref="F1"/>
    </sheetView>
  </sheetViews>
  <sheetFormatPr defaultRowHeight="12.75" x14ac:dyDescent="0.2"/>
  <cols>
    <col min="1" max="1" width="47.1640625" style="66" customWidth="1"/>
    <col min="2" max="2" width="15.6640625" style="67" customWidth="1"/>
    <col min="3" max="3" width="16.33203125" style="67" customWidth="1"/>
    <col min="4" max="4" width="18" style="67" customWidth="1"/>
    <col min="5" max="5" width="16.6640625" style="67" customWidth="1"/>
    <col min="6" max="6" width="18.83203125" style="12" customWidth="1"/>
    <col min="7" max="8" width="12.83203125" style="67" customWidth="1"/>
    <col min="9" max="9" width="13.83203125" style="67" customWidth="1"/>
    <col min="10" max="16384" width="9.33203125" style="67"/>
  </cols>
  <sheetData>
    <row r="1" spans="1:6" x14ac:dyDescent="0.2">
      <c r="F1" s="395" t="s">
        <v>560</v>
      </c>
    </row>
    <row r="2" spans="1:6" ht="25.5" customHeight="1" x14ac:dyDescent="0.2">
      <c r="A2" s="561" t="s">
        <v>294</v>
      </c>
      <c r="B2" s="561"/>
      <c r="C2" s="561"/>
      <c r="D2" s="561"/>
      <c r="E2" s="561"/>
      <c r="F2" s="561"/>
    </row>
    <row r="3" spans="1:6" ht="22.5" customHeight="1" x14ac:dyDescent="0.25">
      <c r="A3" s="13"/>
      <c r="B3" s="12"/>
      <c r="C3" s="12"/>
      <c r="D3" s="12"/>
      <c r="E3" s="12"/>
      <c r="F3" s="68" t="s">
        <v>510</v>
      </c>
    </row>
    <row r="4" spans="1:6" s="69" customFormat="1" ht="44.25" customHeight="1" x14ac:dyDescent="0.2">
      <c r="A4" s="17" t="s">
        <v>295</v>
      </c>
      <c r="B4" s="19" t="s">
        <v>296</v>
      </c>
      <c r="C4" s="19" t="s">
        <v>297</v>
      </c>
      <c r="D4" s="19" t="s">
        <v>524</v>
      </c>
      <c r="E4" s="19" t="s">
        <v>517</v>
      </c>
      <c r="F4" s="20" t="s">
        <v>525</v>
      </c>
    </row>
    <row r="5" spans="1:6" s="12" customFormat="1" ht="12" customHeight="1" x14ac:dyDescent="0.2">
      <c r="A5" s="70">
        <v>1</v>
      </c>
      <c r="B5" s="71">
        <v>2</v>
      </c>
      <c r="C5" s="71">
        <v>3</v>
      </c>
      <c r="D5" s="71">
        <v>4</v>
      </c>
      <c r="E5" s="71">
        <v>5</v>
      </c>
      <c r="F5" s="72"/>
    </row>
    <row r="6" spans="1:6" ht="15.95" customHeight="1" x14ac:dyDescent="0.2">
      <c r="A6" s="37" t="s">
        <v>523</v>
      </c>
      <c r="B6" s="73">
        <v>1600000</v>
      </c>
      <c r="C6" s="74">
        <v>2018</v>
      </c>
      <c r="D6" s="73">
        <v>1600000</v>
      </c>
      <c r="E6" s="73">
        <v>1600000</v>
      </c>
      <c r="F6" s="86">
        <v>0</v>
      </c>
    </row>
    <row r="7" spans="1:6" ht="15.95" customHeight="1" x14ac:dyDescent="0.2">
      <c r="A7" s="37" t="s">
        <v>522</v>
      </c>
      <c r="B7" s="73">
        <v>48000000</v>
      </c>
      <c r="C7" s="74">
        <v>2018</v>
      </c>
      <c r="D7" s="73">
        <v>48000000</v>
      </c>
      <c r="E7" s="73">
        <v>48000000</v>
      </c>
      <c r="F7" s="75">
        <v>0</v>
      </c>
    </row>
    <row r="8" spans="1:6" ht="15.95" customHeight="1" x14ac:dyDescent="0.2">
      <c r="A8" s="37" t="s">
        <v>526</v>
      </c>
      <c r="B8" s="73">
        <v>63000000</v>
      </c>
      <c r="C8" s="74">
        <v>2018</v>
      </c>
      <c r="D8" s="73">
        <v>30000000</v>
      </c>
      <c r="E8" s="73">
        <v>30000000</v>
      </c>
      <c r="F8" s="75">
        <v>33000000</v>
      </c>
    </row>
    <row r="9" spans="1:6" ht="15.95" customHeight="1" x14ac:dyDescent="0.2">
      <c r="A9" s="37" t="s">
        <v>544</v>
      </c>
      <c r="B9" s="73">
        <v>2100000</v>
      </c>
      <c r="C9" s="74">
        <v>2018</v>
      </c>
      <c r="D9" s="73">
        <v>2100000</v>
      </c>
      <c r="E9" s="73">
        <v>2100000</v>
      </c>
      <c r="F9" s="75"/>
    </row>
    <row r="10" spans="1:6" ht="15.95" customHeight="1" x14ac:dyDescent="0.2">
      <c r="A10" s="37"/>
      <c r="B10" s="73"/>
      <c r="C10" s="74"/>
      <c r="D10" s="73"/>
      <c r="E10" s="73"/>
      <c r="F10" s="75">
        <f t="shared" ref="F10:F22" si="0">B10-D10-E10</f>
        <v>0</v>
      </c>
    </row>
    <row r="11" spans="1:6" ht="15.95" customHeight="1" x14ac:dyDescent="0.2">
      <c r="A11" s="76"/>
      <c r="B11" s="73"/>
      <c r="C11" s="74"/>
      <c r="D11" s="73"/>
      <c r="E11" s="73"/>
      <c r="F11" s="75">
        <f t="shared" si="0"/>
        <v>0</v>
      </c>
    </row>
    <row r="12" spans="1:6" ht="15.95" customHeight="1" x14ac:dyDescent="0.2">
      <c r="A12" s="37"/>
      <c r="B12" s="73"/>
      <c r="C12" s="74"/>
      <c r="D12" s="73"/>
      <c r="E12" s="73"/>
      <c r="F12" s="75">
        <f t="shared" si="0"/>
        <v>0</v>
      </c>
    </row>
    <row r="13" spans="1:6" ht="15.95" customHeight="1" x14ac:dyDescent="0.2">
      <c r="A13" s="37"/>
      <c r="B13" s="73"/>
      <c r="C13" s="74"/>
      <c r="D13" s="73"/>
      <c r="E13" s="73"/>
      <c r="F13" s="75">
        <f t="shared" si="0"/>
        <v>0</v>
      </c>
    </row>
    <row r="14" spans="1:6" ht="15.95" customHeight="1" x14ac:dyDescent="0.2">
      <c r="A14" s="37"/>
      <c r="B14" s="73"/>
      <c r="C14" s="74"/>
      <c r="D14" s="73"/>
      <c r="E14" s="73"/>
      <c r="F14" s="75">
        <f t="shared" si="0"/>
        <v>0</v>
      </c>
    </row>
    <row r="15" spans="1:6" ht="15.95" customHeight="1" x14ac:dyDescent="0.2">
      <c r="A15" s="37"/>
      <c r="B15" s="73"/>
      <c r="C15" s="74"/>
      <c r="D15" s="73"/>
      <c r="E15" s="73"/>
      <c r="F15" s="75">
        <f t="shared" si="0"/>
        <v>0</v>
      </c>
    </row>
    <row r="16" spans="1:6" ht="15.95" customHeight="1" x14ac:dyDescent="0.2">
      <c r="A16" s="37"/>
      <c r="B16" s="73"/>
      <c r="C16" s="74"/>
      <c r="D16" s="73"/>
      <c r="E16" s="73"/>
      <c r="F16" s="75">
        <f t="shared" si="0"/>
        <v>0</v>
      </c>
    </row>
    <row r="17" spans="1:6" ht="15.95" customHeight="1" x14ac:dyDescent="0.2">
      <c r="A17" s="37"/>
      <c r="B17" s="73"/>
      <c r="C17" s="74"/>
      <c r="D17" s="73"/>
      <c r="E17" s="73"/>
      <c r="F17" s="75">
        <f t="shared" si="0"/>
        <v>0</v>
      </c>
    </row>
    <row r="18" spans="1:6" ht="15.95" customHeight="1" x14ac:dyDescent="0.2">
      <c r="A18" s="37"/>
      <c r="B18" s="73"/>
      <c r="C18" s="74"/>
      <c r="D18" s="73"/>
      <c r="E18" s="73"/>
      <c r="F18" s="75">
        <f t="shared" si="0"/>
        <v>0</v>
      </c>
    </row>
    <row r="19" spans="1:6" ht="15.95" customHeight="1" x14ac:dyDescent="0.2">
      <c r="A19" s="37"/>
      <c r="B19" s="73"/>
      <c r="C19" s="74"/>
      <c r="D19" s="73"/>
      <c r="E19" s="73"/>
      <c r="F19" s="75">
        <f t="shared" si="0"/>
        <v>0</v>
      </c>
    </row>
    <row r="20" spans="1:6" ht="15.95" customHeight="1" x14ac:dyDescent="0.2">
      <c r="A20" s="37"/>
      <c r="B20" s="73"/>
      <c r="C20" s="74"/>
      <c r="D20" s="73"/>
      <c r="E20" s="73"/>
      <c r="F20" s="75">
        <f t="shared" si="0"/>
        <v>0</v>
      </c>
    </row>
    <row r="21" spans="1:6" ht="15.95" customHeight="1" x14ac:dyDescent="0.2">
      <c r="A21" s="37"/>
      <c r="B21" s="73"/>
      <c r="C21" s="74"/>
      <c r="D21" s="73"/>
      <c r="E21" s="73"/>
      <c r="F21" s="75">
        <f t="shared" si="0"/>
        <v>0</v>
      </c>
    </row>
    <row r="22" spans="1:6" ht="15.95" customHeight="1" x14ac:dyDescent="0.2">
      <c r="A22" s="39"/>
      <c r="B22" s="77"/>
      <c r="C22" s="78"/>
      <c r="D22" s="77"/>
      <c r="E22" s="77"/>
      <c r="F22" s="79">
        <f t="shared" si="0"/>
        <v>0</v>
      </c>
    </row>
    <row r="23" spans="1:6" ht="15.95" customHeight="1" x14ac:dyDescent="0.2">
      <c r="A23" s="52" t="s">
        <v>298</v>
      </c>
      <c r="B23" s="80">
        <f>SUM(B6:B22)</f>
        <v>114700000</v>
      </c>
      <c r="C23" s="81"/>
      <c r="D23" s="80">
        <f>SUM(D6:D22)</f>
        <v>81700000</v>
      </c>
      <c r="E23" s="80">
        <f>SUM(E6:E22)</f>
        <v>81700000</v>
      </c>
      <c r="F23" s="86">
        <v>33000000</v>
      </c>
    </row>
    <row r="24" spans="1:6" ht="15.95" customHeight="1" x14ac:dyDescent="0.2"/>
    <row r="25" spans="1:6" s="82" customFormat="1" ht="18" customHeight="1" x14ac:dyDescent="0.2">
      <c r="A25" s="66"/>
      <c r="B25" s="67"/>
      <c r="C25" s="67"/>
      <c r="D25" s="67"/>
      <c r="E25" s="67"/>
      <c r="F25" s="12"/>
    </row>
  </sheetData>
  <sheetProtection selectLockedCells="1" selectUnlockedCells="1"/>
  <mergeCells count="1">
    <mergeCell ref="A2:F2"/>
  </mergeCells>
  <phoneticPr fontId="11" type="noConversion"/>
  <printOptions horizontalCentered="1"/>
  <pageMargins left="0.78749999999999998" right="0.78749999999999998" top="1.0201388888888889" bottom="0.98402777777777772" header="0.78749999999999998" footer="0.51180555555555551"/>
  <pageSetup paperSize="9" scale="105" firstPageNumber="0" orientation="landscape" horizontalDpi="300" verticalDpi="300" r:id="rId1"/>
  <headerFooter alignWithMargins="0">
    <oddHeader xml:space="preserve">&amp;R&amp;"Times New Roman CE,Félkövér dőlt"&amp;11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F25"/>
  <sheetViews>
    <sheetView view="pageLayout" zoomScaleNormal="100" workbookViewId="0">
      <selection activeCell="F5" sqref="F5"/>
    </sheetView>
  </sheetViews>
  <sheetFormatPr defaultRowHeight="12.75" x14ac:dyDescent="0.2"/>
  <cols>
    <col min="1" max="1" width="60.6640625" style="66" customWidth="1"/>
    <col min="2" max="2" width="15.6640625" style="67" customWidth="1"/>
    <col min="3" max="3" width="16.33203125" style="67" customWidth="1"/>
    <col min="4" max="4" width="18" style="67" customWidth="1"/>
    <col min="5" max="5" width="16.6640625" style="67" customWidth="1"/>
    <col min="6" max="6" width="18.83203125" style="67" customWidth="1"/>
    <col min="7" max="8" width="12.83203125" style="67" customWidth="1"/>
    <col min="9" max="9" width="13.83203125" style="67" customWidth="1"/>
    <col min="10" max="16384" width="9.33203125" style="67"/>
  </cols>
  <sheetData>
    <row r="1" spans="1:6" x14ac:dyDescent="0.2">
      <c r="F1" s="67" t="s">
        <v>561</v>
      </c>
    </row>
    <row r="2" spans="1:6" ht="24.75" customHeight="1" x14ac:dyDescent="0.2">
      <c r="A2" s="561" t="s">
        <v>299</v>
      </c>
      <c r="B2" s="561"/>
      <c r="C2" s="561"/>
      <c r="D2" s="561"/>
      <c r="E2" s="561"/>
      <c r="F2" s="561"/>
    </row>
    <row r="3" spans="1:6" ht="23.25" customHeight="1" x14ac:dyDescent="0.25">
      <c r="A3" s="13"/>
      <c r="B3" s="12"/>
      <c r="C3" s="12"/>
      <c r="D3" s="12"/>
      <c r="E3" s="12"/>
      <c r="F3" s="68" t="s">
        <v>510</v>
      </c>
    </row>
    <row r="4" spans="1:6" s="69" customFormat="1" ht="48.75" customHeight="1" x14ac:dyDescent="0.2">
      <c r="A4" s="17" t="s">
        <v>300</v>
      </c>
      <c r="B4" s="19" t="s">
        <v>296</v>
      </c>
      <c r="C4" s="19" t="s">
        <v>297</v>
      </c>
      <c r="D4" s="19" t="s">
        <v>524</v>
      </c>
      <c r="E4" s="19" t="s">
        <v>517</v>
      </c>
      <c r="F4" s="20" t="s">
        <v>568</v>
      </c>
    </row>
    <row r="5" spans="1:6" s="12" customFormat="1" ht="15" customHeight="1" x14ac:dyDescent="0.2">
      <c r="A5" s="70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</row>
    <row r="6" spans="1:6" ht="15.95" customHeight="1" x14ac:dyDescent="0.2">
      <c r="A6" s="83"/>
      <c r="B6" s="84"/>
      <c r="C6" s="85"/>
      <c r="D6" s="84"/>
      <c r="E6" s="84"/>
      <c r="F6" s="86">
        <f>B6-D6-E6</f>
        <v>0</v>
      </c>
    </row>
    <row r="7" spans="1:6" ht="15.95" customHeight="1" x14ac:dyDescent="0.2">
      <c r="A7" s="83"/>
      <c r="B7" s="84"/>
      <c r="C7" s="85"/>
      <c r="D7" s="84"/>
      <c r="E7" s="84"/>
      <c r="F7" s="86">
        <f t="shared" ref="F7:F24" si="0">B7-D7-E7</f>
        <v>0</v>
      </c>
    </row>
    <row r="8" spans="1:6" ht="15.95" customHeight="1" x14ac:dyDescent="0.2">
      <c r="A8" s="83"/>
      <c r="B8" s="84"/>
      <c r="C8" s="85"/>
      <c r="D8" s="84"/>
      <c r="E8" s="84"/>
      <c r="F8" s="86">
        <f t="shared" si="0"/>
        <v>0</v>
      </c>
    </row>
    <row r="9" spans="1:6" ht="15.95" customHeight="1" x14ac:dyDescent="0.2">
      <c r="A9" s="83"/>
      <c r="B9" s="84"/>
      <c r="C9" s="85"/>
      <c r="D9" s="84"/>
      <c r="E9" s="84"/>
      <c r="F9" s="86">
        <f t="shared" si="0"/>
        <v>0</v>
      </c>
    </row>
    <row r="10" spans="1:6" ht="15.95" customHeight="1" x14ac:dyDescent="0.2">
      <c r="A10" s="83"/>
      <c r="B10" s="84"/>
      <c r="C10" s="85"/>
      <c r="D10" s="84"/>
      <c r="E10" s="84"/>
      <c r="F10" s="86">
        <f t="shared" si="0"/>
        <v>0</v>
      </c>
    </row>
    <row r="11" spans="1:6" ht="15.95" customHeight="1" x14ac:dyDescent="0.2">
      <c r="A11" s="83"/>
      <c r="B11" s="84"/>
      <c r="C11" s="85"/>
      <c r="D11" s="84"/>
      <c r="E11" s="84"/>
      <c r="F11" s="86">
        <f t="shared" si="0"/>
        <v>0</v>
      </c>
    </row>
    <row r="12" spans="1:6" ht="15.95" customHeight="1" x14ac:dyDescent="0.2">
      <c r="A12" s="83"/>
      <c r="B12" s="84"/>
      <c r="C12" s="85"/>
      <c r="D12" s="84"/>
      <c r="E12" s="84"/>
      <c r="F12" s="86">
        <f t="shared" si="0"/>
        <v>0</v>
      </c>
    </row>
    <row r="13" spans="1:6" ht="15.95" customHeight="1" x14ac:dyDescent="0.2">
      <c r="A13" s="83"/>
      <c r="B13" s="84"/>
      <c r="C13" s="85"/>
      <c r="D13" s="84"/>
      <c r="E13" s="84"/>
      <c r="F13" s="86">
        <f t="shared" si="0"/>
        <v>0</v>
      </c>
    </row>
    <row r="14" spans="1:6" ht="15.95" customHeight="1" x14ac:dyDescent="0.2">
      <c r="A14" s="83"/>
      <c r="B14" s="84"/>
      <c r="C14" s="85"/>
      <c r="D14" s="84"/>
      <c r="E14" s="84"/>
      <c r="F14" s="86">
        <f t="shared" si="0"/>
        <v>0</v>
      </c>
    </row>
    <row r="15" spans="1:6" ht="15.95" customHeight="1" x14ac:dyDescent="0.2">
      <c r="A15" s="83"/>
      <c r="B15" s="84"/>
      <c r="C15" s="85"/>
      <c r="D15" s="84"/>
      <c r="E15" s="84"/>
      <c r="F15" s="86">
        <f t="shared" si="0"/>
        <v>0</v>
      </c>
    </row>
    <row r="16" spans="1:6" ht="15.95" customHeight="1" x14ac:dyDescent="0.2">
      <c r="A16" s="83"/>
      <c r="B16" s="84"/>
      <c r="C16" s="85"/>
      <c r="D16" s="84"/>
      <c r="E16" s="84"/>
      <c r="F16" s="86">
        <f t="shared" si="0"/>
        <v>0</v>
      </c>
    </row>
    <row r="17" spans="1:6" ht="15.95" customHeight="1" x14ac:dyDescent="0.2">
      <c r="A17" s="83"/>
      <c r="B17" s="84"/>
      <c r="C17" s="85"/>
      <c r="D17" s="84"/>
      <c r="E17" s="84"/>
      <c r="F17" s="86">
        <f t="shared" si="0"/>
        <v>0</v>
      </c>
    </row>
    <row r="18" spans="1:6" ht="15.95" customHeight="1" x14ac:dyDescent="0.2">
      <c r="A18" s="83"/>
      <c r="B18" s="84"/>
      <c r="C18" s="85"/>
      <c r="D18" s="84"/>
      <c r="E18" s="84"/>
      <c r="F18" s="86">
        <f t="shared" si="0"/>
        <v>0</v>
      </c>
    </row>
    <row r="19" spans="1:6" ht="15.95" customHeight="1" x14ac:dyDescent="0.2">
      <c r="A19" s="83"/>
      <c r="B19" s="84"/>
      <c r="C19" s="85"/>
      <c r="D19" s="84"/>
      <c r="E19" s="84"/>
      <c r="F19" s="86">
        <f t="shared" si="0"/>
        <v>0</v>
      </c>
    </row>
    <row r="20" spans="1:6" ht="15.95" customHeight="1" x14ac:dyDescent="0.2">
      <c r="A20" s="83"/>
      <c r="B20" s="84"/>
      <c r="C20" s="85"/>
      <c r="D20" s="84"/>
      <c r="E20" s="84"/>
      <c r="F20" s="86">
        <f t="shared" si="0"/>
        <v>0</v>
      </c>
    </row>
    <row r="21" spans="1:6" ht="15.95" customHeight="1" x14ac:dyDescent="0.2">
      <c r="A21" s="83"/>
      <c r="B21" s="84"/>
      <c r="C21" s="85"/>
      <c r="D21" s="84"/>
      <c r="E21" s="84"/>
      <c r="F21" s="86">
        <f t="shared" si="0"/>
        <v>0</v>
      </c>
    </row>
    <row r="22" spans="1:6" ht="15.95" customHeight="1" x14ac:dyDescent="0.2">
      <c r="A22" s="83"/>
      <c r="B22" s="84"/>
      <c r="C22" s="85"/>
      <c r="D22" s="84"/>
      <c r="E22" s="84"/>
      <c r="F22" s="86">
        <f t="shared" si="0"/>
        <v>0</v>
      </c>
    </row>
    <row r="23" spans="1:6" ht="15.95" customHeight="1" x14ac:dyDescent="0.2">
      <c r="A23" s="83"/>
      <c r="B23" s="84"/>
      <c r="C23" s="85"/>
      <c r="D23" s="84"/>
      <c r="E23" s="84"/>
      <c r="F23" s="86">
        <f t="shared" si="0"/>
        <v>0</v>
      </c>
    </row>
    <row r="24" spans="1:6" ht="15.95" customHeight="1" x14ac:dyDescent="0.2">
      <c r="A24" s="87"/>
      <c r="B24" s="88"/>
      <c r="C24" s="88"/>
      <c r="D24" s="88"/>
      <c r="E24" s="88"/>
      <c r="F24" s="89">
        <f t="shared" si="0"/>
        <v>0</v>
      </c>
    </row>
    <row r="25" spans="1:6" s="82" customFormat="1" ht="18" customHeight="1" x14ac:dyDescent="0.2">
      <c r="A25" s="52" t="s">
        <v>298</v>
      </c>
      <c r="B25" s="90">
        <f>SUM(B6:B24)</f>
        <v>0</v>
      </c>
      <c r="C25" s="91"/>
      <c r="D25" s="90">
        <f>SUM(D6:D24)</f>
        <v>0</v>
      </c>
      <c r="E25" s="90">
        <f>SUM(E6:E24)</f>
        <v>0</v>
      </c>
      <c r="F25" s="92">
        <f>SUM(F6:F24)</f>
        <v>0</v>
      </c>
    </row>
  </sheetData>
  <mergeCells count="1">
    <mergeCell ref="A2:F2"/>
  </mergeCells>
  <phoneticPr fontId="11" type="noConversion"/>
  <printOptions horizontalCentered="1"/>
  <pageMargins left="0.78749999999999998" right="0.78749999999999998" top="1.2506944444444446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B35"/>
  <sheetViews>
    <sheetView view="pageLayout" zoomScaleNormal="100" workbookViewId="0">
      <selection activeCell="B9" sqref="B9"/>
    </sheetView>
  </sheetViews>
  <sheetFormatPr defaultRowHeight="12.75" x14ac:dyDescent="0.2"/>
  <cols>
    <col min="1" max="1" width="47.83203125" style="352" customWidth="1"/>
    <col min="2" max="2" width="30.5" style="351" customWidth="1"/>
    <col min="3" max="3" width="20" style="351" customWidth="1"/>
    <col min="4" max="4" width="19" style="351" customWidth="1"/>
    <col min="5" max="16384" width="9.33203125" style="351"/>
  </cols>
  <sheetData>
    <row r="1" spans="1:2" x14ac:dyDescent="0.2">
      <c r="B1" s="397" t="s">
        <v>562</v>
      </c>
    </row>
    <row r="2" spans="1:2" ht="38.25" x14ac:dyDescent="0.2">
      <c r="A2" s="396" t="s">
        <v>550</v>
      </c>
    </row>
    <row r="3" spans="1:2" s="367" customFormat="1" ht="24" customHeight="1" thickBot="1" x14ac:dyDescent="0.3">
      <c r="A3" s="368"/>
      <c r="B3" s="384" t="s">
        <v>510</v>
      </c>
    </row>
    <row r="4" spans="1:2" s="363" customFormat="1" ht="22.5" customHeight="1" thickBot="1" x14ac:dyDescent="0.25">
      <c r="A4" s="366" t="s">
        <v>481</v>
      </c>
      <c r="B4" s="364" t="s">
        <v>482</v>
      </c>
    </row>
    <row r="5" spans="1:2" ht="18" customHeight="1" x14ac:dyDescent="0.2">
      <c r="A5" s="385" t="s">
        <v>483</v>
      </c>
      <c r="B5" s="386"/>
    </row>
    <row r="6" spans="1:2" ht="18" customHeight="1" x14ac:dyDescent="0.2">
      <c r="A6" s="358" t="s">
        <v>512</v>
      </c>
      <c r="B6" s="387">
        <v>100000</v>
      </c>
    </row>
    <row r="7" spans="1:2" ht="18" customHeight="1" x14ac:dyDescent="0.2">
      <c r="A7" s="358" t="s">
        <v>527</v>
      </c>
      <c r="B7" s="387">
        <v>100000</v>
      </c>
    </row>
    <row r="8" spans="1:2" ht="21.95" customHeight="1" x14ac:dyDescent="0.2">
      <c r="A8" s="358" t="s">
        <v>528</v>
      </c>
      <c r="B8" s="387">
        <v>900000</v>
      </c>
    </row>
    <row r="9" spans="1:2" ht="18" customHeight="1" x14ac:dyDescent="0.2">
      <c r="A9" s="358" t="s">
        <v>529</v>
      </c>
      <c r="B9" s="387">
        <v>100000</v>
      </c>
    </row>
    <row r="10" spans="1:2" ht="18" customHeight="1" x14ac:dyDescent="0.2">
      <c r="A10" s="358"/>
      <c r="B10" s="387"/>
    </row>
    <row r="11" spans="1:2" ht="18" customHeight="1" x14ac:dyDescent="0.2">
      <c r="A11" s="359"/>
      <c r="B11" s="387"/>
    </row>
    <row r="12" spans="1:2" ht="18" customHeight="1" x14ac:dyDescent="0.2">
      <c r="A12" s="359"/>
      <c r="B12" s="387"/>
    </row>
    <row r="13" spans="1:2" ht="18" customHeight="1" x14ac:dyDescent="0.2">
      <c r="A13" s="359"/>
      <c r="B13" s="387"/>
    </row>
    <row r="14" spans="1:2" ht="18" customHeight="1" x14ac:dyDescent="0.2">
      <c r="A14" s="358"/>
      <c r="B14" s="387"/>
    </row>
    <row r="15" spans="1:2" ht="18" customHeight="1" x14ac:dyDescent="0.2">
      <c r="A15" s="358"/>
      <c r="B15" s="387"/>
    </row>
    <row r="16" spans="1:2" ht="18" customHeight="1" x14ac:dyDescent="0.2">
      <c r="A16" s="388"/>
      <c r="B16" s="387"/>
    </row>
    <row r="17" spans="1:2" ht="18" customHeight="1" thickBot="1" x14ac:dyDescent="0.25">
      <c r="A17" s="389"/>
      <c r="B17" s="390"/>
    </row>
    <row r="18" spans="1:2" ht="18" customHeight="1" thickBot="1" x14ac:dyDescent="0.25">
      <c r="A18" s="355" t="s">
        <v>298</v>
      </c>
      <c r="B18" s="353">
        <f>SUM(B6:B17)</f>
        <v>1200000</v>
      </c>
    </row>
    <row r="21" spans="1:2" ht="14.25" thickBot="1" x14ac:dyDescent="0.3">
      <c r="A21" s="368"/>
      <c r="B21" s="384" t="s">
        <v>510</v>
      </c>
    </row>
    <row r="22" spans="1:2" ht="13.5" thickBot="1" x14ac:dyDescent="0.25">
      <c r="A22" s="366" t="s">
        <v>484</v>
      </c>
      <c r="B22" s="364" t="s">
        <v>482</v>
      </c>
    </row>
    <row r="23" spans="1:2" x14ac:dyDescent="0.2">
      <c r="A23" s="385" t="s">
        <v>485</v>
      </c>
      <c r="B23" s="386"/>
    </row>
    <row r="24" spans="1:2" x14ac:dyDescent="0.2">
      <c r="A24" s="358" t="s">
        <v>487</v>
      </c>
      <c r="B24" s="387"/>
    </row>
    <row r="25" spans="1:2" x14ac:dyDescent="0.2">
      <c r="A25" s="358" t="s">
        <v>488</v>
      </c>
      <c r="B25" s="387">
        <v>5000000</v>
      </c>
    </row>
    <row r="26" spans="1:2" x14ac:dyDescent="0.2">
      <c r="A26" s="358" t="s">
        <v>489</v>
      </c>
      <c r="B26" s="387"/>
    </row>
    <row r="27" spans="1:2" x14ac:dyDescent="0.2">
      <c r="A27" s="358" t="s">
        <v>490</v>
      </c>
      <c r="B27" s="387">
        <v>3200000</v>
      </c>
    </row>
    <row r="28" spans="1:2" ht="24" x14ac:dyDescent="0.2">
      <c r="A28" s="391" t="s">
        <v>486</v>
      </c>
      <c r="B28" s="387"/>
    </row>
    <row r="29" spans="1:2" x14ac:dyDescent="0.2">
      <c r="A29" s="359"/>
      <c r="B29" s="387"/>
    </row>
    <row r="30" spans="1:2" x14ac:dyDescent="0.2">
      <c r="A30" s="359"/>
      <c r="B30" s="387"/>
    </row>
    <row r="31" spans="1:2" x14ac:dyDescent="0.2">
      <c r="A31" s="358"/>
      <c r="B31" s="387"/>
    </row>
    <row r="32" spans="1:2" x14ac:dyDescent="0.2">
      <c r="A32" s="358"/>
      <c r="B32" s="387"/>
    </row>
    <row r="33" spans="1:2" x14ac:dyDescent="0.2">
      <c r="A33" s="388"/>
      <c r="B33" s="387"/>
    </row>
    <row r="34" spans="1:2" ht="13.5" thickBot="1" x14ac:dyDescent="0.25">
      <c r="A34" s="389"/>
      <c r="B34" s="390"/>
    </row>
    <row r="35" spans="1:2" ht="13.5" thickBot="1" x14ac:dyDescent="0.25">
      <c r="A35" s="355" t="s">
        <v>298</v>
      </c>
      <c r="B35" s="353">
        <f>SUM(B24:B34)</f>
        <v>8200000</v>
      </c>
    </row>
  </sheetData>
  <phoneticPr fontId="11" type="noConversion"/>
  <printOptions horizontalCentered="1"/>
  <pageMargins left="1.1811023622047245" right="0.98425196850393704" top="1.38" bottom="1.08" header="0.57999999999999996" footer="0.9055118110236221"/>
  <pageSetup paperSize="9" orientation="portrait" horizontalDpi="300" verticalDpi="300" r:id="rId1"/>
  <headerFooter alignWithMargins="0">
    <oddHeader>&amp;C&amp;"Times New Roman CE,Félkövér"&amp;14
Aparhant Község Önkormányzata által
 átadott pénzeszközök, támogatásértékű kiadások és bevételek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C15"/>
  <sheetViews>
    <sheetView showWhiteSpace="0" zoomScaleNormal="100" workbookViewId="0">
      <selection activeCell="B8" sqref="B8"/>
    </sheetView>
  </sheetViews>
  <sheetFormatPr defaultRowHeight="12.75" x14ac:dyDescent="0.2"/>
  <cols>
    <col min="1" max="1" width="47.5" style="352" bestFit="1" customWidth="1"/>
    <col min="2" max="2" width="20.6640625" style="351" customWidth="1"/>
    <col min="3" max="3" width="24.5" style="351" customWidth="1"/>
    <col min="4" max="4" width="19" style="351" customWidth="1"/>
    <col min="5" max="16384" width="9.33203125" style="351"/>
  </cols>
  <sheetData>
    <row r="1" spans="1:3" x14ac:dyDescent="0.2">
      <c r="C1" s="351" t="s">
        <v>563</v>
      </c>
    </row>
    <row r="3" spans="1:3" ht="25.5" customHeight="1" x14ac:dyDescent="0.2">
      <c r="A3" s="563" t="s">
        <v>530</v>
      </c>
      <c r="B3" s="563"/>
      <c r="C3" s="563"/>
    </row>
    <row r="4" spans="1:3" ht="25.5" customHeight="1" x14ac:dyDescent="0.2">
      <c r="A4" s="396"/>
      <c r="B4" s="396"/>
      <c r="C4" s="396"/>
    </row>
    <row r="5" spans="1:3" s="367" customFormat="1" ht="24" customHeight="1" thickBot="1" x14ac:dyDescent="0.3">
      <c r="A5" s="368"/>
      <c r="B5" s="562" t="s">
        <v>513</v>
      </c>
      <c r="C5" s="562"/>
    </row>
    <row r="6" spans="1:3" s="363" customFormat="1" ht="22.5" customHeight="1" thickBot="1" x14ac:dyDescent="0.25">
      <c r="A6" s="366" t="s">
        <v>293</v>
      </c>
      <c r="B6" s="365" t="s">
        <v>478</v>
      </c>
      <c r="C6" s="364" t="s">
        <v>477</v>
      </c>
    </row>
    <row r="7" spans="1:3" ht="34.5" customHeight="1" x14ac:dyDescent="0.2">
      <c r="A7" s="362" t="s">
        <v>476</v>
      </c>
      <c r="B7" s="361">
        <v>3345848</v>
      </c>
      <c r="C7" s="360"/>
    </row>
    <row r="8" spans="1:3" ht="30" customHeight="1" x14ac:dyDescent="0.2">
      <c r="A8" s="358" t="s">
        <v>475</v>
      </c>
      <c r="B8" s="357">
        <v>3750000</v>
      </c>
      <c r="C8" s="356"/>
    </row>
    <row r="9" spans="1:3" ht="26.25" customHeight="1" x14ac:dyDescent="0.2">
      <c r="A9" s="359" t="s">
        <v>531</v>
      </c>
      <c r="B9" s="357">
        <v>8400000</v>
      </c>
      <c r="C9" s="356"/>
    </row>
    <row r="10" spans="1:3" ht="26.25" customHeight="1" x14ac:dyDescent="0.2">
      <c r="A10" s="359" t="s">
        <v>532</v>
      </c>
      <c r="B10" s="357">
        <v>150000</v>
      </c>
      <c r="C10" s="356"/>
    </row>
    <row r="11" spans="1:3" ht="31.5" customHeight="1" x14ac:dyDescent="0.2">
      <c r="A11" s="359"/>
      <c r="B11" s="357"/>
      <c r="C11" s="356"/>
    </row>
    <row r="12" spans="1:3" ht="18" customHeight="1" thickBot="1" x14ac:dyDescent="0.25">
      <c r="A12" s="358"/>
      <c r="B12" s="357"/>
      <c r="C12" s="356"/>
    </row>
    <row r="13" spans="1:3" ht="25.5" customHeight="1" thickBot="1" x14ac:dyDescent="0.25">
      <c r="A13" s="355" t="s">
        <v>298</v>
      </c>
      <c r="B13" s="354">
        <f>SUM(B7:B12)</f>
        <v>15645848</v>
      </c>
      <c r="C13" s="353">
        <f>SUM(C7:C12)</f>
        <v>0</v>
      </c>
    </row>
    <row r="14" spans="1:3" ht="19.5" customHeight="1" x14ac:dyDescent="0.2"/>
    <row r="15" spans="1:3" ht="21.75" customHeight="1" x14ac:dyDescent="0.2"/>
  </sheetData>
  <mergeCells count="2">
    <mergeCell ref="B5:C5"/>
    <mergeCell ref="A3:C3"/>
  </mergeCells>
  <phoneticPr fontId="11" type="noConversion"/>
  <printOptions horizontalCentered="1"/>
  <pageMargins left="0.39370078740157483" right="0.39370078740157483" top="1.3779527559055118" bottom="1.0629921259842521" header="1.1811023622047245" footer="0.9055118110236221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39997558519241921"/>
  </sheetPr>
  <dimension ref="A2:O85"/>
  <sheetViews>
    <sheetView view="pageLayout" topLeftCell="C1" zoomScale="130" zoomScaleNormal="100" zoomScalePageLayoutView="130" workbookViewId="0">
      <selection activeCell="N2" sqref="N2:O2"/>
    </sheetView>
  </sheetViews>
  <sheetFormatPr defaultRowHeight="15.75" x14ac:dyDescent="0.25"/>
  <cols>
    <col min="1" max="1" width="4.83203125" style="223" customWidth="1"/>
    <col min="2" max="2" width="28.83203125" style="224" customWidth="1"/>
    <col min="3" max="4" width="9" style="224" customWidth="1"/>
    <col min="5" max="5" width="9.5" style="224" customWidth="1"/>
    <col min="6" max="6" width="8.83203125" style="224" customWidth="1"/>
    <col min="7" max="7" width="8.6640625" style="224" customWidth="1"/>
    <col min="8" max="8" width="8.83203125" style="224" customWidth="1"/>
    <col min="9" max="9" width="9.83203125" style="224" customWidth="1"/>
    <col min="10" max="14" width="9.5" style="224" customWidth="1"/>
    <col min="15" max="15" width="12.6640625" style="223" customWidth="1"/>
    <col min="16" max="16384" width="9.33203125" style="224"/>
  </cols>
  <sheetData>
    <row r="2" spans="1:15" x14ac:dyDescent="0.25">
      <c r="N2" s="565" t="s">
        <v>564</v>
      </c>
      <c r="O2" s="565"/>
    </row>
    <row r="3" spans="1:15" ht="31.5" customHeight="1" x14ac:dyDescent="0.25">
      <c r="A3" s="564" t="s">
        <v>533</v>
      </c>
      <c r="B3" s="564"/>
      <c r="C3" s="564"/>
      <c r="D3" s="564"/>
      <c r="E3" s="564"/>
      <c r="F3" s="564"/>
      <c r="G3" s="564"/>
      <c r="H3" s="564"/>
      <c r="I3" s="564"/>
      <c r="J3" s="564"/>
      <c r="K3" s="564"/>
      <c r="L3" s="564"/>
      <c r="M3" s="564"/>
      <c r="N3" s="564"/>
      <c r="O3" s="564"/>
    </row>
    <row r="4" spans="1:15" x14ac:dyDescent="0.25">
      <c r="O4" s="225" t="s">
        <v>513</v>
      </c>
    </row>
    <row r="5" spans="1:15" s="223" customFormat="1" ht="26.1" customHeight="1" x14ac:dyDescent="0.25">
      <c r="A5" s="226" t="s">
        <v>125</v>
      </c>
      <c r="B5" s="227" t="s">
        <v>198</v>
      </c>
      <c r="C5" s="227" t="s">
        <v>386</v>
      </c>
      <c r="D5" s="227" t="s">
        <v>387</v>
      </c>
      <c r="E5" s="227" t="s">
        <v>388</v>
      </c>
      <c r="F5" s="227" t="s">
        <v>389</v>
      </c>
      <c r="G5" s="227" t="s">
        <v>390</v>
      </c>
      <c r="H5" s="227" t="s">
        <v>391</v>
      </c>
      <c r="I5" s="227" t="s">
        <v>392</v>
      </c>
      <c r="J5" s="227" t="s">
        <v>393</v>
      </c>
      <c r="K5" s="227" t="s">
        <v>394</v>
      </c>
      <c r="L5" s="227" t="s">
        <v>395</v>
      </c>
      <c r="M5" s="227" t="s">
        <v>396</v>
      </c>
      <c r="N5" s="227" t="s">
        <v>397</v>
      </c>
      <c r="O5" s="228" t="s">
        <v>292</v>
      </c>
    </row>
    <row r="6" spans="1:15" s="233" customFormat="1" ht="15" customHeight="1" x14ac:dyDescent="0.2">
      <c r="A6" s="229" t="s">
        <v>4</v>
      </c>
      <c r="B6" s="230" t="s">
        <v>196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2"/>
    </row>
    <row r="7" spans="1:15" s="233" customFormat="1" ht="15" customHeight="1" x14ac:dyDescent="0.2">
      <c r="A7" s="234" t="s">
        <v>6</v>
      </c>
      <c r="B7" s="235" t="s">
        <v>199</v>
      </c>
      <c r="C7" s="236"/>
      <c r="D7" s="236"/>
      <c r="E7" s="236">
        <v>5150000</v>
      </c>
      <c r="F7" s="236"/>
      <c r="G7" s="236"/>
      <c r="H7" s="236"/>
      <c r="I7" s="236"/>
      <c r="J7" s="236"/>
      <c r="K7" s="236">
        <v>5150000</v>
      </c>
      <c r="L7" s="236"/>
      <c r="M7" s="236"/>
      <c r="N7" s="236">
        <v>2000000</v>
      </c>
      <c r="O7" s="237">
        <f>E7+K7+N7</f>
        <v>12300000</v>
      </c>
    </row>
    <row r="8" spans="1:15" s="242" customFormat="1" ht="14.1" customHeight="1" x14ac:dyDescent="0.2">
      <c r="A8" s="238" t="s">
        <v>16</v>
      </c>
      <c r="B8" s="239" t="s">
        <v>201</v>
      </c>
      <c r="C8" s="240">
        <v>1560000</v>
      </c>
      <c r="D8" s="240">
        <v>1560000</v>
      </c>
      <c r="E8" s="240">
        <v>1560000</v>
      </c>
      <c r="F8" s="240">
        <v>1560000</v>
      </c>
      <c r="G8" s="240">
        <v>1560000</v>
      </c>
      <c r="H8" s="240">
        <v>1560000</v>
      </c>
      <c r="I8" s="240">
        <v>1560000</v>
      </c>
      <c r="J8" s="240">
        <v>1560000</v>
      </c>
      <c r="K8" s="240">
        <v>1560000</v>
      </c>
      <c r="L8" s="240">
        <v>1560000</v>
      </c>
      <c r="M8" s="240">
        <v>1560000</v>
      </c>
      <c r="N8" s="240">
        <v>1560000</v>
      </c>
      <c r="O8" s="241">
        <f>SUM(C8:N8)</f>
        <v>18720000</v>
      </c>
    </row>
    <row r="9" spans="1:15" s="242" customFormat="1" x14ac:dyDescent="0.2">
      <c r="A9" s="238" t="s">
        <v>170</v>
      </c>
      <c r="B9" s="243" t="s">
        <v>202</v>
      </c>
      <c r="C9" s="244"/>
      <c r="D9" s="244"/>
      <c r="E9" s="244">
        <v>1702500</v>
      </c>
      <c r="F9" s="244"/>
      <c r="G9" s="244"/>
      <c r="H9" s="244"/>
      <c r="I9" s="244"/>
      <c r="J9" s="244"/>
      <c r="K9" s="244">
        <v>1702500</v>
      </c>
      <c r="L9" s="244"/>
      <c r="M9" s="244"/>
      <c r="N9" s="244"/>
      <c r="O9" s="245">
        <f>SUM(C9:N9)</f>
        <v>3405000</v>
      </c>
    </row>
    <row r="10" spans="1:15" s="242" customFormat="1" ht="14.1" customHeight="1" x14ac:dyDescent="0.2">
      <c r="A10" s="238" t="s">
        <v>36</v>
      </c>
      <c r="B10" s="239" t="s">
        <v>398</v>
      </c>
      <c r="C10" s="240">
        <v>4886631</v>
      </c>
      <c r="D10" s="240">
        <v>4886631</v>
      </c>
      <c r="E10" s="240">
        <v>4886631</v>
      </c>
      <c r="F10" s="240">
        <v>4886631</v>
      </c>
      <c r="G10" s="240">
        <v>4886631</v>
      </c>
      <c r="H10" s="240">
        <v>4886631</v>
      </c>
      <c r="I10" s="240">
        <v>4886631</v>
      </c>
      <c r="J10" s="240">
        <v>4886631</v>
      </c>
      <c r="K10" s="240">
        <v>4886631</v>
      </c>
      <c r="L10" s="240">
        <v>4886631</v>
      </c>
      <c r="M10" s="240">
        <v>4886631</v>
      </c>
      <c r="N10" s="240">
        <v>4886636</v>
      </c>
      <c r="O10" s="241">
        <f>SUM(C10:N10)</f>
        <v>58639577</v>
      </c>
    </row>
    <row r="11" spans="1:15" s="242" customFormat="1" ht="14.1" customHeight="1" x14ac:dyDescent="0.2">
      <c r="A11" s="238" t="s">
        <v>53</v>
      </c>
      <c r="B11" s="239" t="s">
        <v>399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1">
        <f>SUM(C11:N11)</f>
        <v>0</v>
      </c>
    </row>
    <row r="12" spans="1:15" s="242" customFormat="1" ht="14.1" customHeight="1" x14ac:dyDescent="0.2">
      <c r="A12" s="238" t="s">
        <v>191</v>
      </c>
      <c r="B12" s="239" t="s">
        <v>400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1"/>
    </row>
    <row r="13" spans="1:15" s="242" customFormat="1" ht="14.1" customHeight="1" x14ac:dyDescent="0.2">
      <c r="A13" s="238" t="s">
        <v>80</v>
      </c>
      <c r="B13" s="239" t="s">
        <v>401</v>
      </c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1"/>
    </row>
    <row r="14" spans="1:15" s="242" customFormat="1" x14ac:dyDescent="0.2">
      <c r="A14" s="238" t="s">
        <v>194</v>
      </c>
      <c r="B14" s="246" t="s">
        <v>402</v>
      </c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1"/>
    </row>
    <row r="15" spans="1:15" s="242" customFormat="1" ht="14.1" customHeight="1" x14ac:dyDescent="0.2">
      <c r="A15" s="238" t="s">
        <v>90</v>
      </c>
      <c r="B15" s="239" t="s">
        <v>403</v>
      </c>
      <c r="C15" s="240">
        <v>683333</v>
      </c>
      <c r="D15" s="240">
        <v>683333</v>
      </c>
      <c r="E15" s="240">
        <v>683333</v>
      </c>
      <c r="F15" s="240">
        <v>2283333</v>
      </c>
      <c r="G15" s="240">
        <v>683333</v>
      </c>
      <c r="H15" s="240">
        <v>683333</v>
      </c>
      <c r="I15" s="240">
        <v>49883333</v>
      </c>
      <c r="J15" s="240">
        <v>683333</v>
      </c>
      <c r="K15" s="240">
        <v>683333</v>
      </c>
      <c r="L15" s="240">
        <v>683333</v>
      </c>
      <c r="M15" s="240">
        <v>683333</v>
      </c>
      <c r="N15" s="240">
        <v>54576455</v>
      </c>
      <c r="O15" s="241">
        <f>SUM(C15:N15)</f>
        <v>112893118</v>
      </c>
    </row>
    <row r="16" spans="1:15" s="233" customFormat="1" ht="15.95" customHeight="1" x14ac:dyDescent="0.2">
      <c r="A16" s="229" t="s">
        <v>92</v>
      </c>
      <c r="B16" s="247" t="s">
        <v>404</v>
      </c>
      <c r="C16" s="248">
        <f>SUM(C7:C15)</f>
        <v>7129964</v>
      </c>
      <c r="D16" s="248">
        <f t="shared" ref="D16:O16" si="0">SUM(D7:D15)</f>
        <v>7129964</v>
      </c>
      <c r="E16" s="248">
        <f t="shared" si="0"/>
        <v>13982464</v>
      </c>
      <c r="F16" s="248">
        <f t="shared" si="0"/>
        <v>8729964</v>
      </c>
      <c r="G16" s="248">
        <f t="shared" si="0"/>
        <v>7129964</v>
      </c>
      <c r="H16" s="248">
        <f t="shared" si="0"/>
        <v>7129964</v>
      </c>
      <c r="I16" s="248">
        <f t="shared" si="0"/>
        <v>56329964</v>
      </c>
      <c r="J16" s="248">
        <f t="shared" si="0"/>
        <v>7129964</v>
      </c>
      <c r="K16" s="248">
        <f t="shared" si="0"/>
        <v>13982464</v>
      </c>
      <c r="L16" s="248">
        <f t="shared" si="0"/>
        <v>7129964</v>
      </c>
      <c r="M16" s="248">
        <f t="shared" si="0"/>
        <v>7129964</v>
      </c>
      <c r="N16" s="248">
        <f t="shared" si="0"/>
        <v>63023091</v>
      </c>
      <c r="O16" s="248">
        <f t="shared" si="0"/>
        <v>205957695</v>
      </c>
    </row>
    <row r="17" spans="1:15" s="233" customFormat="1" ht="15" customHeight="1" x14ac:dyDescent="0.2">
      <c r="A17" s="229" t="s">
        <v>117</v>
      </c>
      <c r="B17" s="230" t="s">
        <v>197</v>
      </c>
      <c r="C17" s="231"/>
      <c r="D17" s="231"/>
      <c r="E17" s="231"/>
      <c r="F17" s="231"/>
      <c r="G17" s="231"/>
      <c r="H17" s="231"/>
      <c r="I17" s="231"/>
      <c r="J17" s="231"/>
      <c r="K17" s="231"/>
      <c r="L17" s="231"/>
      <c r="M17" s="231"/>
      <c r="N17" s="231"/>
      <c r="O17" s="232"/>
    </row>
    <row r="18" spans="1:15" s="242" customFormat="1" ht="14.1" customHeight="1" x14ac:dyDescent="0.2">
      <c r="A18" s="249" t="s">
        <v>119</v>
      </c>
      <c r="B18" s="250" t="s">
        <v>200</v>
      </c>
      <c r="C18" s="244">
        <v>1022913</v>
      </c>
      <c r="D18" s="244">
        <v>1022917</v>
      </c>
      <c r="E18" s="244">
        <v>1022917</v>
      </c>
      <c r="F18" s="244">
        <v>1022917</v>
      </c>
      <c r="G18" s="244">
        <v>1022917</v>
      </c>
      <c r="H18" s="244">
        <v>1022917</v>
      </c>
      <c r="I18" s="244">
        <v>1022917</v>
      </c>
      <c r="J18" s="244">
        <v>1022917</v>
      </c>
      <c r="K18" s="244">
        <v>1022917</v>
      </c>
      <c r="L18" s="244">
        <v>1022917</v>
      </c>
      <c r="M18" s="244">
        <v>1022917</v>
      </c>
      <c r="N18" s="244">
        <v>1022917</v>
      </c>
      <c r="O18" s="245">
        <f>SUM(C18:N18)</f>
        <v>12275000</v>
      </c>
    </row>
    <row r="19" spans="1:15" s="242" customFormat="1" ht="27" customHeight="1" x14ac:dyDescent="0.2">
      <c r="A19" s="238" t="s">
        <v>121</v>
      </c>
      <c r="B19" s="246" t="s">
        <v>130</v>
      </c>
      <c r="C19" s="240">
        <v>250000</v>
      </c>
      <c r="D19" s="240">
        <v>250000</v>
      </c>
      <c r="E19" s="240">
        <v>250000</v>
      </c>
      <c r="F19" s="240">
        <v>250000</v>
      </c>
      <c r="G19" s="240">
        <v>250000</v>
      </c>
      <c r="H19" s="240">
        <v>250000</v>
      </c>
      <c r="I19" s="240">
        <v>250000</v>
      </c>
      <c r="J19" s="240">
        <v>250000</v>
      </c>
      <c r="K19" s="240">
        <v>250000</v>
      </c>
      <c r="L19" s="240">
        <v>250000</v>
      </c>
      <c r="M19" s="240">
        <v>250000</v>
      </c>
      <c r="N19" s="240">
        <v>250000</v>
      </c>
      <c r="O19" s="241">
        <f>SUM(C19:N19)</f>
        <v>3000000</v>
      </c>
    </row>
    <row r="20" spans="1:15" s="242" customFormat="1" ht="14.1" customHeight="1" x14ac:dyDescent="0.2">
      <c r="A20" s="238" t="s">
        <v>216</v>
      </c>
      <c r="B20" s="239" t="s">
        <v>132</v>
      </c>
      <c r="C20" s="240">
        <v>2883337</v>
      </c>
      <c r="D20" s="240">
        <v>2883333</v>
      </c>
      <c r="E20" s="240">
        <v>2883333</v>
      </c>
      <c r="F20" s="240">
        <v>2883333</v>
      </c>
      <c r="G20" s="240">
        <v>2883333</v>
      </c>
      <c r="H20" s="240">
        <v>2883333</v>
      </c>
      <c r="I20" s="240">
        <v>2883333</v>
      </c>
      <c r="J20" s="240">
        <v>2883333</v>
      </c>
      <c r="K20" s="240">
        <v>2883333</v>
      </c>
      <c r="L20" s="240">
        <v>2883333</v>
      </c>
      <c r="M20" s="240">
        <v>2883333</v>
      </c>
      <c r="N20" s="240">
        <v>2883333</v>
      </c>
      <c r="O20" s="241">
        <f>SUM(C20:N20)</f>
        <v>34600000</v>
      </c>
    </row>
    <row r="21" spans="1:15" s="242" customFormat="1" ht="14.1" customHeight="1" x14ac:dyDescent="0.2">
      <c r="A21" s="238" t="s">
        <v>218</v>
      </c>
      <c r="B21" s="239" t="s">
        <v>134</v>
      </c>
      <c r="C21" s="240">
        <v>100000</v>
      </c>
      <c r="D21" s="240">
        <v>100000</v>
      </c>
      <c r="E21" s="240">
        <v>100000</v>
      </c>
      <c r="F21" s="240">
        <v>100000</v>
      </c>
      <c r="G21" s="240">
        <v>100000</v>
      </c>
      <c r="H21" s="240">
        <v>100000</v>
      </c>
      <c r="I21" s="240">
        <v>100000</v>
      </c>
      <c r="J21" s="240">
        <v>100000</v>
      </c>
      <c r="K21" s="240">
        <v>2000000</v>
      </c>
      <c r="L21" s="240">
        <v>100000</v>
      </c>
      <c r="M21" s="240">
        <v>100000</v>
      </c>
      <c r="N21" s="240">
        <v>4482000</v>
      </c>
      <c r="O21" s="241">
        <f>SUM(C21:N21)</f>
        <v>7482000</v>
      </c>
    </row>
    <row r="22" spans="1:15" s="242" customFormat="1" ht="14.1" customHeight="1" x14ac:dyDescent="0.2">
      <c r="A22" s="238" t="s">
        <v>220</v>
      </c>
      <c r="B22" s="239" t="s">
        <v>405</v>
      </c>
      <c r="C22" s="240">
        <v>50000</v>
      </c>
      <c r="D22" s="240">
        <v>50000</v>
      </c>
      <c r="E22" s="240">
        <v>50000</v>
      </c>
      <c r="F22" s="240">
        <v>50000</v>
      </c>
      <c r="G22" s="240">
        <v>50000</v>
      </c>
      <c r="H22" s="240">
        <v>50000</v>
      </c>
      <c r="I22" s="240">
        <v>350000</v>
      </c>
      <c r="J22" s="240">
        <v>50000</v>
      </c>
      <c r="K22" s="240">
        <v>50000</v>
      </c>
      <c r="L22" s="240">
        <v>50000</v>
      </c>
      <c r="M22" s="240">
        <v>50000</v>
      </c>
      <c r="N22" s="240">
        <v>50000</v>
      </c>
      <c r="O22" s="241">
        <f>SUM(C22:N22)</f>
        <v>900000</v>
      </c>
    </row>
    <row r="23" spans="1:15" s="242" customFormat="1" ht="14.1" customHeight="1" x14ac:dyDescent="0.2">
      <c r="A23" s="238" t="s">
        <v>223</v>
      </c>
      <c r="B23" s="239" t="s">
        <v>151</v>
      </c>
      <c r="C23" s="240">
        <v>0</v>
      </c>
      <c r="D23" s="240">
        <v>0</v>
      </c>
      <c r="E23" s="240">
        <v>0</v>
      </c>
      <c r="F23" s="240">
        <v>1600000</v>
      </c>
      <c r="G23" s="240">
        <v>0</v>
      </c>
      <c r="H23" s="240">
        <v>0</v>
      </c>
      <c r="I23" s="240">
        <v>49200000</v>
      </c>
      <c r="J23" s="240">
        <v>0</v>
      </c>
      <c r="K23" s="240">
        <v>0</v>
      </c>
      <c r="L23" s="240">
        <v>0</v>
      </c>
      <c r="M23" s="240">
        <v>0</v>
      </c>
      <c r="N23" s="240">
        <v>0</v>
      </c>
      <c r="O23" s="241">
        <f t="shared" ref="O23:O28" si="1">SUM(C23:N23)</f>
        <v>50800000</v>
      </c>
    </row>
    <row r="24" spans="1:15" s="242" customFormat="1" x14ac:dyDescent="0.2">
      <c r="A24" s="238" t="s">
        <v>226</v>
      </c>
      <c r="B24" s="246" t="s">
        <v>152</v>
      </c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1">
        <f t="shared" si="1"/>
        <v>0</v>
      </c>
    </row>
    <row r="25" spans="1:15" s="242" customFormat="1" ht="14.1" customHeight="1" x14ac:dyDescent="0.2">
      <c r="A25" s="238" t="s">
        <v>229</v>
      </c>
      <c r="B25" s="239" t="s">
        <v>153</v>
      </c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1">
        <f t="shared" si="1"/>
        <v>0</v>
      </c>
    </row>
    <row r="26" spans="1:15" s="242" customFormat="1" ht="14.1" customHeight="1" x14ac:dyDescent="0.2">
      <c r="A26" s="238" t="s">
        <v>232</v>
      </c>
      <c r="B26" s="239" t="s">
        <v>207</v>
      </c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>
        <v>30902982</v>
      </c>
      <c r="O26" s="241">
        <f t="shared" si="1"/>
        <v>30902982</v>
      </c>
    </row>
    <row r="27" spans="1:15" s="242" customFormat="1" ht="13.5" customHeight="1" x14ac:dyDescent="0.2">
      <c r="A27" s="238" t="s">
        <v>233</v>
      </c>
      <c r="B27" s="239" t="s">
        <v>209</v>
      </c>
      <c r="C27" s="240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1">
        <f t="shared" si="1"/>
        <v>0</v>
      </c>
    </row>
    <row r="28" spans="1:15" s="242" customFormat="1" ht="14.1" customHeight="1" x14ac:dyDescent="0.2">
      <c r="A28" s="238" t="s">
        <v>236</v>
      </c>
      <c r="B28" s="239" t="s">
        <v>406</v>
      </c>
      <c r="C28" s="240">
        <v>2521069</v>
      </c>
      <c r="D28" s="240">
        <v>2521065</v>
      </c>
      <c r="E28" s="240">
        <v>2521065</v>
      </c>
      <c r="F28" s="240">
        <v>2521065</v>
      </c>
      <c r="G28" s="240">
        <v>2521065</v>
      </c>
      <c r="H28" s="240">
        <v>2521065</v>
      </c>
      <c r="I28" s="240">
        <v>2521065</v>
      </c>
      <c r="J28" s="240">
        <v>2521065</v>
      </c>
      <c r="K28" s="240">
        <v>2521065</v>
      </c>
      <c r="L28" s="240">
        <v>2521065</v>
      </c>
      <c r="M28" s="240">
        <v>2521065</v>
      </c>
      <c r="N28" s="240">
        <v>2521065</v>
      </c>
      <c r="O28" s="241">
        <f t="shared" si="1"/>
        <v>30252784</v>
      </c>
    </row>
    <row r="29" spans="1:15" s="233" customFormat="1" ht="15.95" customHeight="1" x14ac:dyDescent="0.2">
      <c r="A29" s="251" t="s">
        <v>239</v>
      </c>
      <c r="B29" s="247" t="s">
        <v>407</v>
      </c>
      <c r="C29" s="248">
        <f>SUM(C18:C28)</f>
        <v>6827319</v>
      </c>
      <c r="D29" s="248">
        <f t="shared" ref="D29:O29" si="2">SUM(D18:D28)</f>
        <v>6827315</v>
      </c>
      <c r="E29" s="248">
        <f t="shared" si="2"/>
        <v>6827315</v>
      </c>
      <c r="F29" s="248">
        <f t="shared" si="2"/>
        <v>8427315</v>
      </c>
      <c r="G29" s="248">
        <f t="shared" si="2"/>
        <v>6827315</v>
      </c>
      <c r="H29" s="248">
        <f t="shared" si="2"/>
        <v>6827315</v>
      </c>
      <c r="I29" s="248">
        <f>SUM(I18:I28)</f>
        <v>56327315</v>
      </c>
      <c r="J29" s="248">
        <f t="shared" si="2"/>
        <v>6827315</v>
      </c>
      <c r="K29" s="248">
        <f t="shared" si="2"/>
        <v>8727315</v>
      </c>
      <c r="L29" s="248">
        <f t="shared" si="2"/>
        <v>6827315</v>
      </c>
      <c r="M29" s="248">
        <f t="shared" si="2"/>
        <v>6827315</v>
      </c>
      <c r="N29" s="248">
        <f t="shared" si="2"/>
        <v>42112297</v>
      </c>
      <c r="O29" s="248">
        <f t="shared" si="2"/>
        <v>170212766</v>
      </c>
    </row>
    <row r="30" spans="1:15" x14ac:dyDescent="0.25">
      <c r="A30" s="251" t="s">
        <v>242</v>
      </c>
      <c r="B30" s="252" t="s">
        <v>408</v>
      </c>
      <c r="C30" s="253">
        <f t="shared" ref="C30:N30" si="3">C16-C29</f>
        <v>302645</v>
      </c>
      <c r="D30" s="253">
        <f t="shared" si="3"/>
        <v>302649</v>
      </c>
      <c r="E30" s="253">
        <f t="shared" si="3"/>
        <v>7155149</v>
      </c>
      <c r="F30" s="253">
        <f t="shared" si="3"/>
        <v>302649</v>
      </c>
      <c r="G30" s="253">
        <f t="shared" si="3"/>
        <v>302649</v>
      </c>
      <c r="H30" s="253">
        <f t="shared" si="3"/>
        <v>302649</v>
      </c>
      <c r="I30" s="253">
        <f t="shared" si="3"/>
        <v>2649</v>
      </c>
      <c r="J30" s="253">
        <f t="shared" si="3"/>
        <v>302649</v>
      </c>
      <c r="K30" s="253">
        <f t="shared" si="3"/>
        <v>5255149</v>
      </c>
      <c r="L30" s="253">
        <f t="shared" si="3"/>
        <v>302649</v>
      </c>
      <c r="M30" s="253">
        <f t="shared" si="3"/>
        <v>302649</v>
      </c>
      <c r="N30" s="253">
        <f t="shared" si="3"/>
        <v>20910794</v>
      </c>
      <c r="O30" s="253">
        <f>SUM(O16-O29)</f>
        <v>35744929</v>
      </c>
    </row>
    <row r="31" spans="1:15" x14ac:dyDescent="0.25">
      <c r="A31" s="254"/>
    </row>
    <row r="32" spans="1:15" x14ac:dyDescent="0.25">
      <c r="B32" s="255"/>
      <c r="C32" s="256"/>
      <c r="D32" s="256"/>
      <c r="O32" s="224"/>
    </row>
    <row r="33" spans="15:15" x14ac:dyDescent="0.25">
      <c r="O33" s="224"/>
    </row>
    <row r="34" spans="15:15" x14ac:dyDescent="0.25">
      <c r="O34" s="224"/>
    </row>
    <row r="35" spans="15:15" x14ac:dyDescent="0.25">
      <c r="O35" s="224"/>
    </row>
    <row r="36" spans="15:15" x14ac:dyDescent="0.25">
      <c r="O36" s="224"/>
    </row>
    <row r="37" spans="15:15" x14ac:dyDescent="0.25">
      <c r="O37" s="224"/>
    </row>
    <row r="38" spans="15:15" x14ac:dyDescent="0.25">
      <c r="O38" s="224"/>
    </row>
    <row r="39" spans="15:15" x14ac:dyDescent="0.25">
      <c r="O39" s="224"/>
    </row>
    <row r="40" spans="15:15" x14ac:dyDescent="0.25">
      <c r="O40" s="224"/>
    </row>
    <row r="41" spans="15:15" x14ac:dyDescent="0.25">
      <c r="O41" s="224"/>
    </row>
    <row r="42" spans="15:15" x14ac:dyDescent="0.25">
      <c r="O42" s="224"/>
    </row>
    <row r="43" spans="15:15" x14ac:dyDescent="0.25">
      <c r="O43" s="224"/>
    </row>
    <row r="44" spans="15:15" x14ac:dyDescent="0.25">
      <c r="O44" s="224"/>
    </row>
    <row r="45" spans="15:15" x14ac:dyDescent="0.25">
      <c r="O45" s="224"/>
    </row>
    <row r="46" spans="15:15" x14ac:dyDescent="0.25">
      <c r="O46" s="224"/>
    </row>
    <row r="47" spans="15:15" x14ac:dyDescent="0.25">
      <c r="O47" s="224"/>
    </row>
    <row r="48" spans="15:15" x14ac:dyDescent="0.25">
      <c r="O48" s="224"/>
    </row>
    <row r="49" spans="15:15" x14ac:dyDescent="0.25">
      <c r="O49" s="224"/>
    </row>
    <row r="50" spans="15:15" x14ac:dyDescent="0.25">
      <c r="O50" s="224"/>
    </row>
    <row r="51" spans="15:15" x14ac:dyDescent="0.25">
      <c r="O51" s="224"/>
    </row>
    <row r="52" spans="15:15" x14ac:dyDescent="0.25">
      <c r="O52" s="224"/>
    </row>
    <row r="53" spans="15:15" x14ac:dyDescent="0.25">
      <c r="O53" s="224"/>
    </row>
    <row r="54" spans="15:15" x14ac:dyDescent="0.25">
      <c r="O54" s="224"/>
    </row>
    <row r="55" spans="15:15" x14ac:dyDescent="0.25">
      <c r="O55" s="224"/>
    </row>
    <row r="56" spans="15:15" x14ac:dyDescent="0.25">
      <c r="O56" s="224"/>
    </row>
    <row r="57" spans="15:15" x14ac:dyDescent="0.25">
      <c r="O57" s="224"/>
    </row>
    <row r="58" spans="15:15" x14ac:dyDescent="0.25">
      <c r="O58" s="224"/>
    </row>
    <row r="59" spans="15:15" x14ac:dyDescent="0.25">
      <c r="O59" s="224"/>
    </row>
    <row r="60" spans="15:15" x14ac:dyDescent="0.25">
      <c r="O60" s="224"/>
    </row>
    <row r="61" spans="15:15" x14ac:dyDescent="0.25">
      <c r="O61" s="224"/>
    </row>
    <row r="62" spans="15:15" x14ac:dyDescent="0.25">
      <c r="O62" s="224"/>
    </row>
    <row r="63" spans="15:15" x14ac:dyDescent="0.25">
      <c r="O63" s="224"/>
    </row>
    <row r="64" spans="15:15" x14ac:dyDescent="0.25">
      <c r="O64" s="224"/>
    </row>
    <row r="65" spans="15:15" x14ac:dyDescent="0.25">
      <c r="O65" s="224"/>
    </row>
    <row r="66" spans="15:15" x14ac:dyDescent="0.25">
      <c r="O66" s="224"/>
    </row>
    <row r="67" spans="15:15" x14ac:dyDescent="0.25">
      <c r="O67" s="224"/>
    </row>
    <row r="68" spans="15:15" x14ac:dyDescent="0.25">
      <c r="O68" s="224"/>
    </row>
    <row r="69" spans="15:15" x14ac:dyDescent="0.25">
      <c r="O69" s="224"/>
    </row>
    <row r="70" spans="15:15" x14ac:dyDescent="0.25">
      <c r="O70" s="224"/>
    </row>
    <row r="71" spans="15:15" x14ac:dyDescent="0.25">
      <c r="O71" s="224"/>
    </row>
    <row r="72" spans="15:15" x14ac:dyDescent="0.25">
      <c r="O72" s="224"/>
    </row>
    <row r="73" spans="15:15" x14ac:dyDescent="0.25">
      <c r="O73" s="224"/>
    </row>
    <row r="74" spans="15:15" x14ac:dyDescent="0.25">
      <c r="O74" s="224"/>
    </row>
    <row r="75" spans="15:15" x14ac:dyDescent="0.25">
      <c r="O75" s="224"/>
    </row>
    <row r="76" spans="15:15" x14ac:dyDescent="0.25">
      <c r="O76" s="224"/>
    </row>
    <row r="77" spans="15:15" x14ac:dyDescent="0.25">
      <c r="O77" s="224"/>
    </row>
    <row r="78" spans="15:15" x14ac:dyDescent="0.25">
      <c r="O78" s="224"/>
    </row>
    <row r="79" spans="15:15" x14ac:dyDescent="0.25">
      <c r="O79" s="224"/>
    </row>
    <row r="80" spans="15:15" x14ac:dyDescent="0.25">
      <c r="O80" s="224"/>
    </row>
    <row r="81" spans="15:15" x14ac:dyDescent="0.25">
      <c r="O81" s="224"/>
    </row>
    <row r="82" spans="15:15" x14ac:dyDescent="0.25">
      <c r="O82" s="224"/>
    </row>
    <row r="83" spans="15:15" x14ac:dyDescent="0.25">
      <c r="O83" s="224"/>
    </row>
    <row r="84" spans="15:15" x14ac:dyDescent="0.25">
      <c r="O84" s="224"/>
    </row>
    <row r="85" spans="15:15" x14ac:dyDescent="0.25">
      <c r="O85" s="224"/>
    </row>
  </sheetData>
  <mergeCells count="2">
    <mergeCell ref="A3:O3"/>
    <mergeCell ref="N2:O2"/>
  </mergeCells>
  <phoneticPr fontId="11" type="noConversion"/>
  <printOptions horizontalCentered="1"/>
  <pageMargins left="0.78749999999999998" right="0.78749999999999998" top="1.0687500000000001" bottom="0.98402777777777772" header="0.78749999999999998" footer="0.51180555555555551"/>
  <pageSetup paperSize="9" scale="90" firstPageNumber="0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5" tint="0.39997558519241921"/>
  </sheetPr>
  <dimension ref="A1:J19"/>
  <sheetViews>
    <sheetView view="pageLayout" zoomScaleNormal="100" workbookViewId="0">
      <selection activeCell="H1" sqref="H1:I1"/>
    </sheetView>
  </sheetViews>
  <sheetFormatPr defaultRowHeight="12.75" x14ac:dyDescent="0.2"/>
  <cols>
    <col min="1" max="1" width="6.83203125" style="66" customWidth="1"/>
    <col min="2" max="2" width="49.6640625" style="67" customWidth="1"/>
    <col min="3" max="8" width="12.83203125" style="67" customWidth="1"/>
    <col min="9" max="9" width="13.83203125" style="67" customWidth="1"/>
    <col min="10" max="16384" width="9.33203125" style="67"/>
  </cols>
  <sheetData>
    <row r="1" spans="1:10" ht="25.5" customHeight="1" x14ac:dyDescent="0.2">
      <c r="H1" s="567" t="s">
        <v>565</v>
      </c>
      <c r="I1" s="567"/>
    </row>
    <row r="2" spans="1:10" ht="27.75" customHeight="1" x14ac:dyDescent="0.2">
      <c r="A2" s="561" t="s">
        <v>410</v>
      </c>
      <c r="B2" s="561"/>
      <c r="C2" s="561"/>
      <c r="D2" s="561"/>
      <c r="E2" s="561"/>
      <c r="F2" s="561"/>
      <c r="G2" s="561"/>
      <c r="H2" s="561"/>
      <c r="I2" s="561"/>
    </row>
    <row r="3" spans="1:10" ht="20.25" customHeight="1" x14ac:dyDescent="0.25">
      <c r="I3" s="257" t="s">
        <v>510</v>
      </c>
    </row>
    <row r="4" spans="1:10" s="259" customFormat="1" ht="26.25" customHeight="1" x14ac:dyDescent="0.2">
      <c r="A4" s="16" t="s">
        <v>2</v>
      </c>
      <c r="B4" s="258" t="s">
        <v>411</v>
      </c>
      <c r="C4" s="16" t="s">
        <v>412</v>
      </c>
      <c r="D4" s="16"/>
      <c r="E4" s="566" t="s">
        <v>413</v>
      </c>
      <c r="F4" s="566"/>
      <c r="G4" s="566"/>
      <c r="H4" s="566"/>
      <c r="I4" s="258" t="s">
        <v>301</v>
      </c>
    </row>
    <row r="5" spans="1:10" s="263" customFormat="1" ht="32.25" customHeight="1" x14ac:dyDescent="0.2">
      <c r="A5" s="18"/>
      <c r="B5" s="260"/>
      <c r="C5" s="260"/>
      <c r="D5" s="18"/>
      <c r="E5" s="261"/>
      <c r="F5" s="261"/>
      <c r="G5" s="261"/>
      <c r="H5" s="262"/>
      <c r="I5" s="260"/>
    </row>
    <row r="6" spans="1:10" s="267" customFormat="1" ht="12.95" customHeight="1" x14ac:dyDescent="0.2">
      <c r="A6" s="264">
        <v>1</v>
      </c>
      <c r="B6" s="22">
        <v>2</v>
      </c>
      <c r="C6" s="265">
        <v>3</v>
      </c>
      <c r="D6" s="22">
        <v>4</v>
      </c>
      <c r="E6" s="264">
        <v>5</v>
      </c>
      <c r="F6" s="265">
        <v>6</v>
      </c>
      <c r="G6" s="265">
        <v>7</v>
      </c>
      <c r="H6" s="25">
        <v>8</v>
      </c>
      <c r="I6" s="266" t="s">
        <v>414</v>
      </c>
    </row>
    <row r="7" spans="1:10" ht="24.75" customHeight="1" x14ac:dyDescent="0.2">
      <c r="A7" s="23" t="s">
        <v>4</v>
      </c>
      <c r="B7" s="268" t="s">
        <v>415</v>
      </c>
      <c r="C7" s="269"/>
      <c r="D7" s="270"/>
      <c r="E7" s="271"/>
      <c r="F7" s="272"/>
      <c r="G7" s="272"/>
      <c r="H7" s="273"/>
      <c r="I7" s="274">
        <f t="shared" ref="I7:I19" si="0">SUM(D7:H7)</f>
        <v>0</v>
      </c>
    </row>
    <row r="8" spans="1:10" ht="20.100000000000001" customHeight="1" x14ac:dyDescent="0.2">
      <c r="A8" s="275" t="s">
        <v>6</v>
      </c>
      <c r="B8" s="276" t="s">
        <v>416</v>
      </c>
      <c r="C8" s="277"/>
      <c r="D8" s="278"/>
      <c r="E8" s="279"/>
      <c r="F8" s="73"/>
      <c r="G8" s="73"/>
      <c r="H8" s="280"/>
      <c r="I8" s="281">
        <f t="shared" si="0"/>
        <v>0</v>
      </c>
    </row>
    <row r="9" spans="1:10" ht="20.100000000000001" customHeight="1" x14ac:dyDescent="0.2">
      <c r="A9" s="275" t="s">
        <v>16</v>
      </c>
      <c r="B9" s="276" t="s">
        <v>416</v>
      </c>
      <c r="C9" s="277"/>
      <c r="D9" s="278"/>
      <c r="E9" s="279"/>
      <c r="F9" s="73"/>
      <c r="G9" s="73"/>
      <c r="H9" s="280"/>
      <c r="I9" s="281">
        <f t="shared" si="0"/>
        <v>0</v>
      </c>
    </row>
    <row r="10" spans="1:10" ht="26.1" customHeight="1" x14ac:dyDescent="0.2">
      <c r="A10" s="23" t="s">
        <v>170</v>
      </c>
      <c r="B10" s="268" t="s">
        <v>417</v>
      </c>
      <c r="C10" s="282"/>
      <c r="D10" s="270"/>
      <c r="E10" s="271"/>
      <c r="F10" s="272"/>
      <c r="G10" s="272"/>
      <c r="H10" s="273"/>
      <c r="I10" s="274">
        <f t="shared" si="0"/>
        <v>0</v>
      </c>
    </row>
    <row r="11" spans="1:10" ht="20.100000000000001" customHeight="1" x14ac:dyDescent="0.2">
      <c r="A11" s="275" t="s">
        <v>36</v>
      </c>
      <c r="B11" s="276" t="s">
        <v>416</v>
      </c>
      <c r="C11" s="277"/>
      <c r="D11" s="278"/>
      <c r="E11" s="279"/>
      <c r="F11" s="73"/>
      <c r="G11" s="73"/>
      <c r="H11" s="280"/>
      <c r="I11" s="281">
        <f t="shared" si="0"/>
        <v>0</v>
      </c>
    </row>
    <row r="12" spans="1:10" ht="20.100000000000001" customHeight="1" x14ac:dyDescent="0.2">
      <c r="A12" s="275" t="s">
        <v>53</v>
      </c>
      <c r="B12" s="276" t="s">
        <v>416</v>
      </c>
      <c r="C12" s="277"/>
      <c r="D12" s="278"/>
      <c r="E12" s="279"/>
      <c r="F12" s="73"/>
      <c r="G12" s="73"/>
      <c r="H12" s="280"/>
      <c r="I12" s="281">
        <f t="shared" si="0"/>
        <v>0</v>
      </c>
    </row>
    <row r="13" spans="1:10" ht="20.100000000000001" customHeight="1" x14ac:dyDescent="0.2">
      <c r="A13" s="23" t="s">
        <v>191</v>
      </c>
      <c r="B13" s="268" t="s">
        <v>418</v>
      </c>
      <c r="C13" s="282"/>
      <c r="D13" s="270"/>
      <c r="E13" s="271"/>
      <c r="F13" s="272"/>
      <c r="G13" s="272"/>
      <c r="H13" s="273"/>
      <c r="I13" s="274">
        <f t="shared" si="0"/>
        <v>0</v>
      </c>
    </row>
    <row r="14" spans="1:10" ht="20.100000000000001" customHeight="1" x14ac:dyDescent="0.2">
      <c r="A14" s="275" t="s">
        <v>80</v>
      </c>
      <c r="B14" s="276" t="s">
        <v>492</v>
      </c>
      <c r="C14" s="277"/>
      <c r="D14" s="278"/>
      <c r="E14" s="279"/>
      <c r="F14" s="73"/>
      <c r="G14" s="73"/>
      <c r="H14" s="280"/>
      <c r="I14" s="281"/>
    </row>
    <row r="15" spans="1:10" ht="20.100000000000001" customHeight="1" x14ac:dyDescent="0.2">
      <c r="A15" s="23" t="s">
        <v>194</v>
      </c>
      <c r="B15" s="268" t="s">
        <v>419</v>
      </c>
      <c r="C15" s="282"/>
      <c r="D15" s="270"/>
      <c r="E15" s="271"/>
      <c r="F15" s="272"/>
      <c r="G15" s="272"/>
      <c r="H15" s="273"/>
      <c r="I15" s="274"/>
      <c r="J15" s="283"/>
    </row>
    <row r="16" spans="1:10" ht="20.100000000000001" customHeight="1" x14ac:dyDescent="0.2">
      <c r="A16" s="284" t="s">
        <v>90</v>
      </c>
      <c r="B16" s="285" t="s">
        <v>491</v>
      </c>
      <c r="C16" s="286"/>
      <c r="D16" s="287"/>
      <c r="E16" s="288"/>
      <c r="F16" s="77"/>
      <c r="G16" s="77"/>
      <c r="H16" s="289"/>
      <c r="I16" s="290"/>
    </row>
    <row r="17" spans="1:9" ht="20.100000000000001" customHeight="1" x14ac:dyDescent="0.2">
      <c r="A17" s="23" t="s">
        <v>92</v>
      </c>
      <c r="B17" s="268" t="s">
        <v>420</v>
      </c>
      <c r="C17" s="282"/>
      <c r="D17" s="270"/>
      <c r="E17" s="271"/>
      <c r="F17" s="272"/>
      <c r="G17" s="272"/>
      <c r="H17" s="273"/>
      <c r="I17" s="274">
        <f t="shared" si="0"/>
        <v>0</v>
      </c>
    </row>
    <row r="18" spans="1:9" ht="20.100000000000001" customHeight="1" x14ac:dyDescent="0.2">
      <c r="A18" s="291" t="s">
        <v>117</v>
      </c>
      <c r="B18" s="292" t="s">
        <v>416</v>
      </c>
      <c r="C18" s="293"/>
      <c r="D18" s="294"/>
      <c r="E18" s="295"/>
      <c r="F18" s="296"/>
      <c r="G18" s="296"/>
      <c r="H18" s="297"/>
      <c r="I18" s="298">
        <f t="shared" si="0"/>
        <v>0</v>
      </c>
    </row>
    <row r="19" spans="1:9" ht="20.100000000000001" customHeight="1" x14ac:dyDescent="0.2">
      <c r="A19" s="299" t="s">
        <v>421</v>
      </c>
      <c r="B19" s="300"/>
      <c r="C19" s="301"/>
      <c r="D19" s="274">
        <f>D7+D10+D13+D15+D17</f>
        <v>0</v>
      </c>
      <c r="E19" s="302">
        <f>E7+E10+E13+E15+E17</f>
        <v>0</v>
      </c>
      <c r="F19" s="303">
        <f>F7+F10+F13+F15+F17</f>
        <v>0</v>
      </c>
      <c r="G19" s="303">
        <f>G7+G10+G13+G15+G17</f>
        <v>0</v>
      </c>
      <c r="H19" s="304">
        <f>H7+H10+H13+H15+H17</f>
        <v>0</v>
      </c>
      <c r="I19" s="274">
        <f t="shared" si="0"/>
        <v>0</v>
      </c>
    </row>
  </sheetData>
  <mergeCells count="3">
    <mergeCell ref="A2:I2"/>
    <mergeCell ref="E4:H4"/>
    <mergeCell ref="H1:I1"/>
  </mergeCells>
  <phoneticPr fontId="11" type="noConversion"/>
  <printOptions horizontalCentered="1"/>
  <pageMargins left="0.78749999999999998" right="0.78749999999999998" top="1.0298611111111111" bottom="0.98402777777777772" header="0.78749999999999998" footer="0.51180555555555551"/>
  <pageSetup paperSize="9" scale="95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I124"/>
  <sheetViews>
    <sheetView zoomScale="120" zoomScaleNormal="120" zoomScalePageLayoutView="120" workbookViewId="0">
      <selection activeCell="C88" sqref="C88"/>
    </sheetView>
  </sheetViews>
  <sheetFormatPr defaultRowHeight="12.75" x14ac:dyDescent="0.2"/>
  <cols>
    <col min="1" max="1" width="9.5" style="398" customWidth="1"/>
    <col min="2" max="2" width="91.6640625" style="398" customWidth="1"/>
    <col min="3" max="3" width="16.5" style="487" customWidth="1"/>
    <col min="4" max="4" width="21" style="398" customWidth="1"/>
    <col min="5" max="16384" width="9.33203125" style="398"/>
  </cols>
  <sheetData>
    <row r="1" spans="1:3" ht="15.95" customHeight="1" x14ac:dyDescent="0.2">
      <c r="A1" s="551" t="s">
        <v>0</v>
      </c>
      <c r="B1" s="551"/>
      <c r="C1" s="551"/>
    </row>
    <row r="2" spans="1:3" ht="15.95" customHeight="1" x14ac:dyDescent="0.2">
      <c r="A2" s="399" t="s">
        <v>1</v>
      </c>
      <c r="B2" s="399"/>
      <c r="C2" s="1" t="s">
        <v>507</v>
      </c>
    </row>
    <row r="3" spans="1:3" ht="38.1" customHeight="1" x14ac:dyDescent="0.2">
      <c r="A3" s="400" t="s">
        <v>2</v>
      </c>
      <c r="B3" s="2" t="s">
        <v>3</v>
      </c>
      <c r="C3" s="401" t="s">
        <v>517</v>
      </c>
    </row>
    <row r="4" spans="1:3" ht="14.1" customHeight="1" x14ac:dyDescent="0.2">
      <c r="A4" s="400">
        <v>1</v>
      </c>
      <c r="B4" s="2"/>
      <c r="C4" s="401">
        <v>3</v>
      </c>
    </row>
    <row r="5" spans="1:3" ht="12" customHeight="1" x14ac:dyDescent="0.2">
      <c r="A5" s="402" t="s">
        <v>4</v>
      </c>
      <c r="B5" s="403" t="s">
        <v>5</v>
      </c>
      <c r="C5" s="490">
        <f>SUM(C6+C11+C20)</f>
        <v>50272948</v>
      </c>
    </row>
    <row r="6" spans="1:3" ht="12" customHeight="1" x14ac:dyDescent="0.2">
      <c r="A6" s="404" t="s">
        <v>6</v>
      </c>
      <c r="B6" s="405" t="s">
        <v>7</v>
      </c>
      <c r="C6" s="491">
        <f>SUM(C7:C10)</f>
        <v>15645848</v>
      </c>
    </row>
    <row r="7" spans="1:3" ht="12" customHeight="1" x14ac:dyDescent="0.2">
      <c r="A7" s="407" t="s">
        <v>8</v>
      </c>
      <c r="B7" s="408" t="s">
        <v>9</v>
      </c>
      <c r="C7" s="409">
        <v>15645848</v>
      </c>
    </row>
    <row r="8" spans="1:3" ht="12" customHeight="1" x14ac:dyDescent="0.2">
      <c r="A8" s="407" t="s">
        <v>10</v>
      </c>
      <c r="B8" s="410" t="s">
        <v>11</v>
      </c>
      <c r="C8" s="409"/>
    </row>
    <row r="9" spans="1:3" ht="12" customHeight="1" x14ac:dyDescent="0.2">
      <c r="A9" s="407" t="s">
        <v>12</v>
      </c>
      <c r="B9" s="410" t="s">
        <v>13</v>
      </c>
      <c r="C9" s="409"/>
    </row>
    <row r="10" spans="1:3" ht="12" customHeight="1" x14ac:dyDescent="0.2">
      <c r="A10" s="407" t="s">
        <v>14</v>
      </c>
      <c r="B10" s="411" t="s">
        <v>15</v>
      </c>
      <c r="C10" s="409"/>
    </row>
    <row r="11" spans="1:3" ht="12" customHeight="1" x14ac:dyDescent="0.2">
      <c r="A11" s="404" t="s">
        <v>16</v>
      </c>
      <c r="B11" s="403" t="s">
        <v>17</v>
      </c>
      <c r="C11" s="488">
        <f>SUM(C12:C19)</f>
        <v>34627100</v>
      </c>
    </row>
    <row r="12" spans="1:3" ht="12" customHeight="1" x14ac:dyDescent="0.2">
      <c r="A12" s="413" t="s">
        <v>18</v>
      </c>
      <c r="B12" s="414" t="s">
        <v>19</v>
      </c>
      <c r="C12" s="415"/>
    </row>
    <row r="13" spans="1:3" ht="12" customHeight="1" x14ac:dyDescent="0.2">
      <c r="A13" s="407" t="s">
        <v>20</v>
      </c>
      <c r="B13" s="416" t="s">
        <v>21</v>
      </c>
      <c r="C13" s="417">
        <v>15500000</v>
      </c>
    </row>
    <row r="14" spans="1:3" ht="12" customHeight="1" x14ac:dyDescent="0.2">
      <c r="A14" s="407" t="s">
        <v>22</v>
      </c>
      <c r="B14" s="416" t="s">
        <v>23</v>
      </c>
      <c r="C14" s="417">
        <v>10000000</v>
      </c>
    </row>
    <row r="15" spans="1:3" ht="12" customHeight="1" x14ac:dyDescent="0.2">
      <c r="A15" s="407" t="s">
        <v>24</v>
      </c>
      <c r="B15" s="416" t="s">
        <v>25</v>
      </c>
      <c r="C15" s="417">
        <v>2200000</v>
      </c>
    </row>
    <row r="16" spans="1:3" ht="12" customHeight="1" x14ac:dyDescent="0.2">
      <c r="A16" s="418" t="s">
        <v>26</v>
      </c>
      <c r="B16" s="419" t="s">
        <v>27</v>
      </c>
      <c r="C16" s="420"/>
    </row>
    <row r="17" spans="1:3" ht="12" customHeight="1" x14ac:dyDescent="0.2">
      <c r="A17" s="407" t="s">
        <v>28</v>
      </c>
      <c r="B17" s="416" t="s">
        <v>29</v>
      </c>
      <c r="C17" s="417">
        <v>4605000</v>
      </c>
    </row>
    <row r="18" spans="1:3" ht="12" customHeight="1" x14ac:dyDescent="0.2">
      <c r="A18" s="407" t="s">
        <v>30</v>
      </c>
      <c r="B18" s="416" t="s">
        <v>31</v>
      </c>
      <c r="C18" s="417">
        <v>22100</v>
      </c>
    </row>
    <row r="19" spans="1:3" ht="12" customHeight="1" x14ac:dyDescent="0.2">
      <c r="A19" s="421" t="s">
        <v>32</v>
      </c>
      <c r="B19" s="422" t="s">
        <v>33</v>
      </c>
      <c r="C19" s="423">
        <v>2300000</v>
      </c>
    </row>
    <row r="20" spans="1:3" ht="12" customHeight="1" x14ac:dyDescent="0.2">
      <c r="A20" s="404" t="s">
        <v>34</v>
      </c>
      <c r="B20" s="403" t="s">
        <v>35</v>
      </c>
      <c r="C20" s="424"/>
    </row>
    <row r="21" spans="1:3" ht="12" customHeight="1" x14ac:dyDescent="0.2">
      <c r="A21" s="404" t="s">
        <v>36</v>
      </c>
      <c r="B21" s="403" t="s">
        <v>503</v>
      </c>
      <c r="C21" s="488">
        <f>SUM(C22:C29)</f>
        <v>58949656</v>
      </c>
    </row>
    <row r="22" spans="1:3" ht="12" customHeight="1" x14ac:dyDescent="0.2">
      <c r="A22" s="425" t="s">
        <v>37</v>
      </c>
      <c r="B22" s="426" t="s">
        <v>38</v>
      </c>
      <c r="C22" s="427">
        <v>25177280</v>
      </c>
    </row>
    <row r="23" spans="1:3" ht="12" customHeight="1" x14ac:dyDescent="0.2">
      <c r="A23" s="407" t="s">
        <v>39</v>
      </c>
      <c r="B23" s="416" t="s">
        <v>40</v>
      </c>
      <c r="C23" s="417">
        <v>33462297</v>
      </c>
    </row>
    <row r="24" spans="1:3" ht="12" customHeight="1" x14ac:dyDescent="0.2">
      <c r="A24" s="407" t="s">
        <v>41</v>
      </c>
      <c r="B24" s="416" t="s">
        <v>42</v>
      </c>
      <c r="C24" s="417"/>
    </row>
    <row r="25" spans="1:3" ht="12" customHeight="1" x14ac:dyDescent="0.2">
      <c r="A25" s="428" t="s">
        <v>43</v>
      </c>
      <c r="B25" s="416" t="s">
        <v>44</v>
      </c>
      <c r="C25" s="429">
        <v>310079</v>
      </c>
    </row>
    <row r="26" spans="1:3" ht="12" customHeight="1" x14ac:dyDescent="0.2">
      <c r="A26" s="428" t="s">
        <v>45</v>
      </c>
      <c r="B26" s="416" t="s">
        <v>46</v>
      </c>
      <c r="C26" s="429"/>
    </row>
    <row r="27" spans="1:3" ht="12" customHeight="1" x14ac:dyDescent="0.2">
      <c r="A27" s="407" t="s">
        <v>47</v>
      </c>
      <c r="B27" s="416" t="s">
        <v>48</v>
      </c>
      <c r="C27" s="417"/>
    </row>
    <row r="28" spans="1:3" ht="12" customHeight="1" x14ac:dyDescent="0.2">
      <c r="A28" s="407" t="s">
        <v>49</v>
      </c>
      <c r="B28" s="416" t="s">
        <v>50</v>
      </c>
      <c r="C28" s="417"/>
    </row>
    <row r="29" spans="1:3" ht="12" customHeight="1" x14ac:dyDescent="0.2">
      <c r="A29" s="407" t="s">
        <v>51</v>
      </c>
      <c r="B29" s="430" t="s">
        <v>52</v>
      </c>
      <c r="C29" s="417"/>
    </row>
    <row r="30" spans="1:3" ht="12" customHeight="1" x14ac:dyDescent="0.2">
      <c r="A30" s="431" t="s">
        <v>53</v>
      </c>
      <c r="B30" s="403" t="s">
        <v>504</v>
      </c>
      <c r="C30" s="491">
        <f>SUM(C31:C42)</f>
        <v>8200000</v>
      </c>
    </row>
    <row r="31" spans="1:3" ht="12" customHeight="1" x14ac:dyDescent="0.2">
      <c r="A31" s="432" t="s">
        <v>54</v>
      </c>
      <c r="B31" s="433" t="s">
        <v>55</v>
      </c>
      <c r="C31" s="434"/>
    </row>
    <row r="32" spans="1:3" ht="12" customHeight="1" x14ac:dyDescent="0.2">
      <c r="A32" s="435" t="s">
        <v>56</v>
      </c>
      <c r="B32" s="436" t="s">
        <v>57</v>
      </c>
      <c r="C32" s="409">
        <v>3200000</v>
      </c>
    </row>
    <row r="33" spans="1:3" ht="12" customHeight="1" x14ac:dyDescent="0.2">
      <c r="A33" s="435" t="s">
        <v>58</v>
      </c>
      <c r="B33" s="436" t="s">
        <v>59</v>
      </c>
      <c r="C33" s="409"/>
    </row>
    <row r="34" spans="1:3" ht="12" customHeight="1" x14ac:dyDescent="0.2">
      <c r="A34" s="435" t="s">
        <v>60</v>
      </c>
      <c r="B34" s="436" t="s">
        <v>61</v>
      </c>
      <c r="C34" s="409"/>
    </row>
    <row r="35" spans="1:3" ht="12" customHeight="1" x14ac:dyDescent="0.2">
      <c r="A35" s="435" t="s">
        <v>62</v>
      </c>
      <c r="B35" s="436" t="s">
        <v>63</v>
      </c>
      <c r="C35" s="409"/>
    </row>
    <row r="36" spans="1:3" ht="12" customHeight="1" x14ac:dyDescent="0.2">
      <c r="A36" s="435" t="s">
        <v>64</v>
      </c>
      <c r="B36" s="436" t="s">
        <v>65</v>
      </c>
      <c r="C36" s="409">
        <v>5000000</v>
      </c>
    </row>
    <row r="37" spans="1:3" ht="12" customHeight="1" x14ac:dyDescent="0.2">
      <c r="A37" s="435" t="s">
        <v>66</v>
      </c>
      <c r="B37" s="437" t="s">
        <v>67</v>
      </c>
      <c r="C37" s="438"/>
    </row>
    <row r="38" spans="1:3" ht="12" customHeight="1" x14ac:dyDescent="0.2">
      <c r="A38" s="435" t="s">
        <v>68</v>
      </c>
      <c r="B38" s="436" t="s">
        <v>57</v>
      </c>
      <c r="C38" s="409"/>
    </row>
    <row r="39" spans="1:3" ht="12" customHeight="1" x14ac:dyDescent="0.2">
      <c r="A39" s="435" t="s">
        <v>69</v>
      </c>
      <c r="B39" s="436" t="s">
        <v>59</v>
      </c>
      <c r="C39" s="409"/>
    </row>
    <row r="40" spans="1:3" ht="12" customHeight="1" x14ac:dyDescent="0.2">
      <c r="A40" s="435" t="s">
        <v>70</v>
      </c>
      <c r="B40" s="436" t="s">
        <v>61</v>
      </c>
      <c r="C40" s="409"/>
    </row>
    <row r="41" spans="1:3" ht="12" customHeight="1" x14ac:dyDescent="0.2">
      <c r="A41" s="435" t="s">
        <v>71</v>
      </c>
      <c r="B41" s="439" t="s">
        <v>63</v>
      </c>
      <c r="C41" s="409"/>
    </row>
    <row r="42" spans="1:3" ht="12" customHeight="1" x14ac:dyDescent="0.2">
      <c r="A42" s="440" t="s">
        <v>72</v>
      </c>
      <c r="B42" s="441" t="s">
        <v>73</v>
      </c>
      <c r="C42" s="442"/>
    </row>
    <row r="43" spans="1:3" ht="12" customHeight="1" x14ac:dyDescent="0.2">
      <c r="A43" s="404" t="s">
        <v>74</v>
      </c>
      <c r="B43" s="443" t="s">
        <v>75</v>
      </c>
      <c r="C43" s="406">
        <f>SUM(C44:C45)</f>
        <v>10000000</v>
      </c>
    </row>
    <row r="44" spans="1:3" ht="12" customHeight="1" x14ac:dyDescent="0.2">
      <c r="A44" s="425" t="s">
        <v>76</v>
      </c>
      <c r="B44" s="410" t="s">
        <v>77</v>
      </c>
      <c r="C44" s="444"/>
    </row>
    <row r="45" spans="1:3" ht="12" customHeight="1" x14ac:dyDescent="0.2">
      <c r="A45" s="418" t="s">
        <v>78</v>
      </c>
      <c r="B45" s="445" t="s">
        <v>79</v>
      </c>
      <c r="C45" s="446">
        <v>10000000</v>
      </c>
    </row>
    <row r="46" spans="1:3" ht="12" customHeight="1" x14ac:dyDescent="0.2">
      <c r="A46" s="404" t="s">
        <v>80</v>
      </c>
      <c r="B46" s="443" t="s">
        <v>81</v>
      </c>
      <c r="C46" s="406">
        <f>+C47+C48+C49</f>
        <v>0</v>
      </c>
    </row>
    <row r="47" spans="1:3" ht="12" customHeight="1" x14ac:dyDescent="0.2">
      <c r="A47" s="425" t="s">
        <v>82</v>
      </c>
      <c r="B47" s="410" t="s">
        <v>83</v>
      </c>
      <c r="C47" s="444"/>
    </row>
    <row r="48" spans="1:3" ht="12" customHeight="1" x14ac:dyDescent="0.2">
      <c r="A48" s="407" t="s">
        <v>84</v>
      </c>
      <c r="B48" s="436" t="s">
        <v>85</v>
      </c>
      <c r="C48" s="417"/>
    </row>
    <row r="49" spans="1:5" ht="12" customHeight="1" x14ac:dyDescent="0.2">
      <c r="A49" s="418" t="s">
        <v>86</v>
      </c>
      <c r="B49" s="445" t="s">
        <v>87</v>
      </c>
      <c r="C49" s="446"/>
    </row>
    <row r="50" spans="1:5" ht="17.25" customHeight="1" x14ac:dyDescent="0.2">
      <c r="A50" s="404" t="s">
        <v>88</v>
      </c>
      <c r="B50" s="447" t="s">
        <v>89</v>
      </c>
      <c r="C50" s="448"/>
      <c r="E50" s="449"/>
    </row>
    <row r="51" spans="1:5" ht="12" customHeight="1" x14ac:dyDescent="0.2">
      <c r="A51" s="492" t="s">
        <v>90</v>
      </c>
      <c r="B51" s="493" t="s">
        <v>91</v>
      </c>
      <c r="C51" s="497">
        <f>SUM(C6+C11+C20+C21+C30+C43+C46)</f>
        <v>127422604</v>
      </c>
      <c r="D51" s="504"/>
    </row>
    <row r="52" spans="1:5" ht="12" customHeight="1" x14ac:dyDescent="0.2">
      <c r="A52" s="450" t="s">
        <v>92</v>
      </c>
      <c r="B52" s="405" t="s">
        <v>93</v>
      </c>
      <c r="C52" s="488">
        <f>SUM(C53:C64)</f>
        <v>145061018</v>
      </c>
    </row>
    <row r="53" spans="1:5" ht="12" customHeight="1" x14ac:dyDescent="0.2">
      <c r="A53" s="451" t="s">
        <v>94</v>
      </c>
      <c r="B53" s="433" t="s">
        <v>95</v>
      </c>
      <c r="C53" s="452"/>
    </row>
    <row r="54" spans="1:5" ht="12" customHeight="1" x14ac:dyDescent="0.2">
      <c r="A54" s="453" t="s">
        <v>96</v>
      </c>
      <c r="B54" s="436" t="s">
        <v>97</v>
      </c>
      <c r="C54" s="417">
        <v>114808234</v>
      </c>
    </row>
    <row r="55" spans="1:5" ht="12" customHeight="1" x14ac:dyDescent="0.2">
      <c r="A55" s="453" t="s">
        <v>98</v>
      </c>
      <c r="B55" s="436" t="s">
        <v>99</v>
      </c>
      <c r="C55" s="417"/>
    </row>
    <row r="56" spans="1:5" ht="12" customHeight="1" x14ac:dyDescent="0.2">
      <c r="A56" s="453" t="s">
        <v>100</v>
      </c>
      <c r="B56" s="436" t="s">
        <v>101</v>
      </c>
      <c r="C56" s="417"/>
    </row>
    <row r="57" spans="1:5" ht="12" customHeight="1" x14ac:dyDescent="0.2">
      <c r="A57" s="453" t="s">
        <v>102</v>
      </c>
      <c r="B57" s="436" t="s">
        <v>103</v>
      </c>
      <c r="C57" s="417"/>
    </row>
    <row r="58" spans="1:5" ht="12" customHeight="1" x14ac:dyDescent="0.2">
      <c r="A58" s="453" t="s">
        <v>104</v>
      </c>
      <c r="B58" s="436" t="s">
        <v>519</v>
      </c>
      <c r="C58" s="417">
        <v>30252784</v>
      </c>
    </row>
    <row r="59" spans="1:5" ht="12" customHeight="1" x14ac:dyDescent="0.2">
      <c r="A59" s="454" t="s">
        <v>105</v>
      </c>
      <c r="B59" s="437" t="s">
        <v>106</v>
      </c>
      <c r="C59" s="455"/>
    </row>
    <row r="60" spans="1:5" ht="12" customHeight="1" x14ac:dyDescent="0.2">
      <c r="A60" s="453" t="s">
        <v>107</v>
      </c>
      <c r="B60" s="436" t="s">
        <v>108</v>
      </c>
      <c r="C60" s="417"/>
    </row>
    <row r="61" spans="1:5" ht="12" customHeight="1" x14ac:dyDescent="0.2">
      <c r="A61" s="453" t="s">
        <v>109</v>
      </c>
      <c r="B61" s="436" t="s">
        <v>110</v>
      </c>
      <c r="C61" s="417"/>
    </row>
    <row r="62" spans="1:5" ht="12" customHeight="1" x14ac:dyDescent="0.2">
      <c r="A62" s="453" t="s">
        <v>111</v>
      </c>
      <c r="B62" s="436" t="s">
        <v>112</v>
      </c>
      <c r="C62" s="417"/>
    </row>
    <row r="63" spans="1:5" ht="12" customHeight="1" x14ac:dyDescent="0.2">
      <c r="A63" s="453" t="s">
        <v>113</v>
      </c>
      <c r="B63" s="436" t="s">
        <v>114</v>
      </c>
      <c r="C63" s="417"/>
    </row>
    <row r="64" spans="1:5" ht="12" customHeight="1" x14ac:dyDescent="0.2">
      <c r="A64" s="456" t="s">
        <v>115</v>
      </c>
      <c r="B64" s="445" t="s">
        <v>116</v>
      </c>
      <c r="C64" s="457"/>
    </row>
    <row r="65" spans="1:7" ht="12" customHeight="1" x14ac:dyDescent="0.2">
      <c r="A65" s="450" t="s">
        <v>117</v>
      </c>
      <c r="B65" s="405" t="s">
        <v>118</v>
      </c>
      <c r="C65" s="488">
        <f>SUM(C51+C52)</f>
        <v>272483622</v>
      </c>
    </row>
    <row r="66" spans="1:7" ht="13.5" customHeight="1" x14ac:dyDescent="0.2">
      <c r="A66" s="458" t="s">
        <v>119</v>
      </c>
      <c r="B66" s="447" t="s">
        <v>120</v>
      </c>
      <c r="C66" s="424"/>
    </row>
    <row r="67" spans="1:7" ht="12" customHeight="1" x14ac:dyDescent="0.2">
      <c r="A67" s="494" t="s">
        <v>121</v>
      </c>
      <c r="B67" s="495" t="s">
        <v>122</v>
      </c>
      <c r="C67" s="496">
        <f>SUM(C66+C65)</f>
        <v>272483622</v>
      </c>
    </row>
    <row r="68" spans="1:7" ht="83.25" customHeight="1" x14ac:dyDescent="0.2">
      <c r="A68" s="459"/>
      <c r="B68" s="460"/>
      <c r="C68" s="461"/>
      <c r="G68" s="398" t="s">
        <v>496</v>
      </c>
    </row>
    <row r="69" spans="1:7" ht="16.5" customHeight="1" x14ac:dyDescent="0.2">
      <c r="A69" s="551" t="s">
        <v>123</v>
      </c>
      <c r="B69" s="551"/>
      <c r="C69" s="551"/>
    </row>
    <row r="70" spans="1:7" s="463" customFormat="1" ht="16.5" customHeight="1" x14ac:dyDescent="0.25">
      <c r="A70" s="462" t="s">
        <v>124</v>
      </c>
      <c r="B70" s="462"/>
      <c r="C70" s="10" t="s">
        <v>507</v>
      </c>
    </row>
    <row r="71" spans="1:7" ht="38.1" customHeight="1" x14ac:dyDescent="0.2">
      <c r="A71" s="400" t="s">
        <v>125</v>
      </c>
      <c r="B71" s="2" t="s">
        <v>126</v>
      </c>
      <c r="C71" s="401" t="s">
        <v>517</v>
      </c>
    </row>
    <row r="72" spans="1:7" ht="12" customHeight="1" x14ac:dyDescent="0.2">
      <c r="A72" s="400">
        <v>1</v>
      </c>
      <c r="B72" s="2">
        <v>2</v>
      </c>
      <c r="C72" s="401">
        <v>3</v>
      </c>
    </row>
    <row r="73" spans="1:7" ht="12" customHeight="1" x14ac:dyDescent="0.2">
      <c r="A73" s="402" t="s">
        <v>4</v>
      </c>
      <c r="B73" s="464" t="s">
        <v>505</v>
      </c>
      <c r="C73" s="489">
        <f>SUM(C74:C85)</f>
        <v>114537927</v>
      </c>
    </row>
    <row r="74" spans="1:7" ht="12" customHeight="1" x14ac:dyDescent="0.2">
      <c r="A74" s="413" t="s">
        <v>127</v>
      </c>
      <c r="B74" s="414" t="s">
        <v>128</v>
      </c>
      <c r="C74" s="415">
        <v>47835000</v>
      </c>
    </row>
    <row r="75" spans="1:7" ht="12" customHeight="1" x14ac:dyDescent="0.2">
      <c r="A75" s="407" t="s">
        <v>129</v>
      </c>
      <c r="B75" s="416" t="s">
        <v>130</v>
      </c>
      <c r="C75" s="417">
        <v>8200000</v>
      </c>
    </row>
    <row r="76" spans="1:7" ht="12" customHeight="1" x14ac:dyDescent="0.2">
      <c r="A76" s="407" t="s">
        <v>131</v>
      </c>
      <c r="B76" s="416" t="s">
        <v>132</v>
      </c>
      <c r="C76" s="429">
        <v>49630790</v>
      </c>
    </row>
    <row r="77" spans="1:7" ht="12" customHeight="1" x14ac:dyDescent="0.2">
      <c r="A77" s="407" t="s">
        <v>133</v>
      </c>
      <c r="B77" s="465" t="s">
        <v>134</v>
      </c>
      <c r="C77" s="429">
        <v>7482000</v>
      </c>
    </row>
    <row r="78" spans="1:7" ht="12" customHeight="1" x14ac:dyDescent="0.2">
      <c r="A78" s="407" t="s">
        <v>135</v>
      </c>
      <c r="B78" s="466" t="s">
        <v>136</v>
      </c>
      <c r="C78" s="429">
        <v>1390137</v>
      </c>
    </row>
    <row r="79" spans="1:7" ht="12" customHeight="1" x14ac:dyDescent="0.2">
      <c r="A79" s="407" t="s">
        <v>137</v>
      </c>
      <c r="B79" s="416" t="s">
        <v>138</v>
      </c>
      <c r="C79" s="429"/>
    </row>
    <row r="80" spans="1:7" ht="12" customHeight="1" x14ac:dyDescent="0.2">
      <c r="A80" s="407" t="s">
        <v>139</v>
      </c>
      <c r="B80" s="467" t="s">
        <v>140</v>
      </c>
      <c r="C80" s="429"/>
    </row>
    <row r="81" spans="1:3" ht="12" customHeight="1" x14ac:dyDescent="0.2">
      <c r="A81" s="407" t="s">
        <v>141</v>
      </c>
      <c r="B81" s="467" t="s">
        <v>142</v>
      </c>
      <c r="C81" s="429"/>
    </row>
    <row r="82" spans="1:3" ht="12" customHeight="1" x14ac:dyDescent="0.2">
      <c r="A82" s="407" t="s">
        <v>143</v>
      </c>
      <c r="B82" s="416" t="s">
        <v>144</v>
      </c>
      <c r="C82" s="429"/>
    </row>
    <row r="83" spans="1:3" ht="12" customHeight="1" x14ac:dyDescent="0.2">
      <c r="A83" s="418" t="s">
        <v>145</v>
      </c>
      <c r="B83" s="430" t="s">
        <v>146</v>
      </c>
      <c r="C83" s="429"/>
    </row>
    <row r="84" spans="1:3" ht="12" customHeight="1" x14ac:dyDescent="0.2">
      <c r="A84" s="407" t="s">
        <v>147</v>
      </c>
      <c r="B84" s="430" t="s">
        <v>148</v>
      </c>
      <c r="C84" s="429"/>
    </row>
    <row r="85" spans="1:3" ht="12" customHeight="1" x14ac:dyDescent="0.2">
      <c r="A85" s="468" t="s">
        <v>149</v>
      </c>
      <c r="B85" s="469" t="s">
        <v>150</v>
      </c>
      <c r="C85" s="457"/>
    </row>
    <row r="86" spans="1:3" ht="12" customHeight="1" x14ac:dyDescent="0.2">
      <c r="A86" s="404" t="s">
        <v>6</v>
      </c>
      <c r="B86" s="470" t="s">
        <v>506</v>
      </c>
      <c r="C86" s="488">
        <f>SUM(C87:C96)</f>
        <v>94425000</v>
      </c>
    </row>
    <row r="87" spans="1:3" ht="12" customHeight="1" x14ac:dyDescent="0.2">
      <c r="A87" s="425" t="s">
        <v>8</v>
      </c>
      <c r="B87" s="416" t="s">
        <v>151</v>
      </c>
      <c r="C87" s="427">
        <v>94425000</v>
      </c>
    </row>
    <row r="88" spans="1:3" ht="12" customHeight="1" x14ac:dyDescent="0.2">
      <c r="A88" s="425" t="s">
        <v>10</v>
      </c>
      <c r="B88" s="430" t="s">
        <v>152</v>
      </c>
      <c r="C88" s="417"/>
    </row>
    <row r="89" spans="1:3" ht="12" customHeight="1" x14ac:dyDescent="0.2">
      <c r="A89" s="425" t="s">
        <v>12</v>
      </c>
      <c r="B89" s="436" t="s">
        <v>153</v>
      </c>
      <c r="C89" s="409"/>
    </row>
    <row r="90" spans="1:3" ht="12" customHeight="1" x14ac:dyDescent="0.2">
      <c r="A90" s="425" t="s">
        <v>14</v>
      </c>
      <c r="B90" s="436" t="s">
        <v>154</v>
      </c>
      <c r="C90" s="409"/>
    </row>
    <row r="91" spans="1:3" ht="12" customHeight="1" x14ac:dyDescent="0.2">
      <c r="A91" s="425" t="s">
        <v>155</v>
      </c>
      <c r="B91" s="436" t="s">
        <v>156</v>
      </c>
      <c r="C91" s="409"/>
    </row>
    <row r="92" spans="1:3" x14ac:dyDescent="0.2">
      <c r="A92" s="425" t="s">
        <v>157</v>
      </c>
      <c r="B92" s="436" t="s">
        <v>158</v>
      </c>
      <c r="C92" s="409"/>
    </row>
    <row r="93" spans="1:3" ht="12" customHeight="1" x14ac:dyDescent="0.2">
      <c r="A93" s="425" t="s">
        <v>159</v>
      </c>
      <c r="B93" s="436" t="s">
        <v>160</v>
      </c>
      <c r="C93" s="409"/>
    </row>
    <row r="94" spans="1:3" ht="12" customHeight="1" x14ac:dyDescent="0.2">
      <c r="A94" s="425" t="s">
        <v>161</v>
      </c>
      <c r="B94" s="436" t="s">
        <v>162</v>
      </c>
      <c r="C94" s="409"/>
    </row>
    <row r="95" spans="1:3" ht="12" customHeight="1" x14ac:dyDescent="0.2">
      <c r="A95" s="425" t="s">
        <v>163</v>
      </c>
      <c r="B95" s="436" t="s">
        <v>164</v>
      </c>
      <c r="C95" s="409"/>
    </row>
    <row r="96" spans="1:3" ht="24" customHeight="1" x14ac:dyDescent="0.2">
      <c r="A96" s="418" t="s">
        <v>165</v>
      </c>
      <c r="B96" s="445" t="s">
        <v>166</v>
      </c>
      <c r="C96" s="442"/>
    </row>
    <row r="97" spans="1:3" ht="12" customHeight="1" x14ac:dyDescent="0.2">
      <c r="A97" s="404" t="s">
        <v>16</v>
      </c>
      <c r="B97" s="403" t="s">
        <v>167</v>
      </c>
      <c r="C97" s="488">
        <f>SUM(C98:C99)</f>
        <v>31216535</v>
      </c>
    </row>
    <row r="98" spans="1:3" ht="12" customHeight="1" x14ac:dyDescent="0.2">
      <c r="A98" s="425" t="s">
        <v>18</v>
      </c>
      <c r="B98" s="426" t="s">
        <v>168</v>
      </c>
      <c r="C98" s="427">
        <v>7210659</v>
      </c>
    </row>
    <row r="99" spans="1:3" ht="12" customHeight="1" x14ac:dyDescent="0.2">
      <c r="A99" s="428" t="s">
        <v>20</v>
      </c>
      <c r="B99" s="430" t="s">
        <v>169</v>
      </c>
      <c r="C99" s="429">
        <v>24005876</v>
      </c>
    </row>
    <row r="100" spans="1:3" s="472" customFormat="1" ht="12" customHeight="1" x14ac:dyDescent="0.2">
      <c r="A100" s="450" t="s">
        <v>170</v>
      </c>
      <c r="B100" s="405" t="s">
        <v>171</v>
      </c>
      <c r="C100" s="471"/>
    </row>
    <row r="101" spans="1:3" ht="12" customHeight="1" x14ac:dyDescent="0.2">
      <c r="A101" s="498" t="s">
        <v>36</v>
      </c>
      <c r="B101" s="499" t="s">
        <v>172</v>
      </c>
      <c r="C101" s="500">
        <f>SUM(C100+C97+C86+C73)</f>
        <v>240179462</v>
      </c>
    </row>
    <row r="102" spans="1:3" ht="12" customHeight="1" x14ac:dyDescent="0.2">
      <c r="A102" s="450" t="s">
        <v>53</v>
      </c>
      <c r="B102" s="405" t="s">
        <v>173</v>
      </c>
      <c r="C102" s="412">
        <f>+C103+C111</f>
        <v>32304160</v>
      </c>
    </row>
    <row r="103" spans="1:3" ht="12" customHeight="1" x14ac:dyDescent="0.2">
      <c r="A103" s="473" t="s">
        <v>54</v>
      </c>
      <c r="B103" s="474" t="s">
        <v>174</v>
      </c>
      <c r="C103" s="475">
        <v>32304160</v>
      </c>
    </row>
    <row r="104" spans="1:3" ht="12" customHeight="1" x14ac:dyDescent="0.2">
      <c r="A104" s="476" t="s">
        <v>56</v>
      </c>
      <c r="B104" s="410" t="s">
        <v>175</v>
      </c>
      <c r="C104" s="477"/>
    </row>
    <row r="105" spans="1:3" ht="12" customHeight="1" x14ac:dyDescent="0.2">
      <c r="A105" s="453" t="s">
        <v>58</v>
      </c>
      <c r="B105" s="436" t="s">
        <v>176</v>
      </c>
      <c r="C105" s="478"/>
    </row>
    <row r="106" spans="1:3" ht="12" customHeight="1" x14ac:dyDescent="0.2">
      <c r="A106" s="453" t="s">
        <v>60</v>
      </c>
      <c r="B106" s="436" t="s">
        <v>177</v>
      </c>
      <c r="C106" s="478"/>
    </row>
    <row r="107" spans="1:3" ht="12" customHeight="1" x14ac:dyDescent="0.2">
      <c r="A107" s="453" t="s">
        <v>62</v>
      </c>
      <c r="B107" s="436" t="s">
        <v>178</v>
      </c>
      <c r="C107" s="478"/>
    </row>
    <row r="108" spans="1:3" ht="12" customHeight="1" x14ac:dyDescent="0.2">
      <c r="A108" s="453" t="s">
        <v>64</v>
      </c>
      <c r="B108" s="436" t="s">
        <v>179</v>
      </c>
      <c r="C108" s="478"/>
    </row>
    <row r="109" spans="1:3" ht="12" customHeight="1" x14ac:dyDescent="0.2">
      <c r="A109" s="453" t="s">
        <v>180</v>
      </c>
      <c r="B109" s="436" t="s">
        <v>181</v>
      </c>
      <c r="C109" s="478"/>
    </row>
    <row r="110" spans="1:3" ht="12" customHeight="1" x14ac:dyDescent="0.2">
      <c r="A110" s="479" t="s">
        <v>182</v>
      </c>
      <c r="B110" s="480" t="s">
        <v>183</v>
      </c>
      <c r="C110" s="481"/>
    </row>
    <row r="111" spans="1:3" ht="12" customHeight="1" x14ac:dyDescent="0.2">
      <c r="A111" s="473" t="s">
        <v>66</v>
      </c>
      <c r="B111" s="474" t="s">
        <v>184</v>
      </c>
      <c r="C111" s="475">
        <f>SUM(C112:C119)</f>
        <v>0</v>
      </c>
    </row>
    <row r="112" spans="1:3" ht="12" customHeight="1" x14ac:dyDescent="0.2">
      <c r="A112" s="476" t="s">
        <v>68</v>
      </c>
      <c r="B112" s="410" t="s">
        <v>175</v>
      </c>
      <c r="C112" s="477"/>
    </row>
    <row r="113" spans="1:9" ht="12" customHeight="1" x14ac:dyDescent="0.2">
      <c r="A113" s="453" t="s">
        <v>69</v>
      </c>
      <c r="B113" s="436" t="s">
        <v>185</v>
      </c>
      <c r="C113" s="478"/>
    </row>
    <row r="114" spans="1:9" ht="12" customHeight="1" x14ac:dyDescent="0.2">
      <c r="A114" s="453" t="s">
        <v>70</v>
      </c>
      <c r="B114" s="436" t="s">
        <v>177</v>
      </c>
      <c r="C114" s="478"/>
    </row>
    <row r="115" spans="1:9" ht="12" customHeight="1" x14ac:dyDescent="0.2">
      <c r="A115" s="453" t="s">
        <v>71</v>
      </c>
      <c r="B115" s="436" t="s">
        <v>178</v>
      </c>
      <c r="C115" s="478"/>
    </row>
    <row r="116" spans="1:9" ht="12" customHeight="1" x14ac:dyDescent="0.2">
      <c r="A116" s="453" t="s">
        <v>72</v>
      </c>
      <c r="B116" s="436" t="s">
        <v>179</v>
      </c>
      <c r="C116" s="478"/>
    </row>
    <row r="117" spans="1:9" ht="12" customHeight="1" x14ac:dyDescent="0.2">
      <c r="A117" s="453" t="s">
        <v>186</v>
      </c>
      <c r="B117" s="436" t="s">
        <v>187</v>
      </c>
      <c r="C117" s="478"/>
    </row>
    <row r="118" spans="1:9" ht="12" customHeight="1" x14ac:dyDescent="0.2">
      <c r="A118" s="453" t="s">
        <v>188</v>
      </c>
      <c r="B118" s="436" t="s">
        <v>183</v>
      </c>
      <c r="C118" s="478"/>
    </row>
    <row r="119" spans="1:9" ht="12" customHeight="1" x14ac:dyDescent="0.2">
      <c r="A119" s="479" t="s">
        <v>189</v>
      </c>
      <c r="B119" s="480" t="s">
        <v>190</v>
      </c>
      <c r="C119" s="481"/>
    </row>
    <row r="120" spans="1:9" ht="12" customHeight="1" x14ac:dyDescent="0.2">
      <c r="A120" s="450" t="s">
        <v>191</v>
      </c>
      <c r="B120" s="405" t="s">
        <v>192</v>
      </c>
      <c r="C120" s="482">
        <f>SUM(C101+C102)</f>
        <v>272483622</v>
      </c>
    </row>
    <row r="121" spans="1:9" ht="15" customHeight="1" x14ac:dyDescent="0.2">
      <c r="A121" s="450" t="s">
        <v>80</v>
      </c>
      <c r="B121" s="405" t="s">
        <v>193</v>
      </c>
      <c r="C121" s="483"/>
      <c r="F121" s="449"/>
      <c r="G121" s="484"/>
      <c r="H121" s="484"/>
      <c r="I121" s="484"/>
    </row>
    <row r="122" spans="1:9" ht="12.95" customHeight="1" x14ac:dyDescent="0.2">
      <c r="A122" s="501" t="s">
        <v>194</v>
      </c>
      <c r="B122" s="502" t="s">
        <v>195</v>
      </c>
      <c r="C122" s="496">
        <f>+C120+C121</f>
        <v>272483622</v>
      </c>
    </row>
    <row r="123" spans="1:9" ht="7.5" customHeight="1" x14ac:dyDescent="0.2">
      <c r="A123" s="485"/>
      <c r="B123" s="485"/>
      <c r="C123" s="486"/>
    </row>
    <row r="124" spans="1:9" x14ac:dyDescent="0.2">
      <c r="C124" s="510"/>
    </row>
  </sheetData>
  <sheetProtection selectLockedCells="1" selectUnlockedCells="1"/>
  <mergeCells count="2">
    <mergeCell ref="A1:C1"/>
    <mergeCell ref="A69:C69"/>
  </mergeCells>
  <phoneticPr fontId="11" type="noConversion"/>
  <printOptions horizontalCentered="1"/>
  <pageMargins left="0.78749999999999998" right="0.78749999999999998" top="1.4569444444444444" bottom="0.86597222222222225" header="0.78749999999999998" footer="0.51180555555555551"/>
  <pageSetup paperSize="9" scale="71" firstPageNumber="0" orientation="portrait" horizontalDpi="300" verticalDpi="300" r:id="rId1"/>
  <headerFooter>
    <oddHeader xml:space="preserve">&amp;C&amp;"Times New Roman CE,Félkövér"&amp;12Aparhant Község Önkormányzata
2018.  ÉVI KÖLTSÉGVETÉSÉNEK ÖSSZEVONT MÉRLEGE&amp;R2. melléklet  
</oddHeader>
  </headerFooter>
  <rowBreaks count="1" manualBreakCount="1">
    <brk id="68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39997558519241921"/>
  </sheetPr>
  <dimension ref="A1:D32"/>
  <sheetViews>
    <sheetView view="pageLayout" topLeftCell="B1" zoomScaleNormal="100" workbookViewId="0">
      <selection activeCell="B1" sqref="B1:D1"/>
    </sheetView>
  </sheetViews>
  <sheetFormatPr defaultRowHeight="12.75" x14ac:dyDescent="0.2"/>
  <cols>
    <col min="1" max="1" width="5.83203125" style="305" customWidth="1"/>
    <col min="2" max="2" width="54.83203125" style="96" customWidth="1"/>
    <col min="3" max="4" width="17.6640625" style="96" customWidth="1"/>
    <col min="5" max="16384" width="9.33203125" style="96"/>
  </cols>
  <sheetData>
    <row r="1" spans="1:4" ht="31.5" customHeight="1" x14ac:dyDescent="0.25">
      <c r="B1" s="568" t="s">
        <v>422</v>
      </c>
      <c r="C1" s="568"/>
      <c r="D1" s="568"/>
    </row>
    <row r="2" spans="1:4" s="308" customFormat="1" ht="15.75" x14ac:dyDescent="0.25">
      <c r="A2" s="306"/>
      <c r="B2" s="307"/>
      <c r="D2" s="309" t="s">
        <v>510</v>
      </c>
    </row>
    <row r="3" spans="1:4" s="222" customFormat="1" ht="48" customHeight="1" x14ac:dyDescent="0.2">
      <c r="A3" s="310" t="s">
        <v>125</v>
      </c>
      <c r="B3" s="220" t="s">
        <v>409</v>
      </c>
      <c r="C3" s="220" t="s">
        <v>423</v>
      </c>
      <c r="D3" s="221" t="s">
        <v>424</v>
      </c>
    </row>
    <row r="4" spans="1:4" s="222" customFormat="1" ht="14.1" customHeight="1" x14ac:dyDescent="0.2">
      <c r="A4" s="311">
        <v>1</v>
      </c>
      <c r="B4" s="115">
        <v>2</v>
      </c>
      <c r="C4" s="115">
        <v>3</v>
      </c>
      <c r="D4" s="116">
        <v>4</v>
      </c>
    </row>
    <row r="5" spans="1:4" ht="18" customHeight="1" x14ac:dyDescent="0.2">
      <c r="A5" s="312" t="s">
        <v>4</v>
      </c>
      <c r="B5" s="313" t="s">
        <v>425</v>
      </c>
      <c r="C5" s="314"/>
      <c r="D5" s="30"/>
    </row>
    <row r="6" spans="1:4" ht="18" customHeight="1" x14ac:dyDescent="0.2">
      <c r="A6" s="315" t="s">
        <v>6</v>
      </c>
      <c r="B6" s="316" t="s">
        <v>426</v>
      </c>
      <c r="C6" s="317"/>
      <c r="D6" s="34"/>
    </row>
    <row r="7" spans="1:4" ht="18" customHeight="1" x14ac:dyDescent="0.2">
      <c r="A7" s="315" t="s">
        <v>16</v>
      </c>
      <c r="B7" s="316" t="s">
        <v>427</v>
      </c>
      <c r="C7" s="317"/>
      <c r="D7" s="34"/>
    </row>
    <row r="8" spans="1:4" ht="18" customHeight="1" x14ac:dyDescent="0.2">
      <c r="A8" s="315" t="s">
        <v>170</v>
      </c>
      <c r="B8" s="316" t="s">
        <v>428</v>
      </c>
      <c r="C8" s="317"/>
      <c r="D8" s="34"/>
    </row>
    <row r="9" spans="1:4" ht="18" customHeight="1" x14ac:dyDescent="0.2">
      <c r="A9" s="315" t="s">
        <v>36</v>
      </c>
      <c r="B9" s="316" t="s">
        <v>429</v>
      </c>
      <c r="C9" s="317"/>
      <c r="D9" s="34"/>
    </row>
    <row r="10" spans="1:4" ht="18" customHeight="1" x14ac:dyDescent="0.2">
      <c r="A10" s="315" t="s">
        <v>53</v>
      </c>
      <c r="B10" s="316" t="s">
        <v>430</v>
      </c>
      <c r="C10" s="317"/>
      <c r="D10" s="34"/>
    </row>
    <row r="11" spans="1:4" ht="18" customHeight="1" x14ac:dyDescent="0.2">
      <c r="A11" s="315" t="s">
        <v>191</v>
      </c>
      <c r="B11" s="316" t="s">
        <v>431</v>
      </c>
      <c r="C11" s="317"/>
      <c r="D11" s="34"/>
    </row>
    <row r="12" spans="1:4" ht="18" customHeight="1" x14ac:dyDescent="0.2">
      <c r="A12" s="315" t="s">
        <v>80</v>
      </c>
      <c r="B12" s="316" t="s">
        <v>432</v>
      </c>
      <c r="C12" s="317"/>
      <c r="D12" s="34"/>
    </row>
    <row r="13" spans="1:4" ht="18" customHeight="1" x14ac:dyDescent="0.2">
      <c r="A13" s="315" t="s">
        <v>194</v>
      </c>
      <c r="B13" s="316" t="s">
        <v>433</v>
      </c>
      <c r="C13" s="317"/>
      <c r="D13" s="34"/>
    </row>
    <row r="14" spans="1:4" ht="18" customHeight="1" x14ac:dyDescent="0.2">
      <c r="A14" s="315" t="s">
        <v>90</v>
      </c>
      <c r="B14" s="316" t="s">
        <v>434</v>
      </c>
      <c r="C14" s="317"/>
      <c r="D14" s="34"/>
    </row>
    <row r="15" spans="1:4" ht="18" customHeight="1" x14ac:dyDescent="0.2">
      <c r="A15" s="315" t="s">
        <v>92</v>
      </c>
      <c r="B15" s="316" t="s">
        <v>435</v>
      </c>
      <c r="C15" s="317"/>
      <c r="D15" s="34"/>
    </row>
    <row r="16" spans="1:4" ht="22.5" customHeight="1" x14ac:dyDescent="0.2">
      <c r="A16" s="315" t="s">
        <v>117</v>
      </c>
      <c r="B16" s="316" t="s">
        <v>436</v>
      </c>
      <c r="C16" s="317"/>
      <c r="D16" s="34"/>
    </row>
    <row r="17" spans="1:4" ht="18" customHeight="1" x14ac:dyDescent="0.2">
      <c r="A17" s="315" t="s">
        <v>119</v>
      </c>
      <c r="B17" s="316" t="s">
        <v>437</v>
      </c>
      <c r="C17" s="317"/>
      <c r="D17" s="34"/>
    </row>
    <row r="18" spans="1:4" ht="18" customHeight="1" x14ac:dyDescent="0.2">
      <c r="A18" s="315" t="s">
        <v>121</v>
      </c>
      <c r="B18" s="316" t="s">
        <v>438</v>
      </c>
      <c r="C18" s="317"/>
      <c r="D18" s="34"/>
    </row>
    <row r="19" spans="1:4" ht="18" customHeight="1" x14ac:dyDescent="0.2">
      <c r="A19" s="315" t="s">
        <v>216</v>
      </c>
      <c r="B19" s="316" t="s">
        <v>439</v>
      </c>
      <c r="C19" s="317"/>
      <c r="D19" s="34"/>
    </row>
    <row r="20" spans="1:4" ht="18" customHeight="1" x14ac:dyDescent="0.2">
      <c r="A20" s="315" t="s">
        <v>218</v>
      </c>
      <c r="B20" s="316" t="s">
        <v>440</v>
      </c>
      <c r="C20" s="317"/>
      <c r="D20" s="34"/>
    </row>
    <row r="21" spans="1:4" ht="18" customHeight="1" x14ac:dyDescent="0.2">
      <c r="A21" s="315" t="s">
        <v>220</v>
      </c>
      <c r="B21" s="316" t="s">
        <v>441</v>
      </c>
      <c r="C21" s="317"/>
      <c r="D21" s="34"/>
    </row>
    <row r="22" spans="1:4" ht="18" customHeight="1" x14ac:dyDescent="0.2">
      <c r="A22" s="315" t="s">
        <v>223</v>
      </c>
      <c r="B22" s="318"/>
      <c r="C22" s="33"/>
      <c r="D22" s="34"/>
    </row>
    <row r="23" spans="1:4" ht="18" customHeight="1" x14ac:dyDescent="0.2">
      <c r="A23" s="315" t="s">
        <v>226</v>
      </c>
      <c r="B23" s="319"/>
      <c r="C23" s="33"/>
      <c r="D23" s="34"/>
    </row>
    <row r="24" spans="1:4" ht="18" customHeight="1" x14ac:dyDescent="0.2">
      <c r="A24" s="315" t="s">
        <v>229</v>
      </c>
      <c r="B24" s="319"/>
      <c r="C24" s="33"/>
      <c r="D24" s="34"/>
    </row>
    <row r="25" spans="1:4" ht="18" customHeight="1" x14ac:dyDescent="0.2">
      <c r="A25" s="315" t="s">
        <v>232</v>
      </c>
      <c r="B25" s="319"/>
      <c r="C25" s="33"/>
      <c r="D25" s="34"/>
    </row>
    <row r="26" spans="1:4" ht="18" customHeight="1" x14ac:dyDescent="0.2">
      <c r="A26" s="315" t="s">
        <v>233</v>
      </c>
      <c r="B26" s="319"/>
      <c r="C26" s="33"/>
      <c r="D26" s="34"/>
    </row>
    <row r="27" spans="1:4" ht="18" customHeight="1" x14ac:dyDescent="0.2">
      <c r="A27" s="315" t="s">
        <v>236</v>
      </c>
      <c r="B27" s="319"/>
      <c r="C27" s="33"/>
      <c r="D27" s="34"/>
    </row>
    <row r="28" spans="1:4" ht="18" customHeight="1" x14ac:dyDescent="0.2">
      <c r="A28" s="315" t="s">
        <v>239</v>
      </c>
      <c r="B28" s="319"/>
      <c r="C28" s="33"/>
      <c r="D28" s="34"/>
    </row>
    <row r="29" spans="1:4" ht="18" customHeight="1" x14ac:dyDescent="0.2">
      <c r="A29" s="315" t="s">
        <v>242</v>
      </c>
      <c r="B29" s="319"/>
      <c r="C29" s="33"/>
      <c r="D29" s="34"/>
    </row>
    <row r="30" spans="1:4" ht="18" customHeight="1" x14ac:dyDescent="0.2">
      <c r="A30" s="320" t="s">
        <v>245</v>
      </c>
      <c r="B30" s="321"/>
      <c r="C30" s="322"/>
      <c r="D30" s="146"/>
    </row>
    <row r="31" spans="1:4" ht="18" customHeight="1" x14ac:dyDescent="0.2">
      <c r="A31" s="311" t="s">
        <v>248</v>
      </c>
      <c r="B31" s="323" t="s">
        <v>292</v>
      </c>
      <c r="C31" s="324">
        <f>SUM(C5:C30)</f>
        <v>0</v>
      </c>
      <c r="D31" s="325">
        <f>SUM(D5:D30)</f>
        <v>0</v>
      </c>
    </row>
    <row r="32" spans="1:4" ht="8.25" customHeight="1" x14ac:dyDescent="0.2">
      <c r="A32" s="326"/>
      <c r="B32" s="327"/>
      <c r="C32" s="327"/>
      <c r="D32" s="327"/>
    </row>
  </sheetData>
  <mergeCells count="1">
    <mergeCell ref="B1:D1"/>
  </mergeCells>
  <phoneticPr fontId="11" type="noConversion"/>
  <printOptions horizontalCentered="1"/>
  <pageMargins left="0.78740157480314965" right="0.78740157480314965" top="1.0629921259842521" bottom="0.98425196850393704" header="0.78740157480314965" footer="0.51181102362204722"/>
  <pageSetup paperSize="9" scale="95" firstPageNumber="0" orientation="portrait" errors="blank" horizontalDpi="300" verticalDpi="300" r:id="rId1"/>
  <headerFooter alignWithMargins="0">
    <oddHeader xml:space="preserve">&amp;R&amp;"Times New Roman CE,Dőlt"&amp;11 12.melléklet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5" tint="0.39997558519241921"/>
  </sheetPr>
  <dimension ref="A2:J73"/>
  <sheetViews>
    <sheetView view="pageLayout" zoomScaleNormal="100" workbookViewId="0">
      <selection activeCell="F2" sqref="F2:G2"/>
    </sheetView>
  </sheetViews>
  <sheetFormatPr defaultColWidth="10.6640625" defaultRowHeight="12.75" x14ac:dyDescent="0.2"/>
  <cols>
    <col min="1" max="1" width="10.6640625" style="369" customWidth="1"/>
    <col min="2" max="2" width="12.6640625" style="369" customWidth="1"/>
    <col min="3" max="3" width="20.6640625" style="369" customWidth="1"/>
    <col min="4" max="4" width="10.6640625" style="369" customWidth="1"/>
    <col min="5" max="5" width="14" style="369" customWidth="1"/>
    <col min="6" max="16384" width="10.6640625" style="369"/>
  </cols>
  <sheetData>
    <row r="2" spans="1:10" x14ac:dyDescent="0.2">
      <c r="E2" s="394"/>
      <c r="F2" s="571" t="s">
        <v>566</v>
      </c>
      <c r="G2" s="571"/>
    </row>
    <row r="3" spans="1:10" ht="15.75" x14ac:dyDescent="0.25">
      <c r="B3" s="383" t="s">
        <v>534</v>
      </c>
      <c r="C3" s="383"/>
    </row>
    <row r="5" spans="1:10" ht="15" x14ac:dyDescent="0.2">
      <c r="A5" s="569" t="s">
        <v>538</v>
      </c>
      <c r="B5" s="570"/>
      <c r="C5" s="570"/>
      <c r="D5" s="570"/>
      <c r="E5" s="570"/>
    </row>
    <row r="7" spans="1:10" x14ac:dyDescent="0.2">
      <c r="A7" s="371" t="s">
        <v>198</v>
      </c>
      <c r="B7" s="371"/>
      <c r="F7" s="371"/>
    </row>
    <row r="9" spans="1:10" x14ac:dyDescent="0.2">
      <c r="A9" s="380"/>
      <c r="B9" s="380"/>
      <c r="C9" s="380"/>
      <c r="D9" s="382"/>
      <c r="E9" s="376"/>
      <c r="F9" s="392">
        <v>2017</v>
      </c>
      <c r="G9" s="392">
        <v>2018</v>
      </c>
    </row>
    <row r="10" spans="1:10" x14ac:dyDescent="0.2">
      <c r="A10" s="380"/>
      <c r="B10" s="380"/>
      <c r="C10" s="380"/>
      <c r="D10" s="382"/>
      <c r="E10" s="381"/>
      <c r="F10" s="393"/>
      <c r="G10" s="393"/>
    </row>
    <row r="11" spans="1:10" x14ac:dyDescent="0.2">
      <c r="A11" s="380" t="s">
        <v>539</v>
      </c>
      <c r="B11" s="380"/>
      <c r="C11" s="380"/>
      <c r="D11" s="507"/>
      <c r="E11" s="507"/>
      <c r="F11" s="507">
        <v>1</v>
      </c>
      <c r="G11" s="507">
        <v>1</v>
      </c>
    </row>
    <row r="12" spans="1:10" x14ac:dyDescent="0.2">
      <c r="A12" s="380" t="s">
        <v>540</v>
      </c>
      <c r="B12" s="380"/>
      <c r="C12" s="374"/>
      <c r="D12" s="508"/>
      <c r="E12" s="508"/>
      <c r="F12" s="508">
        <v>5</v>
      </c>
      <c r="G12" s="508">
        <v>5</v>
      </c>
      <c r="J12" s="378"/>
    </row>
    <row r="13" spans="1:10" x14ac:dyDescent="0.2">
      <c r="A13" s="511" t="s">
        <v>537</v>
      </c>
      <c r="B13" s="374"/>
      <c r="C13" s="374"/>
      <c r="D13" s="508"/>
      <c r="E13" s="508"/>
      <c r="F13" s="508">
        <v>1</v>
      </c>
      <c r="G13" s="508">
        <v>1</v>
      </c>
    </row>
    <row r="14" spans="1:10" x14ac:dyDescent="0.2">
      <c r="A14" s="380" t="s">
        <v>514</v>
      </c>
      <c r="B14" s="380"/>
      <c r="C14" s="380"/>
      <c r="D14" s="508"/>
      <c r="E14" s="508"/>
      <c r="F14" s="508">
        <v>0</v>
      </c>
      <c r="G14" s="508">
        <v>1</v>
      </c>
    </row>
    <row r="15" spans="1:10" x14ac:dyDescent="0.2">
      <c r="A15" s="380" t="s">
        <v>541</v>
      </c>
      <c r="B15" s="380"/>
      <c r="C15" s="380"/>
      <c r="D15" s="508"/>
      <c r="E15" s="508"/>
      <c r="F15" s="508">
        <v>0.5</v>
      </c>
      <c r="G15" s="508">
        <v>0.5</v>
      </c>
    </row>
    <row r="16" spans="1:10" ht="15.75" x14ac:dyDescent="0.25">
      <c r="A16" s="380" t="s">
        <v>480</v>
      </c>
      <c r="B16" s="380"/>
      <c r="C16" s="380"/>
      <c r="D16" s="375"/>
      <c r="E16" s="375"/>
      <c r="F16" s="375">
        <f>SUM(F11:F15)</f>
        <v>7.5</v>
      </c>
      <c r="G16" s="375">
        <f>SUM(G11:G15)</f>
        <v>8.5</v>
      </c>
    </row>
    <row r="17" spans="1:7" x14ac:dyDescent="0.2">
      <c r="A17" s="380" t="s">
        <v>536</v>
      </c>
      <c r="B17" s="380"/>
      <c r="C17" s="380"/>
      <c r="D17" s="379"/>
      <c r="E17" s="379"/>
      <c r="F17" s="379">
        <v>3</v>
      </c>
      <c r="G17" s="379">
        <v>4</v>
      </c>
    </row>
    <row r="18" spans="1:7" x14ac:dyDescent="0.2">
      <c r="A18" s="380" t="s">
        <v>535</v>
      </c>
      <c r="B18" s="380"/>
      <c r="C18" s="380"/>
      <c r="D18" s="379"/>
      <c r="E18" s="379"/>
      <c r="F18" s="379">
        <v>6</v>
      </c>
      <c r="G18" s="379">
        <v>5</v>
      </c>
    </row>
    <row r="19" spans="1:7" ht="15.75" x14ac:dyDescent="0.25">
      <c r="A19" s="377" t="s">
        <v>493</v>
      </c>
      <c r="B19" s="377"/>
      <c r="C19" s="377"/>
      <c r="D19" s="375"/>
      <c r="E19" s="375"/>
      <c r="F19" s="375">
        <f>SUM(F16+F18)</f>
        <v>13.5</v>
      </c>
      <c r="G19" s="375">
        <f>SUM(G16+G18)</f>
        <v>13.5</v>
      </c>
    </row>
    <row r="20" spans="1:7" x14ac:dyDescent="0.2">
      <c r="A20" s="374"/>
      <c r="B20" s="374"/>
      <c r="C20" s="374"/>
    </row>
    <row r="30" spans="1:7" x14ac:dyDescent="0.2">
      <c r="A30" s="370"/>
    </row>
    <row r="35" spans="1:6" x14ac:dyDescent="0.2">
      <c r="A35" s="371"/>
      <c r="B35" s="371"/>
      <c r="C35" s="371"/>
      <c r="D35" s="371"/>
      <c r="E35" s="371"/>
      <c r="F35" s="371"/>
    </row>
    <row r="36" spans="1:6" x14ac:dyDescent="0.2">
      <c r="A36" s="371"/>
      <c r="B36" s="371"/>
      <c r="C36" s="371"/>
      <c r="D36" s="371"/>
      <c r="E36" s="371"/>
      <c r="F36" s="371"/>
    </row>
    <row r="37" spans="1:6" x14ac:dyDescent="0.2">
      <c r="A37" s="370"/>
    </row>
    <row r="40" spans="1:6" x14ac:dyDescent="0.2">
      <c r="A40" s="371"/>
      <c r="B40" s="371"/>
      <c r="C40" s="371"/>
      <c r="D40" s="371"/>
      <c r="E40" s="371"/>
    </row>
    <row r="41" spans="1:6" ht="15.75" x14ac:dyDescent="0.25">
      <c r="A41" s="373"/>
      <c r="B41" s="373"/>
      <c r="C41" s="373"/>
      <c r="D41" s="371"/>
    </row>
    <row r="44" spans="1:6" x14ac:dyDescent="0.2">
      <c r="A44" s="370"/>
      <c r="B44" s="370"/>
      <c r="C44" s="370"/>
      <c r="D44" s="370"/>
      <c r="E44" s="370"/>
    </row>
    <row r="48" spans="1:6" x14ac:dyDescent="0.2">
      <c r="A48" s="371"/>
    </row>
    <row r="49" spans="1:3" x14ac:dyDescent="0.2">
      <c r="A49" s="370"/>
      <c r="B49" s="370"/>
    </row>
    <row r="53" spans="1:3" x14ac:dyDescent="0.2">
      <c r="A53" s="371"/>
    </row>
    <row r="54" spans="1:3" x14ac:dyDescent="0.2">
      <c r="A54" s="370"/>
      <c r="B54" s="370"/>
      <c r="C54" s="370"/>
    </row>
    <row r="58" spans="1:3" x14ac:dyDescent="0.2">
      <c r="A58" s="371"/>
    </row>
    <row r="59" spans="1:3" x14ac:dyDescent="0.2">
      <c r="A59" s="370"/>
      <c r="B59" s="370"/>
      <c r="C59" s="370"/>
    </row>
    <row r="64" spans="1:3" x14ac:dyDescent="0.2">
      <c r="A64" s="371"/>
    </row>
    <row r="65" spans="1:5" x14ac:dyDescent="0.2">
      <c r="A65" s="371"/>
    </row>
    <row r="66" spans="1:5" x14ac:dyDescent="0.2">
      <c r="A66" s="371"/>
    </row>
    <row r="67" spans="1:5" x14ac:dyDescent="0.2">
      <c r="A67" s="372"/>
      <c r="B67" s="372"/>
      <c r="C67" s="372"/>
      <c r="D67" s="372"/>
      <c r="E67" s="372"/>
    </row>
    <row r="68" spans="1:5" x14ac:dyDescent="0.2">
      <c r="A68" s="372"/>
      <c r="B68" s="372"/>
      <c r="C68" s="372"/>
      <c r="D68" s="372"/>
      <c r="E68" s="372"/>
    </row>
    <row r="69" spans="1:5" x14ac:dyDescent="0.2">
      <c r="A69" s="372"/>
      <c r="B69" s="372"/>
      <c r="C69" s="372"/>
      <c r="D69" s="372"/>
      <c r="E69" s="372"/>
    </row>
    <row r="70" spans="1:5" x14ac:dyDescent="0.2">
      <c r="A70" s="372"/>
      <c r="B70" s="372"/>
      <c r="C70" s="372"/>
      <c r="D70" s="372"/>
      <c r="E70" s="372"/>
    </row>
    <row r="71" spans="1:5" x14ac:dyDescent="0.2">
      <c r="A71" s="371"/>
    </row>
    <row r="72" spans="1:5" x14ac:dyDescent="0.2">
      <c r="A72" s="370"/>
      <c r="B72" s="370"/>
    </row>
    <row r="73" spans="1:5" x14ac:dyDescent="0.2">
      <c r="A73" s="370"/>
      <c r="B73" s="370"/>
    </row>
  </sheetData>
  <mergeCells count="2">
    <mergeCell ref="A5:E5"/>
    <mergeCell ref="F2:G2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/>
  </sheetViews>
  <sheetFormatPr defaultRowHeight="12.75" x14ac:dyDescent="0.2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F33"/>
  <sheetViews>
    <sheetView view="pageLayout" zoomScaleNormal="100" workbookViewId="0">
      <selection activeCell="E14" sqref="E14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6" ht="12" customHeight="1" x14ac:dyDescent="0.2">
      <c r="E1" s="12" t="s">
        <v>551</v>
      </c>
    </row>
    <row r="2" spans="1:6" ht="31.5" customHeight="1" x14ac:dyDescent="0.2">
      <c r="B2" s="552" t="s">
        <v>542</v>
      </c>
      <c r="C2" s="552"/>
      <c r="D2" s="552"/>
      <c r="E2" s="552"/>
      <c r="F2" s="14"/>
    </row>
    <row r="3" spans="1:6" ht="8.25" customHeight="1" x14ac:dyDescent="0.2">
      <c r="E3" s="15" t="s">
        <v>508</v>
      </c>
      <c r="F3" s="14"/>
    </row>
    <row r="4" spans="1:6" ht="18" customHeight="1" x14ac:dyDescent="0.2">
      <c r="A4" s="16" t="s">
        <v>2</v>
      </c>
      <c r="B4" s="553" t="s">
        <v>196</v>
      </c>
      <c r="C4" s="553"/>
      <c r="D4" s="554" t="s">
        <v>197</v>
      </c>
      <c r="E4" s="554"/>
      <c r="F4" s="14"/>
    </row>
    <row r="5" spans="1:6" s="21" customFormat="1" ht="35.25" customHeight="1" x14ac:dyDescent="0.2">
      <c r="A5" s="18"/>
      <c r="B5" s="17" t="s">
        <v>198</v>
      </c>
      <c r="C5" s="19" t="s">
        <v>517</v>
      </c>
      <c r="D5" s="17" t="s">
        <v>198</v>
      </c>
      <c r="E5" s="20" t="s">
        <v>517</v>
      </c>
      <c r="F5" s="14"/>
    </row>
    <row r="6" spans="1:6" s="26" customFormat="1" ht="12" customHeight="1" x14ac:dyDescent="0.2">
      <c r="A6" s="22">
        <v>1</v>
      </c>
      <c r="B6" s="23">
        <v>2</v>
      </c>
      <c r="C6" s="24" t="s">
        <v>16</v>
      </c>
      <c r="D6" s="23" t="s">
        <v>170</v>
      </c>
      <c r="E6" s="25" t="s">
        <v>36</v>
      </c>
      <c r="F6" s="14"/>
    </row>
    <row r="7" spans="1:6" ht="12.95" customHeight="1" x14ac:dyDescent="0.2">
      <c r="A7" s="27" t="s">
        <v>4</v>
      </c>
      <c r="B7" s="28" t="s">
        <v>199</v>
      </c>
      <c r="C7" s="29">
        <v>15645848</v>
      </c>
      <c r="D7" s="28" t="s">
        <v>200</v>
      </c>
      <c r="E7" s="30">
        <v>18780000</v>
      </c>
      <c r="F7" s="14"/>
    </row>
    <row r="8" spans="1:6" ht="12.95" customHeight="1" x14ac:dyDescent="0.2">
      <c r="A8" s="31" t="s">
        <v>6</v>
      </c>
      <c r="B8" s="32" t="s">
        <v>201</v>
      </c>
      <c r="C8" s="33">
        <v>18720000</v>
      </c>
      <c r="D8" s="32" t="s">
        <v>130</v>
      </c>
      <c r="E8" s="34">
        <v>3000000</v>
      </c>
      <c r="F8" s="14"/>
    </row>
    <row r="9" spans="1:6" ht="12.95" customHeight="1" x14ac:dyDescent="0.2">
      <c r="A9" s="31" t="s">
        <v>16</v>
      </c>
      <c r="B9" s="32" t="s">
        <v>202</v>
      </c>
      <c r="C9" s="33">
        <v>0</v>
      </c>
      <c r="D9" s="32" t="s">
        <v>203</v>
      </c>
      <c r="E9" s="34">
        <v>35810790</v>
      </c>
      <c r="F9" s="14"/>
    </row>
    <row r="10" spans="1:6" ht="12.95" customHeight="1" x14ac:dyDescent="0.2">
      <c r="A10" s="31" t="s">
        <v>170</v>
      </c>
      <c r="B10" s="35" t="s">
        <v>204</v>
      </c>
      <c r="C10" s="33">
        <v>58949656</v>
      </c>
      <c r="D10" s="32" t="s">
        <v>134</v>
      </c>
      <c r="E10" s="34">
        <v>7482000</v>
      </c>
      <c r="F10" s="14"/>
    </row>
    <row r="11" spans="1:6" ht="12.95" customHeight="1" x14ac:dyDescent="0.2">
      <c r="A11" s="31" t="s">
        <v>36</v>
      </c>
      <c r="B11" s="32" t="s">
        <v>205</v>
      </c>
      <c r="C11" s="33"/>
      <c r="D11" s="32" t="s">
        <v>136</v>
      </c>
      <c r="E11" s="34">
        <v>1390137</v>
      </c>
      <c r="F11" s="14"/>
    </row>
    <row r="12" spans="1:6" ht="12.95" customHeight="1" x14ac:dyDescent="0.2">
      <c r="A12" s="31" t="s">
        <v>53</v>
      </c>
      <c r="B12" s="32" t="s">
        <v>206</v>
      </c>
      <c r="C12" s="36"/>
      <c r="D12" s="32" t="s">
        <v>207</v>
      </c>
      <c r="E12" s="34"/>
      <c r="F12" s="14"/>
    </row>
    <row r="13" spans="1:6" ht="12.95" customHeight="1" x14ac:dyDescent="0.2">
      <c r="A13" s="31" t="s">
        <v>191</v>
      </c>
      <c r="B13" s="32" t="s">
        <v>208</v>
      </c>
      <c r="C13" s="33">
        <v>8200000</v>
      </c>
      <c r="D13" s="32" t="s">
        <v>209</v>
      </c>
      <c r="E13" s="34"/>
      <c r="F13" s="14"/>
    </row>
    <row r="14" spans="1:6" ht="12.95" customHeight="1" x14ac:dyDescent="0.2">
      <c r="A14" s="31" t="s">
        <v>80</v>
      </c>
      <c r="B14" s="32" t="s">
        <v>210</v>
      </c>
      <c r="C14" s="33"/>
      <c r="D14" s="37" t="s">
        <v>502</v>
      </c>
      <c r="E14" s="34">
        <v>30252784</v>
      </c>
      <c r="F14" s="14"/>
    </row>
    <row r="15" spans="1:6" ht="12.95" customHeight="1" x14ac:dyDescent="0.2">
      <c r="A15" s="31" t="s">
        <v>194</v>
      </c>
      <c r="B15" s="38" t="s">
        <v>211</v>
      </c>
      <c r="C15" s="36"/>
      <c r="D15" s="37"/>
      <c r="E15" s="34"/>
      <c r="F15" s="14"/>
    </row>
    <row r="16" spans="1:6" ht="12.95" customHeight="1" x14ac:dyDescent="0.2">
      <c r="A16" s="31" t="s">
        <v>90</v>
      </c>
      <c r="B16" s="37"/>
      <c r="C16" s="33"/>
      <c r="D16" s="37"/>
      <c r="E16" s="34"/>
      <c r="F16" s="14"/>
    </row>
    <row r="17" spans="1:6" ht="12.95" customHeight="1" x14ac:dyDescent="0.2">
      <c r="A17" s="31" t="s">
        <v>92</v>
      </c>
      <c r="B17" s="37"/>
      <c r="C17" s="33"/>
      <c r="D17" s="37"/>
      <c r="E17" s="34"/>
      <c r="F17" s="14"/>
    </row>
    <row r="18" spans="1:6" ht="12.95" customHeight="1" x14ac:dyDescent="0.2">
      <c r="A18" s="31" t="s">
        <v>117</v>
      </c>
      <c r="B18" s="39"/>
      <c r="C18" s="40"/>
      <c r="D18" s="37"/>
      <c r="E18" s="41"/>
      <c r="F18" s="14"/>
    </row>
    <row r="19" spans="1:6" ht="15.95" customHeight="1" x14ac:dyDescent="0.2">
      <c r="A19" s="42" t="s">
        <v>119</v>
      </c>
      <c r="B19" s="43" t="s">
        <v>212</v>
      </c>
      <c r="C19" s="44">
        <f>+C7+C8+C9+C10+C11+C13+C14+C15+C16+C17+C18</f>
        <v>101515504</v>
      </c>
      <c r="D19" s="43" t="s">
        <v>213</v>
      </c>
      <c r="E19" s="45">
        <f>SUM(E7:E18)</f>
        <v>96715711</v>
      </c>
      <c r="F19" s="14"/>
    </row>
    <row r="20" spans="1:6" ht="12.95" customHeight="1" x14ac:dyDescent="0.2">
      <c r="A20" s="46" t="s">
        <v>121</v>
      </c>
      <c r="B20" s="47" t="s">
        <v>214</v>
      </c>
      <c r="C20" s="48"/>
      <c r="D20" s="32" t="s">
        <v>215</v>
      </c>
      <c r="E20" s="49"/>
      <c r="F20" s="14"/>
    </row>
    <row r="21" spans="1:6" ht="12.95" customHeight="1" x14ac:dyDescent="0.2">
      <c r="A21" s="31" t="s">
        <v>216</v>
      </c>
      <c r="B21" s="32" t="s">
        <v>97</v>
      </c>
      <c r="C21" s="33"/>
      <c r="D21" s="32" t="s">
        <v>217</v>
      </c>
      <c r="E21" s="34"/>
      <c r="F21" s="14"/>
    </row>
    <row r="22" spans="1:6" ht="12.95" customHeight="1" x14ac:dyDescent="0.2">
      <c r="A22" s="31" t="s">
        <v>218</v>
      </c>
      <c r="B22" s="32" t="s">
        <v>99</v>
      </c>
      <c r="C22" s="33"/>
      <c r="D22" s="32" t="s">
        <v>219</v>
      </c>
      <c r="E22" s="34"/>
      <c r="F22" s="14"/>
    </row>
    <row r="23" spans="1:6" ht="12.95" customHeight="1" x14ac:dyDescent="0.2">
      <c r="A23" s="31" t="s">
        <v>220</v>
      </c>
      <c r="B23" s="32" t="s">
        <v>221</v>
      </c>
      <c r="C23" s="33"/>
      <c r="D23" s="32" t="s">
        <v>222</v>
      </c>
      <c r="E23" s="34"/>
      <c r="F23" s="14"/>
    </row>
    <row r="24" spans="1:6" ht="12.95" customHeight="1" x14ac:dyDescent="0.2">
      <c r="A24" s="31" t="s">
        <v>223</v>
      </c>
      <c r="B24" s="32" t="s">
        <v>224</v>
      </c>
      <c r="C24" s="33"/>
      <c r="D24" s="47" t="s">
        <v>225</v>
      </c>
      <c r="E24" s="34"/>
      <c r="F24" s="14"/>
    </row>
    <row r="25" spans="1:6" ht="12.95" customHeight="1" x14ac:dyDescent="0.2">
      <c r="A25" s="31" t="s">
        <v>226</v>
      </c>
      <c r="B25" s="32" t="s">
        <v>227</v>
      </c>
      <c r="C25" s="50"/>
      <c r="D25" s="32" t="s">
        <v>228</v>
      </c>
      <c r="E25" s="34"/>
      <c r="F25" s="14"/>
    </row>
    <row r="26" spans="1:6" ht="12.95" customHeight="1" x14ac:dyDescent="0.2">
      <c r="A26" s="46" t="s">
        <v>229</v>
      </c>
      <c r="B26" s="47" t="s">
        <v>230</v>
      </c>
      <c r="C26" s="51"/>
      <c r="D26" s="28" t="s">
        <v>231</v>
      </c>
      <c r="E26" s="49"/>
      <c r="F26" s="14"/>
    </row>
    <row r="27" spans="1:6" ht="12.95" customHeight="1" x14ac:dyDescent="0.2">
      <c r="A27" s="31" t="s">
        <v>232</v>
      </c>
      <c r="B27" s="32" t="s">
        <v>116</v>
      </c>
      <c r="C27" s="33"/>
      <c r="D27" s="37"/>
      <c r="E27" s="34"/>
      <c r="F27" s="14"/>
    </row>
    <row r="28" spans="1:6" ht="15.95" customHeight="1" x14ac:dyDescent="0.2">
      <c r="A28" s="42" t="s">
        <v>233</v>
      </c>
      <c r="B28" s="43" t="s">
        <v>234</v>
      </c>
      <c r="C28" s="44"/>
      <c r="D28" s="43" t="s">
        <v>235</v>
      </c>
      <c r="E28" s="45">
        <f>SUM(E20:E27)</f>
        <v>0</v>
      </c>
      <c r="F28" s="14"/>
    </row>
    <row r="29" spans="1:6" ht="18" customHeight="1" x14ac:dyDescent="0.2">
      <c r="A29" s="42" t="s">
        <v>236</v>
      </c>
      <c r="B29" s="52" t="s">
        <v>237</v>
      </c>
      <c r="C29" s="44"/>
      <c r="D29" s="52" t="s">
        <v>238</v>
      </c>
      <c r="E29" s="45">
        <f>+E19+E28</f>
        <v>96715711</v>
      </c>
      <c r="F29" s="14"/>
    </row>
    <row r="30" spans="1:6" ht="18" customHeight="1" x14ac:dyDescent="0.2">
      <c r="A30" s="42" t="s">
        <v>239</v>
      </c>
      <c r="B30" s="43" t="s">
        <v>240</v>
      </c>
      <c r="C30" s="53"/>
      <c r="D30" s="43" t="s">
        <v>241</v>
      </c>
      <c r="E30" s="54"/>
      <c r="F30" s="14"/>
    </row>
    <row r="31" spans="1:6" x14ac:dyDescent="0.2">
      <c r="A31" s="42" t="s">
        <v>242</v>
      </c>
      <c r="B31" s="55" t="s">
        <v>243</v>
      </c>
      <c r="C31" s="56"/>
      <c r="D31" s="55" t="s">
        <v>244</v>
      </c>
      <c r="E31" s="56">
        <f>+E29+E30</f>
        <v>96715711</v>
      </c>
      <c r="F31" s="14"/>
    </row>
    <row r="32" spans="1:6" x14ac:dyDescent="0.2">
      <c r="A32" s="42" t="s">
        <v>245</v>
      </c>
      <c r="B32" s="55" t="s">
        <v>246</v>
      </c>
      <c r="C32" s="56"/>
      <c r="D32" s="55" t="s">
        <v>247</v>
      </c>
      <c r="E32" s="56"/>
      <c r="F32" s="14"/>
    </row>
    <row r="33" spans="1:6" x14ac:dyDescent="0.2">
      <c r="A33" s="42" t="s">
        <v>248</v>
      </c>
      <c r="B33" s="55" t="s">
        <v>249</v>
      </c>
      <c r="C33" s="56" t="s">
        <v>509</v>
      </c>
      <c r="D33" s="55" t="s">
        <v>250</v>
      </c>
      <c r="E33" s="56">
        <f>IF(C19+C20-E29&gt;0,C19+C20-E29,"-")</f>
        <v>4799793</v>
      </c>
      <c r="F33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3298611111111111" right="0.47986111111111113" top="0.90555555555555545" bottom="0.5" header="0.6694444444444444" footer="0.51180555555555551"/>
  <pageSetup paperSize="9" firstPageNumber="0" orientation="landscape" horizontalDpi="300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H37"/>
  <sheetViews>
    <sheetView zoomScaleNormal="100" workbookViewId="0">
      <selection activeCell="C33" sqref="C33"/>
    </sheetView>
  </sheetViews>
  <sheetFormatPr defaultRowHeight="12.75" x14ac:dyDescent="0.2"/>
  <cols>
    <col min="1" max="1" width="6.83203125" style="12" customWidth="1"/>
    <col min="2" max="2" width="55.1640625" style="13" customWidth="1"/>
    <col min="3" max="3" width="16.33203125" style="12" customWidth="1"/>
    <col min="4" max="4" width="55.1640625" style="12" customWidth="1"/>
    <col min="5" max="5" width="16.33203125" style="12" customWidth="1"/>
    <col min="6" max="6" width="4.83203125" style="12" customWidth="1"/>
    <col min="7" max="16384" width="9.33203125" style="12"/>
  </cols>
  <sheetData>
    <row r="1" spans="1:8" x14ac:dyDescent="0.2">
      <c r="E1" s="12" t="s">
        <v>552</v>
      </c>
    </row>
    <row r="2" spans="1:8" ht="27.75" customHeight="1" x14ac:dyDescent="0.2">
      <c r="B2" s="555" t="s">
        <v>543</v>
      </c>
      <c r="C2" s="555"/>
      <c r="D2" s="555"/>
      <c r="E2" s="555"/>
      <c r="F2"/>
      <c r="G2"/>
      <c r="H2"/>
    </row>
    <row r="3" spans="1:8" ht="13.5" x14ac:dyDescent="0.2">
      <c r="E3" s="15" t="s">
        <v>510</v>
      </c>
      <c r="F3"/>
      <c r="G3"/>
      <c r="H3"/>
    </row>
    <row r="4" spans="1:8" ht="24.75" customHeight="1" x14ac:dyDescent="0.2">
      <c r="A4" s="57" t="s">
        <v>2</v>
      </c>
      <c r="B4" s="553" t="s">
        <v>196</v>
      </c>
      <c r="C4" s="553"/>
      <c r="D4" s="554" t="s">
        <v>197</v>
      </c>
      <c r="E4" s="554"/>
      <c r="F4" s="14"/>
    </row>
    <row r="5" spans="1:8" s="21" customFormat="1" ht="24.75" customHeight="1" x14ac:dyDescent="0.2">
      <c r="A5" s="58"/>
      <c r="B5" s="17" t="s">
        <v>198</v>
      </c>
      <c r="C5" s="19" t="s">
        <v>517</v>
      </c>
      <c r="D5" s="17" t="s">
        <v>198</v>
      </c>
      <c r="E5" s="20" t="s">
        <v>517</v>
      </c>
      <c r="F5" s="14"/>
    </row>
    <row r="6" spans="1:8" s="21" customFormat="1" x14ac:dyDescent="0.2">
      <c r="A6" s="22">
        <v>1</v>
      </c>
      <c r="B6" s="23">
        <v>2</v>
      </c>
      <c r="C6" s="24">
        <v>3</v>
      </c>
      <c r="D6" s="23">
        <v>4</v>
      </c>
      <c r="E6" s="25">
        <v>5</v>
      </c>
      <c r="F6" s="14"/>
    </row>
    <row r="7" spans="1:8" ht="12.95" customHeight="1" x14ac:dyDescent="0.2">
      <c r="A7" s="27" t="s">
        <v>4</v>
      </c>
      <c r="B7" s="28" t="s">
        <v>251</v>
      </c>
      <c r="C7" s="29"/>
      <c r="D7" s="28" t="s">
        <v>151</v>
      </c>
      <c r="E7" s="30">
        <v>94425000</v>
      </c>
      <c r="F7" s="14"/>
    </row>
    <row r="8" spans="1:8" ht="13.5" customHeight="1" x14ac:dyDescent="0.2">
      <c r="A8" s="31" t="s">
        <v>6</v>
      </c>
      <c r="B8" s="32" t="s">
        <v>252</v>
      </c>
      <c r="C8" s="33"/>
      <c r="D8" s="32" t="s">
        <v>152</v>
      </c>
      <c r="E8" s="34"/>
      <c r="F8" s="14"/>
    </row>
    <row r="9" spans="1:8" ht="12.95" customHeight="1" x14ac:dyDescent="0.2">
      <c r="A9" s="31" t="s">
        <v>16</v>
      </c>
      <c r="B9" s="32" t="s">
        <v>253</v>
      </c>
      <c r="C9" s="33"/>
      <c r="D9" s="32" t="s">
        <v>153</v>
      </c>
      <c r="E9" s="34"/>
      <c r="F9" s="14"/>
    </row>
    <row r="10" spans="1:8" ht="12.95" customHeight="1" x14ac:dyDescent="0.2">
      <c r="A10" s="31" t="s">
        <v>170</v>
      </c>
      <c r="B10" s="32" t="s">
        <v>48</v>
      </c>
      <c r="C10" s="33"/>
      <c r="D10" s="32" t="s">
        <v>254</v>
      </c>
      <c r="E10" s="34"/>
      <c r="F10" s="14"/>
    </row>
    <row r="11" spans="1:8" ht="12.75" customHeight="1" x14ac:dyDescent="0.2">
      <c r="A11" s="31" t="s">
        <v>36</v>
      </c>
      <c r="B11" s="32" t="s">
        <v>50</v>
      </c>
      <c r="C11" s="33"/>
      <c r="D11" s="32" t="s">
        <v>255</v>
      </c>
      <c r="E11" s="34"/>
      <c r="F11" s="14"/>
    </row>
    <row r="12" spans="1:8" ht="12.95" customHeight="1" x14ac:dyDescent="0.2">
      <c r="A12" s="31" t="s">
        <v>53</v>
      </c>
      <c r="B12" s="32" t="s">
        <v>256</v>
      </c>
      <c r="C12" s="36"/>
      <c r="D12" s="32" t="s">
        <v>257</v>
      </c>
      <c r="E12" s="34"/>
      <c r="F12" s="14"/>
    </row>
    <row r="13" spans="1:8" ht="12.95" customHeight="1" x14ac:dyDescent="0.2">
      <c r="A13" s="31" t="s">
        <v>191</v>
      </c>
      <c r="B13" s="32" t="s">
        <v>258</v>
      </c>
      <c r="C13" s="33"/>
      <c r="D13" s="32" t="s">
        <v>160</v>
      </c>
      <c r="E13" s="34"/>
      <c r="F13" s="14"/>
    </row>
    <row r="14" spans="1:8" ht="12.95" customHeight="1" x14ac:dyDescent="0.2">
      <c r="A14" s="31" t="s">
        <v>80</v>
      </c>
      <c r="B14" s="32" t="s">
        <v>259</v>
      </c>
      <c r="C14" s="33"/>
      <c r="D14" s="32" t="s">
        <v>162</v>
      </c>
      <c r="E14" s="34"/>
      <c r="F14" s="14"/>
    </row>
    <row r="15" spans="1:8" ht="12.95" customHeight="1" x14ac:dyDescent="0.2">
      <c r="A15" s="31" t="s">
        <v>194</v>
      </c>
      <c r="B15" s="32" t="s">
        <v>260</v>
      </c>
      <c r="C15" s="36"/>
      <c r="D15" s="32" t="s">
        <v>261</v>
      </c>
      <c r="E15" s="34"/>
      <c r="F15" s="14"/>
    </row>
    <row r="16" spans="1:8" ht="22.5" customHeight="1" x14ac:dyDescent="0.2">
      <c r="A16" s="31" t="s">
        <v>90</v>
      </c>
      <c r="B16" s="32" t="s">
        <v>262</v>
      </c>
      <c r="C16" s="36">
        <v>10000000</v>
      </c>
      <c r="D16" s="32" t="s">
        <v>263</v>
      </c>
      <c r="E16" s="34"/>
      <c r="F16" s="14"/>
    </row>
    <row r="17" spans="1:6" ht="12.95" customHeight="1" x14ac:dyDescent="0.2">
      <c r="A17" s="31" t="s">
        <v>92</v>
      </c>
      <c r="B17" s="32" t="s">
        <v>264</v>
      </c>
      <c r="C17" s="34"/>
      <c r="D17" s="32" t="s">
        <v>207</v>
      </c>
      <c r="E17" s="34"/>
      <c r="F17" s="14"/>
    </row>
    <row r="18" spans="1:6" ht="12.95" customHeight="1" x14ac:dyDescent="0.2">
      <c r="A18" s="46" t="s">
        <v>117</v>
      </c>
      <c r="B18" s="47"/>
      <c r="C18" s="59"/>
      <c r="D18" s="47" t="s">
        <v>209</v>
      </c>
      <c r="E18" s="49"/>
      <c r="F18" s="14"/>
    </row>
    <row r="19" spans="1:6" ht="15.95" customHeight="1" x14ac:dyDescent="0.2">
      <c r="A19" s="42" t="s">
        <v>119</v>
      </c>
      <c r="B19" s="43" t="s">
        <v>265</v>
      </c>
      <c r="C19" s="44"/>
      <c r="D19" s="43" t="s">
        <v>266</v>
      </c>
      <c r="E19" s="45">
        <f>SUM(E7+E8+E17)</f>
        <v>94425000</v>
      </c>
      <c r="F19" s="14"/>
    </row>
    <row r="20" spans="1:6" ht="12.95" customHeight="1" x14ac:dyDescent="0.2">
      <c r="A20" s="27" t="s">
        <v>121</v>
      </c>
      <c r="B20" s="60" t="s">
        <v>267</v>
      </c>
      <c r="C20" s="61"/>
      <c r="D20" s="32" t="s">
        <v>215</v>
      </c>
      <c r="E20" s="30"/>
      <c r="F20" s="14"/>
    </row>
    <row r="21" spans="1:6" ht="12.95" customHeight="1" x14ac:dyDescent="0.2">
      <c r="A21" s="31" t="s">
        <v>216</v>
      </c>
      <c r="B21" s="32" t="s">
        <v>268</v>
      </c>
      <c r="C21" s="33">
        <v>84425000</v>
      </c>
      <c r="D21" s="32" t="s">
        <v>269</v>
      </c>
      <c r="E21" s="34"/>
      <c r="F21" s="14"/>
    </row>
    <row r="22" spans="1:6" ht="12.95" customHeight="1" x14ac:dyDescent="0.2">
      <c r="A22" s="27" t="s">
        <v>218</v>
      </c>
      <c r="B22" s="32" t="s">
        <v>270</v>
      </c>
      <c r="C22" s="33"/>
      <c r="D22" s="32" t="s">
        <v>219</v>
      </c>
      <c r="E22" s="34"/>
      <c r="F22" s="14"/>
    </row>
    <row r="23" spans="1:6" ht="12.95" customHeight="1" x14ac:dyDescent="0.2">
      <c r="A23" s="31" t="s">
        <v>220</v>
      </c>
      <c r="B23" s="32" t="s">
        <v>271</v>
      </c>
      <c r="C23" s="33"/>
      <c r="D23" s="32" t="s">
        <v>222</v>
      </c>
      <c r="E23" s="34"/>
      <c r="F23" s="14"/>
    </row>
    <row r="24" spans="1:6" ht="12.95" customHeight="1" x14ac:dyDescent="0.2">
      <c r="A24" s="27" t="s">
        <v>223</v>
      </c>
      <c r="B24" s="32" t="s">
        <v>272</v>
      </c>
      <c r="C24" s="33"/>
      <c r="D24" s="47" t="s">
        <v>225</v>
      </c>
      <c r="E24" s="34"/>
      <c r="F24" s="14"/>
    </row>
    <row r="25" spans="1:6" ht="12.95" customHeight="1" x14ac:dyDescent="0.2">
      <c r="A25" s="31" t="s">
        <v>226</v>
      </c>
      <c r="B25" s="62" t="s">
        <v>273</v>
      </c>
      <c r="C25" s="33"/>
      <c r="D25" s="32" t="s">
        <v>274</v>
      </c>
      <c r="E25" s="34"/>
      <c r="F25" s="14"/>
    </row>
    <row r="26" spans="1:6" ht="12.95" customHeight="1" x14ac:dyDescent="0.2">
      <c r="A26" s="27" t="s">
        <v>229</v>
      </c>
      <c r="B26" s="63" t="s">
        <v>275</v>
      </c>
      <c r="C26" s="50"/>
      <c r="D26" s="28" t="s">
        <v>231</v>
      </c>
      <c r="E26" s="34"/>
      <c r="F26" s="14"/>
    </row>
    <row r="27" spans="1:6" ht="12.95" customHeight="1" x14ac:dyDescent="0.2">
      <c r="A27" s="31" t="s">
        <v>232</v>
      </c>
      <c r="B27" s="62" t="s">
        <v>276</v>
      </c>
      <c r="C27" s="33"/>
      <c r="D27" s="28" t="s">
        <v>277</v>
      </c>
      <c r="E27" s="34"/>
      <c r="F27" s="14"/>
    </row>
    <row r="28" spans="1:6" ht="12.95" customHeight="1" x14ac:dyDescent="0.2">
      <c r="A28" s="27" t="s">
        <v>233</v>
      </c>
      <c r="B28" s="62" t="s">
        <v>278</v>
      </c>
      <c r="C28" s="33"/>
      <c r="D28" s="64"/>
      <c r="E28" s="34"/>
      <c r="F28" s="14"/>
    </row>
    <row r="29" spans="1:6" ht="12.95" customHeight="1" x14ac:dyDescent="0.2">
      <c r="A29" s="31" t="s">
        <v>236</v>
      </c>
      <c r="B29" s="32" t="s">
        <v>279</v>
      </c>
      <c r="C29" s="33"/>
      <c r="D29" s="64"/>
      <c r="E29" s="34"/>
      <c r="F29" s="14"/>
    </row>
    <row r="30" spans="1:6" ht="12.95" customHeight="1" x14ac:dyDescent="0.2">
      <c r="A30" s="27" t="s">
        <v>239</v>
      </c>
      <c r="B30" s="28" t="s">
        <v>280</v>
      </c>
      <c r="C30" s="33"/>
      <c r="D30" s="37"/>
      <c r="E30" s="34"/>
      <c r="F30" s="14"/>
    </row>
    <row r="31" spans="1:6" ht="12.95" customHeight="1" thickBot="1" x14ac:dyDescent="0.25">
      <c r="A31" s="31" t="s">
        <v>242</v>
      </c>
      <c r="B31" s="65" t="s">
        <v>281</v>
      </c>
      <c r="C31" s="33"/>
      <c r="D31" s="64"/>
      <c r="E31" s="34"/>
      <c r="F31" s="14"/>
    </row>
    <row r="32" spans="1:6" ht="21.75" customHeight="1" thickBot="1" x14ac:dyDescent="0.25">
      <c r="A32" s="42" t="s">
        <v>245</v>
      </c>
      <c r="B32" s="43" t="s">
        <v>282</v>
      </c>
      <c r="C32" s="509">
        <f>C21+C16</f>
        <v>94425000</v>
      </c>
      <c r="D32" s="43" t="s">
        <v>283</v>
      </c>
      <c r="E32" s="45">
        <f>SUM(E20:E31)</f>
        <v>0</v>
      </c>
      <c r="F32" s="14"/>
    </row>
    <row r="33" spans="1:6" ht="13.5" customHeight="1" thickBot="1" x14ac:dyDescent="0.25">
      <c r="A33" s="42" t="s">
        <v>248</v>
      </c>
      <c r="B33" s="52" t="s">
        <v>284</v>
      </c>
      <c r="C33" s="509">
        <f>C32</f>
        <v>94425000</v>
      </c>
      <c r="D33" s="52" t="s">
        <v>285</v>
      </c>
      <c r="E33" s="45">
        <f>+E19+E32</f>
        <v>94425000</v>
      </c>
      <c r="F33" s="14"/>
    </row>
    <row r="34" spans="1:6" ht="18" customHeight="1" thickBot="1" x14ac:dyDescent="0.25">
      <c r="A34" s="42" t="s">
        <v>286</v>
      </c>
      <c r="B34" s="43" t="s">
        <v>240</v>
      </c>
      <c r="C34" s="53"/>
      <c r="D34" s="43" t="s">
        <v>241</v>
      </c>
      <c r="E34" s="54"/>
      <c r="F34" s="14"/>
    </row>
    <row r="35" spans="1:6" x14ac:dyDescent="0.2">
      <c r="A35" s="42" t="s">
        <v>287</v>
      </c>
      <c r="B35" s="55" t="s">
        <v>288</v>
      </c>
      <c r="C35" s="56">
        <f>+C33+C34</f>
        <v>94425000</v>
      </c>
      <c r="D35" s="55" t="s">
        <v>289</v>
      </c>
      <c r="E35" s="56">
        <f>+E33+E34</f>
        <v>94425000</v>
      </c>
      <c r="F35" s="14"/>
    </row>
    <row r="36" spans="1:6" x14ac:dyDescent="0.2">
      <c r="A36" s="42" t="s">
        <v>290</v>
      </c>
      <c r="B36" s="55" t="s">
        <v>246</v>
      </c>
      <c r="C36" s="56"/>
      <c r="D36" s="55" t="s">
        <v>247</v>
      </c>
      <c r="E36" s="56" t="str">
        <f>IF(C19-E19&gt;0,C19-E19,"-")</f>
        <v>-</v>
      </c>
      <c r="F36" s="14"/>
    </row>
    <row r="37" spans="1:6" x14ac:dyDescent="0.2">
      <c r="A37" s="42" t="s">
        <v>291</v>
      </c>
      <c r="B37" s="55" t="s">
        <v>249</v>
      </c>
      <c r="C37" s="56">
        <f>E35-C35</f>
        <v>0</v>
      </c>
      <c r="D37" s="55" t="s">
        <v>250</v>
      </c>
      <c r="E37" s="56" t="str">
        <f>IF(C19+C20-E33&gt;0,C19+C20-E33,"-")</f>
        <v>-</v>
      </c>
      <c r="F37" s="14"/>
    </row>
  </sheetData>
  <sheetProtection selectLockedCells="1" selectUnlockedCells="1"/>
  <mergeCells count="3">
    <mergeCell ref="B2:E2"/>
    <mergeCell ref="B4:C4"/>
    <mergeCell ref="D4:E4"/>
  </mergeCells>
  <phoneticPr fontId="11" type="noConversion"/>
  <printOptions horizontalCentered="1"/>
  <pageMargins left="0.78740157480314965" right="0.78740157480314965" top="0.47244094488188981" bottom="0.39370078740157483" header="0.51181102362204722" footer="0.51181102362204722"/>
  <pageSetup paperSize="9" scale="93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L99"/>
  <sheetViews>
    <sheetView zoomScale="115" zoomScaleNormal="115" workbookViewId="0">
      <selection activeCell="A96" sqref="A96:D96"/>
    </sheetView>
  </sheetViews>
  <sheetFormatPr defaultRowHeight="12.75" x14ac:dyDescent="0.2"/>
  <cols>
    <col min="1" max="1" width="9.6640625" style="93" customWidth="1"/>
    <col min="2" max="2" width="9.6640625" style="94" customWidth="1"/>
    <col min="3" max="3" width="72" style="94" customWidth="1"/>
    <col min="4" max="4" width="25" style="95" customWidth="1"/>
    <col min="5" max="16384" width="9.33203125" style="96"/>
  </cols>
  <sheetData>
    <row r="1" spans="1:4" s="101" customFormat="1" ht="16.5" customHeight="1" thickBot="1" x14ac:dyDescent="0.25">
      <c r="A1" s="97"/>
      <c r="B1" s="98"/>
      <c r="C1" s="99"/>
      <c r="D1" s="100" t="s">
        <v>553</v>
      </c>
    </row>
    <row r="2" spans="1:4" s="104" customFormat="1" ht="25.5" customHeight="1" x14ac:dyDescent="0.2">
      <c r="A2" s="556" t="s">
        <v>302</v>
      </c>
      <c r="B2" s="556"/>
      <c r="C2" s="102" t="s">
        <v>303</v>
      </c>
      <c r="D2" s="103"/>
    </row>
    <row r="3" spans="1:4" s="104" customFormat="1" ht="16.5" thickBot="1" x14ac:dyDescent="0.25">
      <c r="A3" s="105" t="s">
        <v>305</v>
      </c>
      <c r="B3" s="106"/>
      <c r="C3" s="107" t="s">
        <v>518</v>
      </c>
      <c r="D3" s="108" t="s">
        <v>306</v>
      </c>
    </row>
    <row r="4" spans="1:4" s="111" customFormat="1" ht="15.95" customHeight="1" thickBot="1" x14ac:dyDescent="0.3">
      <c r="A4" s="109"/>
      <c r="B4" s="109"/>
      <c r="C4" s="109"/>
      <c r="D4" s="110" t="s">
        <v>507</v>
      </c>
    </row>
    <row r="5" spans="1:4" ht="13.5" customHeight="1" thickBot="1" x14ac:dyDescent="0.25">
      <c r="A5" s="557" t="s">
        <v>307</v>
      </c>
      <c r="B5" s="557"/>
      <c r="C5" s="112" t="s">
        <v>308</v>
      </c>
      <c r="D5" s="113" t="s">
        <v>309</v>
      </c>
    </row>
    <row r="6" spans="1:4" s="117" customFormat="1" ht="12.95" customHeight="1" thickBot="1" x14ac:dyDescent="0.25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thickBot="1" x14ac:dyDescent="0.25">
      <c r="A7" s="118"/>
      <c r="B7" s="119"/>
      <c r="C7" s="119" t="s">
        <v>196</v>
      </c>
      <c r="D7" s="120"/>
    </row>
    <row r="8" spans="1:4" s="117" customFormat="1" ht="12" customHeight="1" thickBot="1" x14ac:dyDescent="0.25">
      <c r="A8" s="114" t="s">
        <v>4</v>
      </c>
      <c r="B8" s="121"/>
      <c r="C8" s="122" t="s">
        <v>310</v>
      </c>
      <c r="D8" s="45"/>
    </row>
    <row r="9" spans="1:4" s="124" customFormat="1" ht="12" customHeight="1" thickBot="1" x14ac:dyDescent="0.25">
      <c r="A9" s="114" t="s">
        <v>6</v>
      </c>
      <c r="B9" s="121"/>
      <c r="C9" s="123" t="s">
        <v>311</v>
      </c>
      <c r="D9" s="45">
        <f>SUM(D10:D13)</f>
        <v>21145848</v>
      </c>
    </row>
    <row r="10" spans="1:4" s="128" customFormat="1" ht="12" customHeight="1" x14ac:dyDescent="0.2">
      <c r="A10" s="125"/>
      <c r="B10" s="126" t="s">
        <v>8</v>
      </c>
      <c r="C10" s="127" t="s">
        <v>9</v>
      </c>
      <c r="D10" s="34">
        <v>21145848</v>
      </c>
    </row>
    <row r="11" spans="1:4" s="128" customFormat="1" ht="12" customHeight="1" x14ac:dyDescent="0.2">
      <c r="A11" s="125"/>
      <c r="B11" s="126" t="s">
        <v>10</v>
      </c>
      <c r="C11" s="129" t="s">
        <v>11</v>
      </c>
      <c r="D11" s="34">
        <v>0</v>
      </c>
    </row>
    <row r="12" spans="1:4" s="128" customFormat="1" ht="12" customHeight="1" x14ac:dyDescent="0.2">
      <c r="A12" s="125"/>
      <c r="B12" s="126" t="s">
        <v>12</v>
      </c>
      <c r="C12" s="129" t="s">
        <v>13</v>
      </c>
      <c r="D12" s="34">
        <v>0</v>
      </c>
    </row>
    <row r="13" spans="1:4" s="128" customFormat="1" ht="12" customHeight="1" thickBot="1" x14ac:dyDescent="0.25">
      <c r="A13" s="125"/>
      <c r="B13" s="126" t="s">
        <v>14</v>
      </c>
      <c r="C13" s="130" t="s">
        <v>15</v>
      </c>
      <c r="D13" s="34">
        <v>0</v>
      </c>
    </row>
    <row r="14" spans="1:4" s="124" customFormat="1" ht="12" customHeight="1" thickBot="1" x14ac:dyDescent="0.25">
      <c r="A14" s="114" t="s">
        <v>16</v>
      </c>
      <c r="B14" s="121"/>
      <c r="C14" s="123" t="s">
        <v>17</v>
      </c>
      <c r="D14" s="45">
        <f>SUM(D15:D22)</f>
        <v>22953910</v>
      </c>
    </row>
    <row r="15" spans="1:4" s="124" customFormat="1" ht="12" customHeight="1" x14ac:dyDescent="0.2">
      <c r="A15" s="131"/>
      <c r="B15" s="126" t="s">
        <v>18</v>
      </c>
      <c r="C15" s="127" t="s">
        <v>19</v>
      </c>
      <c r="D15" s="132"/>
    </row>
    <row r="16" spans="1:4" s="124" customFormat="1" ht="12" customHeight="1" x14ac:dyDescent="0.2">
      <c r="A16" s="125"/>
      <c r="B16" s="126" t="s">
        <v>20</v>
      </c>
      <c r="C16" s="129" t="s">
        <v>21</v>
      </c>
      <c r="D16" s="34">
        <v>3000000</v>
      </c>
    </row>
    <row r="17" spans="1:4" s="124" customFormat="1" ht="12" customHeight="1" x14ac:dyDescent="0.2">
      <c r="A17" s="125"/>
      <c r="B17" s="126" t="s">
        <v>22</v>
      </c>
      <c r="C17" s="129" t="s">
        <v>23</v>
      </c>
      <c r="D17" s="34">
        <v>10000000</v>
      </c>
    </row>
    <row r="18" spans="1:4" s="124" customFormat="1" ht="12" customHeight="1" x14ac:dyDescent="0.2">
      <c r="A18" s="125"/>
      <c r="B18" s="126" t="s">
        <v>24</v>
      </c>
      <c r="C18" s="129" t="s">
        <v>25</v>
      </c>
      <c r="D18" s="34">
        <v>2994081</v>
      </c>
    </row>
    <row r="19" spans="1:4" s="124" customFormat="1" ht="12" customHeight="1" x14ac:dyDescent="0.2">
      <c r="A19" s="125"/>
      <c r="B19" s="126" t="s">
        <v>26</v>
      </c>
      <c r="C19" s="129" t="s">
        <v>27</v>
      </c>
      <c r="D19" s="34"/>
    </row>
    <row r="20" spans="1:4" s="124" customFormat="1" ht="12" customHeight="1" x14ac:dyDescent="0.2">
      <c r="A20" s="133"/>
      <c r="B20" s="126" t="s">
        <v>28</v>
      </c>
      <c r="C20" s="129" t="s">
        <v>29</v>
      </c>
      <c r="D20" s="49">
        <v>3410409</v>
      </c>
    </row>
    <row r="21" spans="1:4" s="128" customFormat="1" ht="12" customHeight="1" x14ac:dyDescent="0.2">
      <c r="A21" s="125"/>
      <c r="B21" s="126" t="s">
        <v>30</v>
      </c>
      <c r="C21" s="129" t="s">
        <v>31</v>
      </c>
      <c r="D21" s="34">
        <v>20000</v>
      </c>
    </row>
    <row r="22" spans="1:4" s="128" customFormat="1" ht="12" customHeight="1" thickBot="1" x14ac:dyDescent="0.25">
      <c r="A22" s="134"/>
      <c r="B22" s="135" t="s">
        <v>32</v>
      </c>
      <c r="C22" s="130" t="s">
        <v>33</v>
      </c>
      <c r="D22" s="41">
        <v>3529420</v>
      </c>
    </row>
    <row r="23" spans="1:4" s="128" customFormat="1" ht="12" customHeight="1" thickBot="1" x14ac:dyDescent="0.25">
      <c r="A23" s="114" t="s">
        <v>170</v>
      </c>
      <c r="B23" s="136"/>
      <c r="C23" s="123" t="s">
        <v>35</v>
      </c>
      <c r="D23" s="54"/>
    </row>
    <row r="24" spans="1:4" s="124" customFormat="1" ht="12" customHeight="1" thickBot="1" x14ac:dyDescent="0.25">
      <c r="A24" s="114" t="s">
        <v>36</v>
      </c>
      <c r="B24" s="121"/>
      <c r="C24" s="123" t="s">
        <v>312</v>
      </c>
      <c r="D24" s="45">
        <f>SUM(D25:D32)</f>
        <v>63391288</v>
      </c>
    </row>
    <row r="25" spans="1:4" s="128" customFormat="1" ht="12" customHeight="1" x14ac:dyDescent="0.2">
      <c r="A25" s="125"/>
      <c r="B25" s="126" t="s">
        <v>37</v>
      </c>
      <c r="C25" s="127" t="s">
        <v>313</v>
      </c>
      <c r="D25" s="34">
        <v>25199362</v>
      </c>
    </row>
    <row r="26" spans="1:4" s="128" customFormat="1" ht="12" customHeight="1" x14ac:dyDescent="0.2">
      <c r="A26" s="125"/>
      <c r="B26" s="126" t="s">
        <v>39</v>
      </c>
      <c r="C26" s="129" t="s">
        <v>497</v>
      </c>
      <c r="D26" s="34">
        <v>36042414</v>
      </c>
    </row>
    <row r="27" spans="1:4" s="128" customFormat="1" ht="12" customHeight="1" x14ac:dyDescent="0.2">
      <c r="A27" s="125"/>
      <c r="B27" s="126" t="s">
        <v>41</v>
      </c>
      <c r="C27" s="129" t="s">
        <v>44</v>
      </c>
      <c r="D27" s="34">
        <v>2149512</v>
      </c>
    </row>
    <row r="28" spans="1:4" s="128" customFormat="1" ht="12" customHeight="1" x14ac:dyDescent="0.2">
      <c r="A28" s="125"/>
      <c r="B28" s="126" t="s">
        <v>43</v>
      </c>
      <c r="C28" s="129" t="s">
        <v>46</v>
      </c>
      <c r="D28" s="34"/>
    </row>
    <row r="29" spans="1:4" s="128" customFormat="1" ht="12" customHeight="1" x14ac:dyDescent="0.2">
      <c r="A29" s="125"/>
      <c r="B29" s="126" t="s">
        <v>45</v>
      </c>
      <c r="C29" s="129" t="s">
        <v>48</v>
      </c>
      <c r="D29" s="34"/>
    </row>
    <row r="30" spans="1:4" s="128" customFormat="1" ht="12" customHeight="1" x14ac:dyDescent="0.2">
      <c r="A30" s="125"/>
      <c r="B30" s="126" t="s">
        <v>47</v>
      </c>
      <c r="C30" s="129" t="s">
        <v>314</v>
      </c>
      <c r="D30" s="34"/>
    </row>
    <row r="31" spans="1:4" s="128" customFormat="1" ht="12" customHeight="1" x14ac:dyDescent="0.2">
      <c r="A31" s="125"/>
      <c r="B31" s="126" t="s">
        <v>49</v>
      </c>
      <c r="C31" s="129" t="s">
        <v>50</v>
      </c>
      <c r="D31" s="34"/>
    </row>
    <row r="32" spans="1:4" s="128" customFormat="1" ht="12" customHeight="1" thickBot="1" x14ac:dyDescent="0.25">
      <c r="A32" s="134"/>
      <c r="B32" s="135" t="s">
        <v>51</v>
      </c>
      <c r="C32" s="137" t="s">
        <v>315</v>
      </c>
      <c r="D32" s="41"/>
    </row>
    <row r="33" spans="1:4" s="128" customFormat="1" ht="12" customHeight="1" thickBot="1" x14ac:dyDescent="0.25">
      <c r="A33" s="114" t="s">
        <v>53</v>
      </c>
      <c r="B33" s="3"/>
      <c r="C33" s="122" t="s">
        <v>316</v>
      </c>
      <c r="D33" s="45">
        <f>SUM(D34:D45)</f>
        <v>12476291</v>
      </c>
    </row>
    <row r="34" spans="1:4" s="128" customFormat="1" ht="12" customHeight="1" x14ac:dyDescent="0.2">
      <c r="A34" s="131"/>
      <c r="B34" s="138" t="s">
        <v>54</v>
      </c>
      <c r="C34" s="139" t="s">
        <v>55</v>
      </c>
      <c r="D34" s="140"/>
    </row>
    <row r="35" spans="1:4" s="128" customFormat="1" ht="12" customHeight="1" x14ac:dyDescent="0.2">
      <c r="A35" s="125"/>
      <c r="B35" s="141" t="s">
        <v>56</v>
      </c>
      <c r="C35" s="129" t="s">
        <v>57</v>
      </c>
      <c r="D35" s="34">
        <v>5985267</v>
      </c>
    </row>
    <row r="36" spans="1:4" s="128" customFormat="1" ht="12" customHeight="1" x14ac:dyDescent="0.2">
      <c r="A36" s="125"/>
      <c r="B36" s="141" t="s">
        <v>58</v>
      </c>
      <c r="C36" s="129" t="s">
        <v>59</v>
      </c>
      <c r="D36" s="34"/>
    </row>
    <row r="37" spans="1:4" s="128" customFormat="1" ht="12" customHeight="1" x14ac:dyDescent="0.2">
      <c r="A37" s="125"/>
      <c r="B37" s="141" t="s">
        <v>60</v>
      </c>
      <c r="C37" s="129" t="s">
        <v>61</v>
      </c>
      <c r="D37" s="34"/>
    </row>
    <row r="38" spans="1:4" s="128" customFormat="1" ht="12" customHeight="1" x14ac:dyDescent="0.2">
      <c r="A38" s="125"/>
      <c r="B38" s="141" t="s">
        <v>62</v>
      </c>
      <c r="C38" s="129" t="s">
        <v>63</v>
      </c>
      <c r="D38" s="34"/>
    </row>
    <row r="39" spans="1:4" s="128" customFormat="1" ht="12" customHeight="1" x14ac:dyDescent="0.2">
      <c r="A39" s="125"/>
      <c r="B39" s="141" t="s">
        <v>64</v>
      </c>
      <c r="C39" s="129" t="s">
        <v>65</v>
      </c>
      <c r="D39" s="34">
        <v>6491024</v>
      </c>
    </row>
    <row r="40" spans="1:4" s="128" customFormat="1" ht="12" customHeight="1" x14ac:dyDescent="0.2">
      <c r="A40" s="125"/>
      <c r="B40" s="141" t="s">
        <v>66</v>
      </c>
      <c r="C40" s="142" t="s">
        <v>67</v>
      </c>
      <c r="D40" s="143"/>
    </row>
    <row r="41" spans="1:4" s="128" customFormat="1" ht="12" customHeight="1" x14ac:dyDescent="0.2">
      <c r="A41" s="125"/>
      <c r="B41" s="141" t="s">
        <v>68</v>
      </c>
      <c r="C41" s="129" t="s">
        <v>57</v>
      </c>
      <c r="D41" s="34"/>
    </row>
    <row r="42" spans="1:4" s="128" customFormat="1" ht="12" customHeight="1" x14ac:dyDescent="0.2">
      <c r="A42" s="125"/>
      <c r="B42" s="141" t="s">
        <v>69</v>
      </c>
      <c r="C42" s="129" t="s">
        <v>59</v>
      </c>
      <c r="D42" s="34"/>
    </row>
    <row r="43" spans="1:4" s="128" customFormat="1" ht="12" customHeight="1" x14ac:dyDescent="0.2">
      <c r="A43" s="125"/>
      <c r="B43" s="141" t="s">
        <v>70</v>
      </c>
      <c r="C43" s="129" t="s">
        <v>61</v>
      </c>
      <c r="D43" s="34"/>
    </row>
    <row r="44" spans="1:4" s="128" customFormat="1" ht="12" customHeight="1" x14ac:dyDescent="0.2">
      <c r="A44" s="125"/>
      <c r="B44" s="141" t="s">
        <v>71</v>
      </c>
      <c r="C44" s="129" t="s">
        <v>63</v>
      </c>
      <c r="D44" s="34"/>
    </row>
    <row r="45" spans="1:4" s="128" customFormat="1" ht="12" customHeight="1" thickBot="1" x14ac:dyDescent="0.25">
      <c r="A45" s="144"/>
      <c r="B45" s="145" t="s">
        <v>72</v>
      </c>
      <c r="C45" s="130" t="s">
        <v>73</v>
      </c>
      <c r="D45" s="146"/>
    </row>
    <row r="46" spans="1:4" s="124" customFormat="1" ht="12" customHeight="1" thickBot="1" x14ac:dyDescent="0.25">
      <c r="A46" s="114" t="s">
        <v>191</v>
      </c>
      <c r="B46" s="121"/>
      <c r="C46" s="123" t="s">
        <v>75</v>
      </c>
      <c r="D46" s="45">
        <f>SUM(D47:D48)</f>
        <v>12892700</v>
      </c>
    </row>
    <row r="47" spans="1:4" s="128" customFormat="1" ht="12" customHeight="1" x14ac:dyDescent="0.2">
      <c r="A47" s="125"/>
      <c r="B47" s="141" t="s">
        <v>76</v>
      </c>
      <c r="C47" s="127" t="s">
        <v>317</v>
      </c>
      <c r="D47" s="34"/>
    </row>
    <row r="48" spans="1:4" s="128" customFormat="1" ht="12" customHeight="1" thickBot="1" x14ac:dyDescent="0.25">
      <c r="A48" s="125"/>
      <c r="B48" s="141" t="s">
        <v>78</v>
      </c>
      <c r="C48" s="130" t="s">
        <v>318</v>
      </c>
      <c r="D48" s="34">
        <v>12892700</v>
      </c>
    </row>
    <row r="49" spans="1:4" s="128" customFormat="1" ht="12" customHeight="1" thickBot="1" x14ac:dyDescent="0.25">
      <c r="A49" s="114" t="s">
        <v>80</v>
      </c>
      <c r="B49" s="121"/>
      <c r="C49" s="123" t="s">
        <v>319</v>
      </c>
      <c r="D49" s="45">
        <f>+D50+D51+D52</f>
        <v>0</v>
      </c>
    </row>
    <row r="50" spans="1:4" s="128" customFormat="1" ht="12" customHeight="1" x14ac:dyDescent="0.2">
      <c r="A50" s="147"/>
      <c r="B50" s="141" t="s">
        <v>82</v>
      </c>
      <c r="C50" s="127" t="s">
        <v>83</v>
      </c>
      <c r="D50" s="30"/>
    </row>
    <row r="51" spans="1:4" s="128" customFormat="1" ht="12" customHeight="1" x14ac:dyDescent="0.2">
      <c r="A51" s="147"/>
      <c r="B51" s="141" t="s">
        <v>84</v>
      </c>
      <c r="C51" s="129" t="s">
        <v>85</v>
      </c>
      <c r="D51" s="30"/>
    </row>
    <row r="52" spans="1:4" s="128" customFormat="1" ht="12" customHeight="1" thickBot="1" x14ac:dyDescent="0.25">
      <c r="A52" s="125"/>
      <c r="B52" s="141" t="s">
        <v>86</v>
      </c>
      <c r="C52" s="137" t="s">
        <v>87</v>
      </c>
      <c r="D52" s="34"/>
    </row>
    <row r="53" spans="1:4" s="128" customFormat="1" ht="12" customHeight="1" thickBot="1" x14ac:dyDescent="0.25">
      <c r="A53" s="114" t="s">
        <v>194</v>
      </c>
      <c r="B53" s="148"/>
      <c r="C53" s="122" t="s">
        <v>89</v>
      </c>
      <c r="D53" s="149"/>
    </row>
    <row r="54" spans="1:4" s="124" customFormat="1" ht="12" customHeight="1" thickBot="1" x14ac:dyDescent="0.25">
      <c r="A54" s="516" t="s">
        <v>90</v>
      </c>
      <c r="B54" s="517"/>
      <c r="C54" s="518" t="s">
        <v>320</v>
      </c>
      <c r="D54" s="519">
        <f>SUM(D9+D14+D23+D24+D33+D46+D49+D53)</f>
        <v>132860037</v>
      </c>
    </row>
    <row r="55" spans="1:4" s="124" customFormat="1" ht="12" customHeight="1" thickBot="1" x14ac:dyDescent="0.25">
      <c r="A55" s="520" t="s">
        <v>92</v>
      </c>
      <c r="B55" s="521"/>
      <c r="C55" s="518" t="s">
        <v>93</v>
      </c>
      <c r="D55" s="522">
        <f>SUM(D56:D57)</f>
        <v>115054066</v>
      </c>
    </row>
    <row r="56" spans="1:4" s="124" customFormat="1" ht="12" customHeight="1" x14ac:dyDescent="0.2">
      <c r="A56" s="131"/>
      <c r="B56" s="138" t="s">
        <v>94</v>
      </c>
      <c r="C56" s="153" t="s">
        <v>321</v>
      </c>
      <c r="D56" s="154">
        <v>112908061</v>
      </c>
    </row>
    <row r="57" spans="1:4" s="124" customFormat="1" ht="12" customHeight="1" thickBot="1" x14ac:dyDescent="0.25">
      <c r="A57" s="144"/>
      <c r="B57" s="145" t="s">
        <v>105</v>
      </c>
      <c r="C57" s="155" t="s">
        <v>571</v>
      </c>
      <c r="D57" s="146">
        <v>2146005</v>
      </c>
    </row>
    <row r="58" spans="1:4" s="128" customFormat="1" ht="12" customHeight="1" thickBot="1" x14ac:dyDescent="0.25">
      <c r="A58" s="523" t="s">
        <v>117</v>
      </c>
      <c r="B58" s="524"/>
      <c r="C58" s="525" t="s">
        <v>322</v>
      </c>
      <c r="D58" s="526">
        <f>SUM(D55+D54)</f>
        <v>247914103</v>
      </c>
    </row>
    <row r="59" spans="1:4" s="128" customFormat="1" ht="15" customHeight="1" x14ac:dyDescent="0.2">
      <c r="A59" s="157"/>
      <c r="B59" s="157"/>
      <c r="C59" s="158"/>
      <c r="D59" s="159"/>
    </row>
    <row r="60" spans="1:4" ht="13.5" thickBot="1" x14ac:dyDescent="0.25">
      <c r="A60" s="160"/>
      <c r="B60" s="161"/>
      <c r="C60" s="161"/>
      <c r="D60" s="162"/>
    </row>
    <row r="61" spans="1:4" s="117" customFormat="1" ht="16.5" customHeight="1" thickBot="1" x14ac:dyDescent="0.25">
      <c r="A61" s="163"/>
      <c r="B61" s="164"/>
      <c r="C61" s="165" t="s">
        <v>197</v>
      </c>
      <c r="D61" s="152"/>
    </row>
    <row r="62" spans="1:4" s="166" customFormat="1" ht="12" customHeight="1" thickBot="1" x14ac:dyDescent="0.25">
      <c r="A62" s="114" t="s">
        <v>4</v>
      </c>
      <c r="B62" s="3"/>
      <c r="C62" s="3" t="s">
        <v>323</v>
      </c>
      <c r="D62" s="45">
        <f>SUM(D63:D75)</f>
        <v>78449814</v>
      </c>
    </row>
    <row r="63" spans="1:4" ht="12" customHeight="1" x14ac:dyDescent="0.2">
      <c r="A63" s="147"/>
      <c r="B63" s="167" t="s">
        <v>127</v>
      </c>
      <c r="C63" s="168" t="s">
        <v>128</v>
      </c>
      <c r="D63" s="169">
        <v>19747724</v>
      </c>
    </row>
    <row r="64" spans="1:4" ht="12" customHeight="1" x14ac:dyDescent="0.2">
      <c r="A64" s="125"/>
      <c r="B64" s="141" t="s">
        <v>129</v>
      </c>
      <c r="C64" s="170" t="s">
        <v>130</v>
      </c>
      <c r="D64" s="171">
        <v>3465000</v>
      </c>
    </row>
    <row r="65" spans="1:4" ht="12" customHeight="1" x14ac:dyDescent="0.2">
      <c r="A65" s="125"/>
      <c r="B65" s="141" t="s">
        <v>131</v>
      </c>
      <c r="C65" s="170" t="s">
        <v>132</v>
      </c>
      <c r="D65" s="171">
        <v>46314953</v>
      </c>
    </row>
    <row r="66" spans="1:4" ht="12" customHeight="1" x14ac:dyDescent="0.2">
      <c r="A66" s="125"/>
      <c r="B66" s="141" t="s">
        <v>133</v>
      </c>
      <c r="C66" s="170" t="s">
        <v>134</v>
      </c>
      <c r="D66" s="171">
        <v>7482000</v>
      </c>
    </row>
    <row r="67" spans="1:4" ht="12" customHeight="1" x14ac:dyDescent="0.2">
      <c r="A67" s="125"/>
      <c r="B67" s="141" t="s">
        <v>135</v>
      </c>
      <c r="C67" s="170" t="s">
        <v>136</v>
      </c>
      <c r="D67" s="171">
        <v>1440137</v>
      </c>
    </row>
    <row r="68" spans="1:4" ht="12" customHeight="1" x14ac:dyDescent="0.2">
      <c r="A68" s="125"/>
      <c r="B68" s="141" t="s">
        <v>137</v>
      </c>
      <c r="C68" s="170" t="s">
        <v>138</v>
      </c>
      <c r="D68" s="171"/>
    </row>
    <row r="69" spans="1:4" ht="12" customHeight="1" x14ac:dyDescent="0.2">
      <c r="A69" s="125"/>
      <c r="B69" s="141" t="s">
        <v>139</v>
      </c>
      <c r="C69" s="172" t="s">
        <v>324</v>
      </c>
      <c r="D69" s="171"/>
    </row>
    <row r="70" spans="1:4" ht="12" customHeight="1" x14ac:dyDescent="0.2">
      <c r="A70" s="125"/>
      <c r="B70" s="141" t="s">
        <v>141</v>
      </c>
      <c r="C70" s="129" t="s">
        <v>325</v>
      </c>
      <c r="D70" s="171"/>
    </row>
    <row r="71" spans="1:4" ht="12" customHeight="1" x14ac:dyDescent="0.2">
      <c r="A71" s="125"/>
      <c r="B71" s="141" t="s">
        <v>143</v>
      </c>
      <c r="C71" s="129" t="s">
        <v>326</v>
      </c>
      <c r="D71" s="171"/>
    </row>
    <row r="72" spans="1:4" ht="12" customHeight="1" x14ac:dyDescent="0.2">
      <c r="A72" s="125"/>
      <c r="B72" s="141" t="s">
        <v>145</v>
      </c>
      <c r="C72" s="129" t="s">
        <v>327</v>
      </c>
      <c r="D72" s="171"/>
    </row>
    <row r="73" spans="1:4" ht="12" customHeight="1" x14ac:dyDescent="0.2">
      <c r="A73" s="125"/>
      <c r="B73" s="141" t="s">
        <v>147</v>
      </c>
      <c r="C73" s="173" t="s">
        <v>328</v>
      </c>
      <c r="D73" s="171"/>
    </row>
    <row r="74" spans="1:4" ht="12" customHeight="1" x14ac:dyDescent="0.2">
      <c r="A74" s="125"/>
      <c r="B74" s="141" t="s">
        <v>149</v>
      </c>
      <c r="C74" s="170" t="s">
        <v>329</v>
      </c>
      <c r="D74" s="171"/>
    </row>
    <row r="75" spans="1:4" ht="12" customHeight="1" thickBot="1" x14ac:dyDescent="0.25">
      <c r="A75" s="134"/>
      <c r="B75" s="174" t="s">
        <v>330</v>
      </c>
      <c r="C75" s="175" t="s">
        <v>331</v>
      </c>
      <c r="D75" s="9"/>
    </row>
    <row r="76" spans="1:4" ht="12" customHeight="1" thickBot="1" x14ac:dyDescent="0.25">
      <c r="A76" s="114" t="s">
        <v>6</v>
      </c>
      <c r="B76" s="3"/>
      <c r="C76" s="176" t="s">
        <v>332</v>
      </c>
      <c r="D76" s="152">
        <f>SUM(D77:D78)</f>
        <v>96826550</v>
      </c>
    </row>
    <row r="77" spans="1:4" s="166" customFormat="1" ht="12" customHeight="1" x14ac:dyDescent="0.2">
      <c r="A77" s="147"/>
      <c r="B77" s="167" t="s">
        <v>8</v>
      </c>
      <c r="C77" s="153" t="s">
        <v>333</v>
      </c>
      <c r="D77" s="30">
        <v>93735000</v>
      </c>
    </row>
    <row r="78" spans="1:4" ht="12" customHeight="1" x14ac:dyDescent="0.2">
      <c r="A78" s="125"/>
      <c r="B78" s="141" t="s">
        <v>10</v>
      </c>
      <c r="C78" s="129" t="s">
        <v>152</v>
      </c>
      <c r="D78" s="34">
        <v>3091550</v>
      </c>
    </row>
    <row r="79" spans="1:4" ht="12" customHeight="1" x14ac:dyDescent="0.2">
      <c r="A79" s="125"/>
      <c r="B79" s="141" t="s">
        <v>12</v>
      </c>
      <c r="C79" s="129" t="s">
        <v>334</v>
      </c>
      <c r="D79" s="34"/>
    </row>
    <row r="80" spans="1:4" ht="12" customHeight="1" x14ac:dyDescent="0.2">
      <c r="A80" s="125"/>
      <c r="B80" s="141" t="s">
        <v>14</v>
      </c>
      <c r="C80" s="129" t="s">
        <v>335</v>
      </c>
      <c r="D80" s="34"/>
    </row>
    <row r="81" spans="1:12" ht="12" customHeight="1" x14ac:dyDescent="0.2">
      <c r="A81" s="125"/>
      <c r="B81" s="141" t="s">
        <v>155</v>
      </c>
      <c r="C81" s="129" t="s">
        <v>336</v>
      </c>
      <c r="D81" s="34"/>
    </row>
    <row r="82" spans="1:12" ht="12" customHeight="1" x14ac:dyDescent="0.2">
      <c r="A82" s="125"/>
      <c r="B82" s="141" t="s">
        <v>157</v>
      </c>
      <c r="C82" s="129" t="s">
        <v>337</v>
      </c>
      <c r="D82" s="34"/>
    </row>
    <row r="83" spans="1:12" ht="12" customHeight="1" x14ac:dyDescent="0.2">
      <c r="A83" s="125"/>
      <c r="B83" s="141" t="s">
        <v>159</v>
      </c>
      <c r="C83" s="129" t="s">
        <v>338</v>
      </c>
      <c r="D83" s="34"/>
    </row>
    <row r="84" spans="1:12" s="166" customFormat="1" ht="12" customHeight="1" x14ac:dyDescent="0.2">
      <c r="A84" s="125"/>
      <c r="B84" s="141" t="s">
        <v>161</v>
      </c>
      <c r="C84" s="129" t="s">
        <v>339</v>
      </c>
      <c r="D84" s="34"/>
    </row>
    <row r="85" spans="1:12" ht="12" customHeight="1" x14ac:dyDescent="0.2">
      <c r="A85" s="125"/>
      <c r="B85" s="141" t="s">
        <v>163</v>
      </c>
      <c r="C85" s="129" t="s">
        <v>340</v>
      </c>
      <c r="D85" s="34"/>
      <c r="L85" s="177"/>
    </row>
    <row r="86" spans="1:12" ht="21" customHeight="1" thickBot="1" x14ac:dyDescent="0.25">
      <c r="A86" s="125"/>
      <c r="B86" s="141" t="s">
        <v>165</v>
      </c>
      <c r="C86" s="130" t="s">
        <v>341</v>
      </c>
      <c r="D86" s="34"/>
    </row>
    <row r="87" spans="1:12" ht="12" customHeight="1" thickBot="1" x14ac:dyDescent="0.25">
      <c r="A87" s="150" t="s">
        <v>16</v>
      </c>
      <c r="B87" s="178"/>
      <c r="C87" s="179" t="s">
        <v>342</v>
      </c>
      <c r="D87" s="180">
        <f>SUM(D88:D89)</f>
        <v>35187574</v>
      </c>
    </row>
    <row r="88" spans="1:12" s="166" customFormat="1" ht="12" customHeight="1" x14ac:dyDescent="0.2">
      <c r="A88" s="131"/>
      <c r="B88" s="138" t="s">
        <v>18</v>
      </c>
      <c r="C88" s="181" t="s">
        <v>168</v>
      </c>
      <c r="D88" s="132"/>
    </row>
    <row r="89" spans="1:12" s="166" customFormat="1" ht="12" customHeight="1" thickBot="1" x14ac:dyDescent="0.25">
      <c r="A89" s="144"/>
      <c r="B89" s="145" t="s">
        <v>20</v>
      </c>
      <c r="C89" s="182" t="s">
        <v>169</v>
      </c>
      <c r="D89" s="146">
        <v>35187574</v>
      </c>
    </row>
    <row r="90" spans="1:12" s="166" customFormat="1" ht="12" customHeight="1" thickBot="1" x14ac:dyDescent="0.25">
      <c r="A90" s="183" t="s">
        <v>170</v>
      </c>
      <c r="B90" s="184"/>
      <c r="C90" s="123" t="s">
        <v>171</v>
      </c>
      <c r="D90" s="185"/>
    </row>
    <row r="91" spans="1:12" s="166" customFormat="1" ht="12" customHeight="1" thickBot="1" x14ac:dyDescent="0.25">
      <c r="A91" s="114" t="s">
        <v>36</v>
      </c>
      <c r="B91" s="186"/>
      <c r="C91" s="187" t="s">
        <v>343</v>
      </c>
      <c r="D91" s="54">
        <v>33252784</v>
      </c>
    </row>
    <row r="92" spans="1:12" s="166" customFormat="1" ht="12" customHeight="1" thickBot="1" x14ac:dyDescent="0.25">
      <c r="A92" s="114" t="s">
        <v>53</v>
      </c>
      <c r="B92" s="3"/>
      <c r="C92" s="122" t="s">
        <v>344</v>
      </c>
      <c r="D92" s="503">
        <f>D62+D76+D87</f>
        <v>210463938</v>
      </c>
    </row>
    <row r="93" spans="1:12" s="166" customFormat="1" ht="12" customHeight="1" thickBot="1" x14ac:dyDescent="0.25">
      <c r="A93" s="114" t="s">
        <v>191</v>
      </c>
      <c r="B93" s="3"/>
      <c r="C93" s="122" t="s">
        <v>345</v>
      </c>
      <c r="D93" s="45"/>
    </row>
    <row r="94" spans="1:12" ht="12.75" customHeight="1" x14ac:dyDescent="0.2">
      <c r="A94" s="147"/>
      <c r="B94" s="141" t="s">
        <v>346</v>
      </c>
      <c r="C94" s="153" t="s">
        <v>347</v>
      </c>
      <c r="D94" s="30">
        <v>4197381</v>
      </c>
    </row>
    <row r="95" spans="1:12" ht="12" customHeight="1" thickBot="1" x14ac:dyDescent="0.25">
      <c r="A95" s="134"/>
      <c r="B95" s="174" t="s">
        <v>78</v>
      </c>
      <c r="C95" s="155" t="s">
        <v>348</v>
      </c>
      <c r="D95" s="41"/>
    </row>
    <row r="96" spans="1:12" ht="15" customHeight="1" thickBot="1" x14ac:dyDescent="0.25">
      <c r="A96" s="520" t="s">
        <v>80</v>
      </c>
      <c r="B96" s="527"/>
      <c r="C96" s="518" t="s">
        <v>349</v>
      </c>
      <c r="D96" s="526">
        <f>D91+D92+D94</f>
        <v>247914103</v>
      </c>
    </row>
    <row r="98" spans="1:4" ht="15" customHeight="1" thickBot="1" x14ac:dyDescent="0.25">
      <c r="A98" s="188" t="s">
        <v>350</v>
      </c>
      <c r="B98" s="189"/>
      <c r="C98" s="190"/>
      <c r="D98" s="191">
        <v>3.5</v>
      </c>
    </row>
    <row r="99" spans="1:4" ht="14.25" customHeight="1" thickBot="1" x14ac:dyDescent="0.25">
      <c r="A99" s="188" t="s">
        <v>351</v>
      </c>
      <c r="B99" s="189"/>
      <c r="C99" s="190"/>
      <c r="D99" s="191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>
    <oddHeader xml:space="preserve">&amp;R
</oddHeader>
  </headerFooter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D52"/>
  <sheetViews>
    <sheetView zoomScaleNormal="100" workbookViewId="0">
      <selection activeCell="D15" sqref="D15"/>
    </sheetView>
  </sheetViews>
  <sheetFormatPr defaultRowHeight="12.75" x14ac:dyDescent="0.2"/>
  <cols>
    <col min="1" max="1" width="9.6640625" style="192" customWidth="1"/>
    <col min="2" max="2" width="9.6640625" style="193" customWidth="1"/>
    <col min="3" max="3" width="72" style="193" customWidth="1"/>
    <col min="4" max="4" width="25" style="193" customWidth="1"/>
    <col min="5" max="16384" width="9.33203125" style="96"/>
  </cols>
  <sheetData>
    <row r="1" spans="1:4" s="101" customFormat="1" ht="21" customHeight="1" x14ac:dyDescent="0.2">
      <c r="A1" s="97"/>
      <c r="B1" s="98"/>
      <c r="C1" s="99"/>
      <c r="D1" s="100" t="s">
        <v>554</v>
      </c>
    </row>
    <row r="2" spans="1:4" s="104" customFormat="1" ht="25.5" customHeight="1" x14ac:dyDescent="0.2">
      <c r="A2" s="556" t="s">
        <v>352</v>
      </c>
      <c r="B2" s="556"/>
      <c r="C2" s="102" t="s">
        <v>303</v>
      </c>
      <c r="D2" s="194" t="s">
        <v>304</v>
      </c>
    </row>
    <row r="3" spans="1:4" s="104" customFormat="1" ht="15.75" x14ac:dyDescent="0.2">
      <c r="A3" s="105" t="s">
        <v>305</v>
      </c>
      <c r="B3" s="106"/>
      <c r="C3" s="512" t="s">
        <v>442</v>
      </c>
      <c r="D3" s="195" t="s">
        <v>479</v>
      </c>
    </row>
    <row r="4" spans="1:4" s="111" customFormat="1" ht="15.95" customHeight="1" x14ac:dyDescent="0.25">
      <c r="A4" s="109"/>
      <c r="B4" s="109"/>
      <c r="C4" s="109"/>
      <c r="D4" s="110" t="s">
        <v>511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/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567</v>
      </c>
      <c r="D15" s="34">
        <v>45690</v>
      </c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/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/>
    </row>
    <row r="23" spans="1:4" s="128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8" customFormat="1" ht="12" customHeight="1" x14ac:dyDescent="0.2">
      <c r="A24" s="200"/>
      <c r="B24" s="201" t="s">
        <v>20</v>
      </c>
      <c r="C24" s="7" t="s">
        <v>79</v>
      </c>
      <c r="D24" s="202">
        <v>12892700</v>
      </c>
    </row>
    <row r="25" spans="1:4" s="128" customFormat="1" ht="12" customHeight="1" x14ac:dyDescent="0.2">
      <c r="A25" s="114" t="s">
        <v>170</v>
      </c>
      <c r="B25" s="3"/>
      <c r="C25" s="3" t="s">
        <v>365</v>
      </c>
      <c r="D25" s="54"/>
    </row>
    <row r="26" spans="1:4" s="124" customFormat="1" ht="12" customHeight="1" x14ac:dyDescent="0.2">
      <c r="A26" s="114" t="s">
        <v>36</v>
      </c>
      <c r="B26" s="121"/>
      <c r="C26" s="3" t="s">
        <v>366</v>
      </c>
      <c r="D26" s="54"/>
    </row>
    <row r="27" spans="1:4" s="124" customFormat="1" ht="12" customHeight="1" x14ac:dyDescent="0.2">
      <c r="A27" s="114" t="s">
        <v>53</v>
      </c>
      <c r="B27" s="151"/>
      <c r="C27" s="3" t="s">
        <v>367</v>
      </c>
      <c r="D27" s="152"/>
    </row>
    <row r="28" spans="1:4" s="124" customFormat="1" ht="12" customHeight="1" x14ac:dyDescent="0.2">
      <c r="A28" s="203" t="s">
        <v>191</v>
      </c>
      <c r="B28" s="204"/>
      <c r="C28" s="178" t="s">
        <v>368</v>
      </c>
      <c r="D28" s="205"/>
    </row>
    <row r="29" spans="1:4" s="124" customFormat="1" ht="12" customHeight="1" x14ac:dyDescent="0.2">
      <c r="A29" s="131"/>
      <c r="B29" s="138" t="s">
        <v>76</v>
      </c>
      <c r="C29" s="4" t="s">
        <v>268</v>
      </c>
      <c r="D29" s="132"/>
    </row>
    <row r="30" spans="1:4" s="128" customFormat="1" ht="12" customHeight="1" x14ac:dyDescent="0.2">
      <c r="A30" s="206"/>
      <c r="B30" s="145" t="s">
        <v>78</v>
      </c>
      <c r="C30" s="11" t="s">
        <v>369</v>
      </c>
      <c r="D30" s="146"/>
    </row>
    <row r="31" spans="1:4" s="128" customFormat="1" ht="12" customHeight="1" x14ac:dyDescent="0.2">
      <c r="A31" s="156" t="s">
        <v>80</v>
      </c>
      <c r="B31" s="207"/>
      <c r="C31" s="208" t="s">
        <v>370</v>
      </c>
      <c r="D31" s="149"/>
    </row>
    <row r="32" spans="1:4" s="128" customFormat="1" ht="15" customHeight="1" x14ac:dyDescent="0.2">
      <c r="A32" s="156" t="s">
        <v>194</v>
      </c>
      <c r="B32" s="209"/>
      <c r="C32" s="210" t="s">
        <v>371</v>
      </c>
      <c r="D32" s="152">
        <f>SUM(D27+D28+D31)</f>
        <v>0</v>
      </c>
    </row>
    <row r="33" spans="1:4" s="128" customFormat="1" ht="15" customHeight="1" x14ac:dyDescent="0.2">
      <c r="A33" s="157"/>
      <c r="B33" s="157"/>
      <c r="C33" s="158"/>
      <c r="D33" s="159"/>
    </row>
    <row r="34" spans="1:4" x14ac:dyDescent="0.2">
      <c r="A34" s="160"/>
      <c r="B34" s="161"/>
      <c r="C34" s="161"/>
      <c r="D34" s="162"/>
    </row>
    <row r="35" spans="1:4" s="117" customFormat="1" ht="16.5" customHeight="1" x14ac:dyDescent="0.2">
      <c r="A35" s="163"/>
      <c r="B35" s="164"/>
      <c r="C35" s="165" t="s">
        <v>197</v>
      </c>
      <c r="D35" s="152"/>
    </row>
    <row r="36" spans="1:4" s="166" customFormat="1" ht="12" customHeight="1" x14ac:dyDescent="0.2">
      <c r="A36" s="114" t="s">
        <v>4</v>
      </c>
      <c r="B36" s="3"/>
      <c r="C36" s="3" t="s">
        <v>323</v>
      </c>
      <c r="D36" s="45">
        <f>SUM(D37:D41)</f>
        <v>18901175</v>
      </c>
    </row>
    <row r="37" spans="1:4" ht="12" customHeight="1" x14ac:dyDescent="0.2">
      <c r="A37" s="147"/>
      <c r="B37" s="167" t="s">
        <v>127</v>
      </c>
      <c r="C37" s="8" t="s">
        <v>128</v>
      </c>
      <c r="D37" s="30">
        <v>6512094</v>
      </c>
    </row>
    <row r="38" spans="1:4" ht="12" customHeight="1" x14ac:dyDescent="0.2">
      <c r="A38" s="125"/>
      <c r="B38" s="141" t="s">
        <v>129</v>
      </c>
      <c r="C38" s="5" t="s">
        <v>130</v>
      </c>
      <c r="D38" s="34">
        <v>1004487</v>
      </c>
    </row>
    <row r="39" spans="1:4" ht="12" customHeight="1" x14ac:dyDescent="0.2">
      <c r="A39" s="125"/>
      <c r="B39" s="141" t="s">
        <v>131</v>
      </c>
      <c r="C39" s="5" t="s">
        <v>132</v>
      </c>
      <c r="D39" s="34">
        <v>11152088</v>
      </c>
    </row>
    <row r="40" spans="1:4" ht="12" customHeight="1" x14ac:dyDescent="0.2">
      <c r="A40" s="125"/>
      <c r="B40" s="141" t="s">
        <v>133</v>
      </c>
      <c r="C40" s="5" t="s">
        <v>134</v>
      </c>
      <c r="D40" s="34"/>
    </row>
    <row r="41" spans="1:4" ht="12" customHeight="1" x14ac:dyDescent="0.2">
      <c r="A41" s="125"/>
      <c r="B41" s="141" t="s">
        <v>135</v>
      </c>
      <c r="C41" s="5" t="s">
        <v>136</v>
      </c>
      <c r="D41" s="34">
        <v>232506</v>
      </c>
    </row>
    <row r="42" spans="1:4" ht="12" customHeight="1" x14ac:dyDescent="0.2">
      <c r="A42" s="114" t="s">
        <v>6</v>
      </c>
      <c r="B42" s="3"/>
      <c r="C42" s="3" t="s">
        <v>372</v>
      </c>
      <c r="D42" s="45">
        <f>D43+D44</f>
        <v>75633064</v>
      </c>
    </row>
    <row r="43" spans="1:4" s="166" customFormat="1" ht="12" customHeight="1" x14ac:dyDescent="0.2">
      <c r="A43" s="147"/>
      <c r="B43" s="167" t="s">
        <v>8</v>
      </c>
      <c r="C43" s="8" t="s">
        <v>151</v>
      </c>
      <c r="D43" s="30">
        <v>74011274</v>
      </c>
    </row>
    <row r="44" spans="1:4" ht="12" customHeight="1" x14ac:dyDescent="0.2">
      <c r="A44" s="125"/>
      <c r="B44" s="141" t="s">
        <v>10</v>
      </c>
      <c r="C44" s="5" t="s">
        <v>152</v>
      </c>
      <c r="D44" s="34">
        <v>1621790</v>
      </c>
    </row>
    <row r="45" spans="1:4" ht="12" customHeight="1" x14ac:dyDescent="0.2">
      <c r="A45" s="125"/>
      <c r="B45" s="141" t="s">
        <v>155</v>
      </c>
      <c r="C45" s="5" t="s">
        <v>373</v>
      </c>
      <c r="D45" s="34"/>
    </row>
    <row r="46" spans="1:4" ht="12" customHeight="1" x14ac:dyDescent="0.2">
      <c r="A46" s="125"/>
      <c r="B46" s="141" t="s">
        <v>159</v>
      </c>
      <c r="C46" s="5" t="s">
        <v>168</v>
      </c>
      <c r="D46" s="34"/>
    </row>
    <row r="47" spans="1:4" ht="12" customHeight="1" x14ac:dyDescent="0.2">
      <c r="A47" s="114" t="s">
        <v>16</v>
      </c>
      <c r="B47" s="3"/>
      <c r="C47" s="3" t="s">
        <v>494</v>
      </c>
      <c r="D47" s="54"/>
    </row>
    <row r="48" spans="1:4" s="128" customFormat="1" ht="12" customHeight="1" x14ac:dyDescent="0.2">
      <c r="A48" s="156" t="s">
        <v>170</v>
      </c>
      <c r="B48" s="207"/>
      <c r="C48" s="208" t="s">
        <v>376</v>
      </c>
      <c r="D48" s="149"/>
    </row>
    <row r="49" spans="1:4" ht="15" customHeight="1" x14ac:dyDescent="0.2">
      <c r="A49" s="114" t="s">
        <v>36</v>
      </c>
      <c r="B49" s="148"/>
      <c r="C49" s="211" t="s">
        <v>377</v>
      </c>
      <c r="D49" s="45">
        <f>SUM(D36+D42+D47)</f>
        <v>94534239</v>
      </c>
    </row>
    <row r="50" spans="1:4" x14ac:dyDescent="0.2">
      <c r="D50" s="212"/>
    </row>
    <row r="51" spans="1:4" ht="15" customHeight="1" x14ac:dyDescent="0.2">
      <c r="A51" s="188" t="s">
        <v>350</v>
      </c>
      <c r="B51" s="189"/>
      <c r="C51" s="190"/>
      <c r="D51" s="191">
        <v>1</v>
      </c>
    </row>
    <row r="52" spans="1:4" ht="14.25" customHeight="1" x14ac:dyDescent="0.2">
      <c r="A52" s="188" t="s">
        <v>351</v>
      </c>
      <c r="B52" s="189"/>
      <c r="C52" s="190"/>
      <c r="D52" s="19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1:D51"/>
  <sheetViews>
    <sheetView zoomScale="172" zoomScaleNormal="172" workbookViewId="0">
      <selection activeCell="D1" sqref="D1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72" style="96" customWidth="1"/>
    <col min="4" max="4" width="25" style="96" customWidth="1"/>
    <col min="5" max="16384" width="9.33203125" style="96"/>
  </cols>
  <sheetData>
    <row r="1" spans="1:4" s="101" customFormat="1" ht="21" customHeight="1" x14ac:dyDescent="0.2">
      <c r="A1" s="97"/>
      <c r="B1" s="98"/>
      <c r="C1" s="214"/>
      <c r="D1" s="100" t="s">
        <v>555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304</v>
      </c>
    </row>
    <row r="3" spans="1:4" s="104" customFormat="1" ht="15.75" x14ac:dyDescent="0.2">
      <c r="A3" s="105" t="s">
        <v>305</v>
      </c>
      <c r="B3" s="106"/>
      <c r="C3" s="513" t="s">
        <v>443</v>
      </c>
      <c r="D3" s="217" t="s">
        <v>354</v>
      </c>
    </row>
    <row r="4" spans="1:4" s="111" customFormat="1" ht="15.95" customHeight="1" x14ac:dyDescent="0.25">
      <c r="A4" s="109"/>
      <c r="B4" s="109"/>
      <c r="C4" s="109"/>
      <c r="D4" s="110" t="s">
        <v>511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>
        <f>SUM(D9:D16)</f>
        <v>0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358</v>
      </c>
      <c r="D15" s="34"/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>
        <f>SUM(D18:D21)</f>
        <v>0</v>
      </c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x14ac:dyDescent="0.2">
      <c r="A24" s="200"/>
      <c r="B24" s="201" t="s">
        <v>20</v>
      </c>
      <c r="C24" s="7" t="s">
        <v>79</v>
      </c>
      <c r="D24" s="202"/>
    </row>
    <row r="25" spans="1:4" s="124" customFormat="1" ht="12" customHeight="1" x14ac:dyDescent="0.2">
      <c r="A25" s="114" t="s">
        <v>170</v>
      </c>
      <c r="B25" s="121"/>
      <c r="C25" s="3" t="s">
        <v>378</v>
      </c>
      <c r="D25" s="54">
        <v>25177280</v>
      </c>
    </row>
    <row r="26" spans="1:4" s="128" customFormat="1" ht="12" customHeight="1" x14ac:dyDescent="0.2">
      <c r="A26" s="114" t="s">
        <v>36</v>
      </c>
      <c r="B26" s="151"/>
      <c r="C26" s="3" t="s">
        <v>379</v>
      </c>
      <c r="D26" s="152"/>
    </row>
    <row r="27" spans="1:4" s="128" customFormat="1" ht="15" customHeight="1" x14ac:dyDescent="0.2">
      <c r="A27" s="203" t="s">
        <v>53</v>
      </c>
      <c r="B27" s="204"/>
      <c r="C27" s="178" t="s">
        <v>380</v>
      </c>
      <c r="D27" s="205">
        <f>+D28+D29</f>
        <v>0</v>
      </c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/>
    </row>
    <row r="29" spans="1:4" ht="15" x14ac:dyDescent="0.2">
      <c r="A29" s="206"/>
      <c r="B29" s="145" t="s">
        <v>66</v>
      </c>
      <c r="C29" s="11" t="s">
        <v>369</v>
      </c>
      <c r="D29" s="146"/>
    </row>
    <row r="30" spans="1:4" s="117" customFormat="1" ht="16.5" customHeight="1" x14ac:dyDescent="0.2">
      <c r="A30" s="156" t="s">
        <v>191</v>
      </c>
      <c r="B30" s="207"/>
      <c r="C30" s="208" t="s">
        <v>381</v>
      </c>
      <c r="D30" s="149"/>
    </row>
    <row r="31" spans="1:4" s="166" customFormat="1" ht="12" customHeight="1" x14ac:dyDescent="0.2">
      <c r="A31" s="156" t="s">
        <v>80</v>
      </c>
      <c r="B31" s="209"/>
      <c r="C31" s="210" t="s">
        <v>382</v>
      </c>
      <c r="D31" s="152">
        <f>SUM(D26+D27+D30)</f>
        <v>0</v>
      </c>
    </row>
    <row r="32" spans="1:4" ht="12" customHeight="1" x14ac:dyDescent="0.2">
      <c r="A32" s="157"/>
      <c r="B32" s="157"/>
      <c r="C32" s="158"/>
      <c r="D32" s="159"/>
    </row>
    <row r="33" spans="1:4" ht="12" customHeight="1" x14ac:dyDescent="0.2">
      <c r="A33" s="160"/>
      <c r="B33" s="161"/>
      <c r="C33" s="161"/>
      <c r="D33" s="162"/>
    </row>
    <row r="34" spans="1:4" ht="12" customHeight="1" x14ac:dyDescent="0.2">
      <c r="A34" s="163"/>
      <c r="B34" s="164"/>
      <c r="C34" s="165" t="s">
        <v>197</v>
      </c>
      <c r="D34" s="152"/>
    </row>
    <row r="35" spans="1:4" ht="12" customHeight="1" x14ac:dyDescent="0.2">
      <c r="A35" s="114" t="s">
        <v>4</v>
      </c>
      <c r="B35" s="3"/>
      <c r="C35" s="3" t="s">
        <v>323</v>
      </c>
      <c r="D35" s="45">
        <f>SUM(D36:D40)</f>
        <v>16000000</v>
      </c>
    </row>
    <row r="36" spans="1:4" ht="12" customHeight="1" x14ac:dyDescent="0.2">
      <c r="A36" s="147"/>
      <c r="B36" s="167" t="s">
        <v>127</v>
      </c>
      <c r="C36" s="8" t="s">
        <v>128</v>
      </c>
      <c r="D36" s="30"/>
    </row>
    <row r="37" spans="1:4" ht="12" customHeight="1" x14ac:dyDescent="0.2">
      <c r="A37" s="125"/>
      <c r="B37" s="141" t="s">
        <v>129</v>
      </c>
      <c r="C37" s="5" t="s">
        <v>130</v>
      </c>
      <c r="D37" s="34"/>
    </row>
    <row r="38" spans="1:4" s="166" customFormat="1" ht="12" customHeight="1" x14ac:dyDescent="0.2">
      <c r="A38" s="125"/>
      <c r="B38" s="141" t="s">
        <v>131</v>
      </c>
      <c r="C38" s="5" t="s">
        <v>132</v>
      </c>
      <c r="D38" s="34">
        <v>16000000</v>
      </c>
    </row>
    <row r="39" spans="1:4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x14ac:dyDescent="0.2">
      <c r="A40" s="125"/>
      <c r="B40" s="141" t="s">
        <v>135</v>
      </c>
      <c r="C40" s="5" t="s">
        <v>136</v>
      </c>
      <c r="D40" s="34"/>
    </row>
    <row r="41" spans="1:4" ht="12" customHeight="1" x14ac:dyDescent="0.2">
      <c r="A41" s="114" t="s">
        <v>6</v>
      </c>
      <c r="B41" s="3"/>
      <c r="C41" s="3" t="s">
        <v>372</v>
      </c>
      <c r="D41" s="45">
        <f>SUM(D42:D45)</f>
        <v>0</v>
      </c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5" customHeight="1" x14ac:dyDescent="0.2">
      <c r="A43" s="125"/>
      <c r="B43" s="141" t="s">
        <v>10</v>
      </c>
      <c r="C43" s="5" t="s">
        <v>152</v>
      </c>
      <c r="D43" s="34"/>
    </row>
    <row r="44" spans="1:4" x14ac:dyDescent="0.2">
      <c r="A44" s="125"/>
      <c r="B44" s="141" t="s">
        <v>155</v>
      </c>
      <c r="C44" s="5" t="s">
        <v>373</v>
      </c>
      <c r="D44" s="34"/>
    </row>
    <row r="45" spans="1:4" ht="15" customHeight="1" x14ac:dyDescent="0.2">
      <c r="A45" s="125"/>
      <c r="B45" s="141" t="s">
        <v>159</v>
      </c>
      <c r="C45" s="5" t="s">
        <v>374</v>
      </c>
      <c r="D45" s="34"/>
    </row>
    <row r="46" spans="1:4" ht="14.25" customHeight="1" x14ac:dyDescent="0.2">
      <c r="A46" s="114" t="s">
        <v>16</v>
      </c>
      <c r="B46" s="3"/>
      <c r="C46" s="3" t="s">
        <v>375</v>
      </c>
      <c r="D46" s="54"/>
    </row>
    <row r="47" spans="1:4" x14ac:dyDescent="0.2">
      <c r="A47" s="156" t="s">
        <v>170</v>
      </c>
      <c r="B47" s="207"/>
      <c r="C47" s="208" t="s">
        <v>376</v>
      </c>
      <c r="D47" s="149"/>
    </row>
    <row r="48" spans="1:4" x14ac:dyDescent="0.2">
      <c r="A48" s="114" t="s">
        <v>36</v>
      </c>
      <c r="B48" s="148"/>
      <c r="C48" s="211" t="s">
        <v>377</v>
      </c>
      <c r="D48" s="45">
        <f>+D35+D41+D46+D47</f>
        <v>16000000</v>
      </c>
    </row>
    <row r="49" spans="1:4" x14ac:dyDescent="0.2">
      <c r="A49" s="192"/>
      <c r="B49" s="193"/>
      <c r="C49" s="193"/>
      <c r="D49" s="212"/>
    </row>
    <row r="50" spans="1:4" x14ac:dyDescent="0.2">
      <c r="A50" s="188" t="s">
        <v>350</v>
      </c>
      <c r="B50" s="189"/>
      <c r="C50" s="190"/>
      <c r="D50" s="191">
        <v>0</v>
      </c>
    </row>
    <row r="51" spans="1:4" x14ac:dyDescent="0.2">
      <c r="A51" s="188" t="s">
        <v>351</v>
      </c>
      <c r="B51" s="189"/>
      <c r="C51" s="190"/>
      <c r="D51" s="191">
        <v>5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A1:D51"/>
  <sheetViews>
    <sheetView zoomScale="124" zoomScaleNormal="124" workbookViewId="0">
      <selection activeCell="D1" sqref="D1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72" style="96" customWidth="1"/>
    <col min="4" max="4" width="25" style="96" customWidth="1"/>
    <col min="5" max="16384" width="9.33203125" style="96"/>
  </cols>
  <sheetData>
    <row r="1" spans="1:4" s="101" customFormat="1" ht="21" customHeight="1" x14ac:dyDescent="0.2">
      <c r="A1" s="97"/>
      <c r="B1" s="98"/>
      <c r="C1" s="214"/>
      <c r="D1" s="100" t="s">
        <v>556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304</v>
      </c>
    </row>
    <row r="3" spans="1:4" s="104" customFormat="1" ht="15.75" x14ac:dyDescent="0.2">
      <c r="A3" s="105" t="s">
        <v>305</v>
      </c>
      <c r="B3" s="106"/>
      <c r="C3" s="513" t="s">
        <v>500</v>
      </c>
      <c r="D3" s="217" t="s">
        <v>383</v>
      </c>
    </row>
    <row r="4" spans="1:4" s="111" customFormat="1" ht="15.95" customHeight="1" x14ac:dyDescent="0.25">
      <c r="A4" s="109"/>
      <c r="B4" s="109"/>
      <c r="C4" s="218"/>
      <c r="D4" s="110" t="s">
        <v>513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>
        <f>SUM(D9:D16)</f>
        <v>3814000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>
        <v>3003150</v>
      </c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>
        <v>810850</v>
      </c>
    </row>
    <row r="15" spans="1:4" s="128" customFormat="1" ht="12" customHeight="1" x14ac:dyDescent="0.2">
      <c r="A15" s="125"/>
      <c r="B15" s="126" t="s">
        <v>139</v>
      </c>
      <c r="C15" s="5" t="s">
        <v>358</v>
      </c>
      <c r="D15" s="34"/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/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x14ac:dyDescent="0.2">
      <c r="A24" s="200"/>
      <c r="B24" s="201" t="s">
        <v>20</v>
      </c>
      <c r="C24" s="7" t="s">
        <v>79</v>
      </c>
      <c r="D24" s="202"/>
    </row>
    <row r="25" spans="1:4" s="124" customFormat="1" ht="12" customHeight="1" x14ac:dyDescent="0.2">
      <c r="A25" s="114" t="s">
        <v>170</v>
      </c>
      <c r="B25" s="121"/>
      <c r="C25" s="3" t="s">
        <v>378</v>
      </c>
      <c r="D25" s="54">
        <v>12847730</v>
      </c>
    </row>
    <row r="26" spans="1:4" s="124" customFormat="1" ht="12" customHeight="1" x14ac:dyDescent="0.2">
      <c r="A26" s="114" t="s">
        <v>36</v>
      </c>
      <c r="B26" s="151"/>
      <c r="C26" s="3" t="s">
        <v>379</v>
      </c>
      <c r="D26" s="152"/>
    </row>
    <row r="27" spans="1:4" s="128" customFormat="1" ht="12" customHeight="1" x14ac:dyDescent="0.2">
      <c r="A27" s="203" t="s">
        <v>53</v>
      </c>
      <c r="B27" s="204"/>
      <c r="C27" s="178" t="s">
        <v>380</v>
      </c>
      <c r="D27" s="205"/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/>
    </row>
    <row r="29" spans="1:4" s="128" customFormat="1" ht="15" customHeight="1" x14ac:dyDescent="0.2">
      <c r="A29" s="206"/>
      <c r="B29" s="145" t="s">
        <v>66</v>
      </c>
      <c r="C29" s="11" t="s">
        <v>369</v>
      </c>
      <c r="D29" s="146"/>
    </row>
    <row r="30" spans="1:4" x14ac:dyDescent="0.2">
      <c r="A30" s="156" t="s">
        <v>191</v>
      </c>
      <c r="B30" s="207"/>
      <c r="C30" s="208" t="s">
        <v>381</v>
      </c>
      <c r="D30" s="149"/>
    </row>
    <row r="31" spans="1:4" s="117" customFormat="1" ht="16.5" customHeight="1" x14ac:dyDescent="0.2">
      <c r="A31" s="156" t="s">
        <v>80</v>
      </c>
      <c r="B31" s="209"/>
      <c r="C31" s="210" t="s">
        <v>382</v>
      </c>
      <c r="D31" s="152">
        <f>D25+D8</f>
        <v>16661730</v>
      </c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x14ac:dyDescent="0.2">
      <c r="A33" s="160"/>
      <c r="B33" s="161"/>
      <c r="C33" s="161"/>
      <c r="D33" s="162"/>
    </row>
    <row r="34" spans="1:4" ht="12" customHeight="1" x14ac:dyDescent="0.2">
      <c r="A34" s="163"/>
      <c r="B34" s="164"/>
      <c r="C34" s="165" t="s">
        <v>197</v>
      </c>
      <c r="D34" s="152"/>
    </row>
    <row r="35" spans="1:4" ht="12" customHeight="1" x14ac:dyDescent="0.2">
      <c r="A35" s="114" t="s">
        <v>4</v>
      </c>
      <c r="B35" s="3"/>
      <c r="C35" s="3" t="s">
        <v>323</v>
      </c>
      <c r="D35" s="45">
        <f>SUM(D36:D40)</f>
        <v>13114433</v>
      </c>
    </row>
    <row r="36" spans="1:4" ht="12" customHeight="1" x14ac:dyDescent="0.2">
      <c r="A36" s="147"/>
      <c r="B36" s="167" t="s">
        <v>127</v>
      </c>
      <c r="C36" s="8" t="s">
        <v>128</v>
      </c>
      <c r="D36" s="30">
        <v>1769400</v>
      </c>
    </row>
    <row r="37" spans="1:4" ht="12" customHeight="1" x14ac:dyDescent="0.2">
      <c r="A37" s="125"/>
      <c r="B37" s="141" t="s">
        <v>129</v>
      </c>
      <c r="C37" s="5" t="s">
        <v>130</v>
      </c>
      <c r="D37" s="34">
        <v>345033</v>
      </c>
    </row>
    <row r="38" spans="1:4" ht="12" customHeight="1" x14ac:dyDescent="0.2">
      <c r="A38" s="125"/>
      <c r="B38" s="141" t="s">
        <v>131</v>
      </c>
      <c r="C38" s="5" t="s">
        <v>132</v>
      </c>
      <c r="D38" s="34">
        <v>11000000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x14ac:dyDescent="0.2">
      <c r="A40" s="125"/>
      <c r="B40" s="141" t="s">
        <v>135</v>
      </c>
      <c r="C40" s="5" t="s">
        <v>136</v>
      </c>
      <c r="D40" s="34"/>
    </row>
    <row r="41" spans="1:4" ht="12" customHeight="1" x14ac:dyDescent="0.2">
      <c r="A41" s="114" t="s">
        <v>6</v>
      </c>
      <c r="B41" s="3"/>
      <c r="C41" s="3" t="s">
        <v>372</v>
      </c>
      <c r="D41" s="45">
        <f>SUM(D42:D45)</f>
        <v>0</v>
      </c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373</v>
      </c>
      <c r="D44" s="34"/>
    </row>
    <row r="45" spans="1:4" x14ac:dyDescent="0.2">
      <c r="A45" s="125"/>
      <c r="B45" s="141" t="s">
        <v>159</v>
      </c>
      <c r="C45" s="5" t="s">
        <v>374</v>
      </c>
      <c r="D45" s="34"/>
    </row>
    <row r="46" spans="1:4" ht="15" customHeight="1" x14ac:dyDescent="0.2">
      <c r="A46" s="114" t="s">
        <v>16</v>
      </c>
      <c r="B46" s="3"/>
      <c r="C46" s="3" t="s">
        <v>375</v>
      </c>
      <c r="D46" s="54"/>
    </row>
    <row r="47" spans="1:4" ht="14.25" customHeight="1" x14ac:dyDescent="0.2">
      <c r="A47" s="156" t="s">
        <v>170</v>
      </c>
      <c r="B47" s="207"/>
      <c r="C47" s="208" t="s">
        <v>376</v>
      </c>
      <c r="D47" s="149"/>
    </row>
    <row r="48" spans="1:4" x14ac:dyDescent="0.2">
      <c r="A48" s="114" t="s">
        <v>36</v>
      </c>
      <c r="B48" s="148"/>
      <c r="C48" s="211" t="s">
        <v>377</v>
      </c>
      <c r="D48" s="45">
        <f>+D35+D41+D46+D47</f>
        <v>13114433</v>
      </c>
    </row>
    <row r="49" spans="1:4" x14ac:dyDescent="0.2">
      <c r="A49" s="192"/>
      <c r="B49" s="193"/>
      <c r="C49" s="193"/>
      <c r="D49" s="212"/>
    </row>
    <row r="50" spans="1:4" x14ac:dyDescent="0.2">
      <c r="A50" s="188" t="s">
        <v>350</v>
      </c>
      <c r="B50" s="189"/>
      <c r="C50" s="190"/>
      <c r="D50" s="191">
        <v>1</v>
      </c>
    </row>
    <row r="51" spans="1:4" x14ac:dyDescent="0.2">
      <c r="A51" s="188" t="s">
        <v>351</v>
      </c>
      <c r="B51" s="189"/>
      <c r="C51" s="190"/>
      <c r="D51" s="191">
        <v>0</v>
      </c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39997558519241921"/>
  </sheetPr>
  <dimension ref="A1:D51"/>
  <sheetViews>
    <sheetView zoomScale="154" zoomScaleNormal="154" workbookViewId="0">
      <selection activeCell="D1" sqref="D1"/>
    </sheetView>
  </sheetViews>
  <sheetFormatPr defaultRowHeight="12.75" x14ac:dyDescent="0.2"/>
  <cols>
    <col min="1" max="1" width="9.6640625" style="213" customWidth="1"/>
    <col min="2" max="2" width="9.6640625" style="96" customWidth="1"/>
    <col min="3" max="3" width="72" style="96" customWidth="1"/>
    <col min="4" max="4" width="25" style="96" customWidth="1"/>
    <col min="5" max="16384" width="9.33203125" style="96"/>
  </cols>
  <sheetData>
    <row r="1" spans="1:4" s="101" customFormat="1" ht="21" customHeight="1" x14ac:dyDescent="0.2">
      <c r="A1" s="97"/>
      <c r="B1" s="98"/>
      <c r="C1" s="214"/>
      <c r="D1" s="100" t="s">
        <v>557</v>
      </c>
    </row>
    <row r="2" spans="1:4" s="104" customFormat="1" ht="25.5" customHeight="1" x14ac:dyDescent="0.2">
      <c r="A2" s="556" t="s">
        <v>352</v>
      </c>
      <c r="B2" s="556"/>
      <c r="C2" s="215" t="s">
        <v>353</v>
      </c>
      <c r="D2" s="216" t="s">
        <v>304</v>
      </c>
    </row>
    <row r="3" spans="1:4" s="104" customFormat="1" ht="15.75" x14ac:dyDescent="0.2">
      <c r="A3" s="105" t="s">
        <v>305</v>
      </c>
      <c r="B3" s="106"/>
      <c r="C3" s="513" t="s">
        <v>501</v>
      </c>
      <c r="D3" s="217" t="s">
        <v>384</v>
      </c>
    </row>
    <row r="4" spans="1:4" s="111" customFormat="1" ht="15.95" customHeight="1" x14ac:dyDescent="0.25">
      <c r="A4" s="109"/>
      <c r="B4" s="109"/>
      <c r="C4" s="109"/>
      <c r="D4" s="110" t="s">
        <v>513</v>
      </c>
    </row>
    <row r="5" spans="1:4" ht="13.5" customHeight="1" x14ac:dyDescent="0.2">
      <c r="A5" s="557" t="s">
        <v>307</v>
      </c>
      <c r="B5" s="557"/>
      <c r="C5" s="112" t="s">
        <v>308</v>
      </c>
      <c r="D5" s="196" t="s">
        <v>309</v>
      </c>
    </row>
    <row r="6" spans="1:4" s="117" customFormat="1" ht="12.95" customHeight="1" x14ac:dyDescent="0.2">
      <c r="A6" s="114">
        <v>1</v>
      </c>
      <c r="B6" s="115">
        <v>2</v>
      </c>
      <c r="C6" s="115">
        <v>3</v>
      </c>
      <c r="D6" s="116">
        <v>4</v>
      </c>
    </row>
    <row r="7" spans="1:4" s="117" customFormat="1" ht="15.95" customHeight="1" x14ac:dyDescent="0.2">
      <c r="A7" s="118"/>
      <c r="B7" s="119"/>
      <c r="C7" s="119" t="s">
        <v>196</v>
      </c>
      <c r="D7" s="197"/>
    </row>
    <row r="8" spans="1:4" s="124" customFormat="1" ht="12" customHeight="1" x14ac:dyDescent="0.2">
      <c r="A8" s="114" t="s">
        <v>4</v>
      </c>
      <c r="B8" s="121"/>
      <c r="C8" s="198" t="s">
        <v>355</v>
      </c>
      <c r="D8" s="45">
        <f>SUM(D9:D16)</f>
        <v>0</v>
      </c>
    </row>
    <row r="9" spans="1:4" s="124" customFormat="1" ht="12" customHeight="1" x14ac:dyDescent="0.2">
      <c r="A9" s="131"/>
      <c r="B9" s="126" t="s">
        <v>127</v>
      </c>
      <c r="C9" s="4" t="s">
        <v>19</v>
      </c>
      <c r="D9" s="132"/>
    </row>
    <row r="10" spans="1:4" s="124" customFormat="1" ht="12" customHeight="1" x14ac:dyDescent="0.2">
      <c r="A10" s="125"/>
      <c r="B10" s="126" t="s">
        <v>129</v>
      </c>
      <c r="C10" s="5" t="s">
        <v>21</v>
      </c>
      <c r="D10" s="34"/>
    </row>
    <row r="11" spans="1:4" s="124" customFormat="1" ht="12" customHeight="1" x14ac:dyDescent="0.2">
      <c r="A11" s="125"/>
      <c r="B11" s="126" t="s">
        <v>131</v>
      </c>
      <c r="C11" s="5" t="s">
        <v>23</v>
      </c>
      <c r="D11" s="34"/>
    </row>
    <row r="12" spans="1:4" s="124" customFormat="1" ht="12" customHeight="1" x14ac:dyDescent="0.2">
      <c r="A12" s="125"/>
      <c r="B12" s="126" t="s">
        <v>133</v>
      </c>
      <c r="C12" s="5" t="s">
        <v>25</v>
      </c>
      <c r="D12" s="34"/>
    </row>
    <row r="13" spans="1:4" s="124" customFormat="1" ht="12" customHeight="1" x14ac:dyDescent="0.2">
      <c r="A13" s="125"/>
      <c r="B13" s="126" t="s">
        <v>356</v>
      </c>
      <c r="C13" s="6" t="s">
        <v>27</v>
      </c>
      <c r="D13" s="34"/>
    </row>
    <row r="14" spans="1:4" s="124" customFormat="1" ht="12" customHeight="1" x14ac:dyDescent="0.2">
      <c r="A14" s="133"/>
      <c r="B14" s="126" t="s">
        <v>137</v>
      </c>
      <c r="C14" s="5" t="s">
        <v>357</v>
      </c>
      <c r="D14" s="49"/>
    </row>
    <row r="15" spans="1:4" s="128" customFormat="1" ht="12" customHeight="1" x14ac:dyDescent="0.2">
      <c r="A15" s="125"/>
      <c r="B15" s="126" t="s">
        <v>139</v>
      </c>
      <c r="C15" s="5" t="s">
        <v>358</v>
      </c>
      <c r="D15" s="34"/>
    </row>
    <row r="16" spans="1:4" s="128" customFormat="1" ht="12" customHeight="1" x14ac:dyDescent="0.2">
      <c r="A16" s="134"/>
      <c r="B16" s="135" t="s">
        <v>141</v>
      </c>
      <c r="C16" s="6" t="s">
        <v>359</v>
      </c>
      <c r="D16" s="41"/>
    </row>
    <row r="17" spans="1:4" s="124" customFormat="1" ht="12" customHeight="1" x14ac:dyDescent="0.2">
      <c r="A17" s="114" t="s">
        <v>6</v>
      </c>
      <c r="B17" s="121"/>
      <c r="C17" s="198" t="s">
        <v>360</v>
      </c>
      <c r="D17" s="45">
        <f>SUM(D18:D21)</f>
        <v>0</v>
      </c>
    </row>
    <row r="18" spans="1:4" s="128" customFormat="1" ht="12" customHeight="1" x14ac:dyDescent="0.2">
      <c r="A18" s="125"/>
      <c r="B18" s="126" t="s">
        <v>8</v>
      </c>
      <c r="C18" s="8" t="s">
        <v>361</v>
      </c>
      <c r="D18" s="34"/>
    </row>
    <row r="19" spans="1:4" s="128" customFormat="1" ht="12" customHeight="1" x14ac:dyDescent="0.2">
      <c r="A19" s="125"/>
      <c r="B19" s="126" t="s">
        <v>10</v>
      </c>
      <c r="C19" s="5" t="s">
        <v>362</v>
      </c>
      <c r="D19" s="34"/>
    </row>
    <row r="20" spans="1:4" s="128" customFormat="1" ht="12" customHeight="1" x14ac:dyDescent="0.2">
      <c r="A20" s="125"/>
      <c r="B20" s="126" t="s">
        <v>12</v>
      </c>
      <c r="C20" s="5" t="s">
        <v>363</v>
      </c>
      <c r="D20" s="34"/>
    </row>
    <row r="21" spans="1:4" s="128" customFormat="1" ht="12" customHeight="1" x14ac:dyDescent="0.2">
      <c r="A21" s="125"/>
      <c r="B21" s="126" t="s">
        <v>14</v>
      </c>
      <c r="C21" s="5" t="s">
        <v>362</v>
      </c>
      <c r="D21" s="34"/>
    </row>
    <row r="22" spans="1:4" s="128" customFormat="1" ht="12" customHeight="1" x14ac:dyDescent="0.2">
      <c r="A22" s="114" t="s">
        <v>16</v>
      </c>
      <c r="B22" s="3"/>
      <c r="C22" s="3" t="s">
        <v>364</v>
      </c>
      <c r="D22" s="45">
        <f>+D23+D24</f>
        <v>0</v>
      </c>
    </row>
    <row r="23" spans="1:4" s="124" customFormat="1" ht="12" customHeight="1" x14ac:dyDescent="0.2">
      <c r="A23" s="131"/>
      <c r="B23" s="199" t="s">
        <v>18</v>
      </c>
      <c r="C23" s="4" t="s">
        <v>77</v>
      </c>
      <c r="D23" s="132"/>
    </row>
    <row r="24" spans="1:4" s="124" customFormat="1" ht="12" customHeight="1" x14ac:dyDescent="0.2">
      <c r="A24" s="200"/>
      <c r="B24" s="201" t="s">
        <v>20</v>
      </c>
      <c r="C24" s="7" t="s">
        <v>79</v>
      </c>
      <c r="D24" s="202"/>
    </row>
    <row r="25" spans="1:4" s="124" customFormat="1" ht="12" customHeight="1" x14ac:dyDescent="0.2">
      <c r="A25" s="114" t="s">
        <v>170</v>
      </c>
      <c r="B25" s="121"/>
      <c r="C25" s="3" t="s">
        <v>378</v>
      </c>
      <c r="D25" s="54">
        <v>2496000</v>
      </c>
    </row>
    <row r="26" spans="1:4" s="124" customFormat="1" ht="12" customHeight="1" x14ac:dyDescent="0.2">
      <c r="A26" s="114" t="s">
        <v>36</v>
      </c>
      <c r="B26" s="151"/>
      <c r="C26" s="3" t="s">
        <v>379</v>
      </c>
      <c r="D26" s="152"/>
    </row>
    <row r="27" spans="1:4" s="128" customFormat="1" ht="12" customHeight="1" x14ac:dyDescent="0.2">
      <c r="A27" s="203" t="s">
        <v>53</v>
      </c>
      <c r="B27" s="204"/>
      <c r="C27" s="178" t="s">
        <v>380</v>
      </c>
      <c r="D27" s="205"/>
    </row>
    <row r="28" spans="1:4" s="128" customFormat="1" ht="15" customHeight="1" x14ac:dyDescent="0.2">
      <c r="A28" s="131"/>
      <c r="B28" s="138" t="s">
        <v>54</v>
      </c>
      <c r="C28" s="4" t="s">
        <v>268</v>
      </c>
      <c r="D28" s="132"/>
    </row>
    <row r="29" spans="1:4" s="128" customFormat="1" ht="15" customHeight="1" x14ac:dyDescent="0.2">
      <c r="A29" s="206"/>
      <c r="B29" s="145" t="s">
        <v>66</v>
      </c>
      <c r="C29" s="11" t="s">
        <v>369</v>
      </c>
      <c r="D29" s="146"/>
    </row>
    <row r="30" spans="1:4" x14ac:dyDescent="0.2">
      <c r="A30" s="156" t="s">
        <v>191</v>
      </c>
      <c r="B30" s="207"/>
      <c r="C30" s="208" t="s">
        <v>381</v>
      </c>
      <c r="D30" s="149"/>
    </row>
    <row r="31" spans="1:4" s="117" customFormat="1" ht="16.5" customHeight="1" x14ac:dyDescent="0.2">
      <c r="A31" s="156" t="s">
        <v>80</v>
      </c>
      <c r="B31" s="209"/>
      <c r="C31" s="210" t="s">
        <v>382</v>
      </c>
      <c r="D31" s="152"/>
    </row>
    <row r="32" spans="1:4" s="166" customFormat="1" ht="12" customHeight="1" x14ac:dyDescent="0.2">
      <c r="A32" s="157"/>
      <c r="B32" s="157"/>
      <c r="C32" s="158"/>
      <c r="D32" s="159"/>
    </row>
    <row r="33" spans="1:4" ht="12" customHeight="1" x14ac:dyDescent="0.2">
      <c r="A33" s="160"/>
      <c r="B33" s="161"/>
      <c r="C33" s="161"/>
      <c r="D33" s="162"/>
    </row>
    <row r="34" spans="1:4" ht="12" customHeight="1" x14ac:dyDescent="0.2">
      <c r="A34" s="163"/>
      <c r="B34" s="164"/>
      <c r="C34" s="165" t="s">
        <v>197</v>
      </c>
      <c r="D34" s="152"/>
    </row>
    <row r="35" spans="1:4" ht="12" customHeight="1" x14ac:dyDescent="0.2">
      <c r="A35" s="114" t="s">
        <v>4</v>
      </c>
      <c r="B35" s="3"/>
      <c r="C35" s="3" t="s">
        <v>323</v>
      </c>
      <c r="D35" s="45"/>
    </row>
    <row r="36" spans="1:4" ht="12" customHeight="1" x14ac:dyDescent="0.2">
      <c r="A36" s="147"/>
      <c r="B36" s="167" t="s">
        <v>127</v>
      </c>
      <c r="C36" s="8" t="s">
        <v>128</v>
      </c>
      <c r="D36" s="30"/>
    </row>
    <row r="37" spans="1:4" ht="12" customHeight="1" x14ac:dyDescent="0.2">
      <c r="A37" s="125"/>
      <c r="B37" s="141" t="s">
        <v>129</v>
      </c>
      <c r="C37" s="5" t="s">
        <v>130</v>
      </c>
      <c r="D37" s="34"/>
    </row>
    <row r="38" spans="1:4" ht="12" customHeight="1" x14ac:dyDescent="0.2">
      <c r="A38" s="125"/>
      <c r="B38" s="141" t="s">
        <v>131</v>
      </c>
      <c r="C38" s="5" t="s">
        <v>132</v>
      </c>
      <c r="D38" s="34">
        <v>2496000</v>
      </c>
    </row>
    <row r="39" spans="1:4" s="166" customFormat="1" ht="12" customHeight="1" x14ac:dyDescent="0.2">
      <c r="A39" s="125"/>
      <c r="B39" s="141" t="s">
        <v>133</v>
      </c>
      <c r="C39" s="5" t="s">
        <v>134</v>
      </c>
      <c r="D39" s="34"/>
    </row>
    <row r="40" spans="1:4" ht="12" customHeight="1" x14ac:dyDescent="0.2">
      <c r="A40" s="125"/>
      <c r="B40" s="141" t="s">
        <v>135</v>
      </c>
      <c r="C40" s="5" t="s">
        <v>136</v>
      </c>
      <c r="D40" s="34"/>
    </row>
    <row r="41" spans="1:4" ht="12" customHeight="1" x14ac:dyDescent="0.2">
      <c r="A41" s="114" t="s">
        <v>6</v>
      </c>
      <c r="B41" s="3"/>
      <c r="C41" s="3" t="s">
        <v>372</v>
      </c>
      <c r="D41" s="45">
        <f>SUM(D42:D45)</f>
        <v>0</v>
      </c>
    </row>
    <row r="42" spans="1:4" ht="12" customHeight="1" x14ac:dyDescent="0.2">
      <c r="A42" s="147"/>
      <c r="B42" s="167" t="s">
        <v>8</v>
      </c>
      <c r="C42" s="8" t="s">
        <v>151</v>
      </c>
      <c r="D42" s="30"/>
    </row>
    <row r="43" spans="1:4" ht="12" customHeight="1" x14ac:dyDescent="0.2">
      <c r="A43" s="125"/>
      <c r="B43" s="141" t="s">
        <v>10</v>
      </c>
      <c r="C43" s="5" t="s">
        <v>152</v>
      </c>
      <c r="D43" s="34"/>
    </row>
    <row r="44" spans="1:4" ht="15" customHeight="1" x14ac:dyDescent="0.2">
      <c r="A44" s="125"/>
      <c r="B44" s="141" t="s">
        <v>155</v>
      </c>
      <c r="C44" s="5" t="s">
        <v>373</v>
      </c>
      <c r="D44" s="34"/>
    </row>
    <row r="45" spans="1:4" x14ac:dyDescent="0.2">
      <c r="A45" s="125"/>
      <c r="B45" s="141" t="s">
        <v>159</v>
      </c>
      <c r="C45" s="5" t="s">
        <v>374</v>
      </c>
      <c r="D45" s="34"/>
    </row>
    <row r="46" spans="1:4" ht="15" customHeight="1" x14ac:dyDescent="0.2">
      <c r="A46" s="114" t="s">
        <v>16</v>
      </c>
      <c r="B46" s="3"/>
      <c r="C46" s="3" t="s">
        <v>375</v>
      </c>
      <c r="D46" s="54"/>
    </row>
    <row r="47" spans="1:4" ht="14.25" customHeight="1" x14ac:dyDescent="0.2">
      <c r="A47" s="156" t="s">
        <v>170</v>
      </c>
      <c r="B47" s="207"/>
      <c r="C47" s="208" t="s">
        <v>376</v>
      </c>
      <c r="D47" s="149"/>
    </row>
    <row r="48" spans="1:4" x14ac:dyDescent="0.2">
      <c r="A48" s="114" t="s">
        <v>36</v>
      </c>
      <c r="B48" s="148"/>
      <c r="C48" s="211" t="s">
        <v>377</v>
      </c>
      <c r="D48" s="45">
        <f>+D35+D41+D46+D47</f>
        <v>0</v>
      </c>
    </row>
    <row r="49" spans="1:4" x14ac:dyDescent="0.2">
      <c r="A49" s="192"/>
      <c r="B49" s="193"/>
      <c r="C49" s="193"/>
      <c r="D49" s="212"/>
    </row>
    <row r="50" spans="1:4" x14ac:dyDescent="0.2">
      <c r="A50" s="188" t="s">
        <v>350</v>
      </c>
      <c r="B50" s="189"/>
      <c r="C50" s="190"/>
      <c r="D50" s="191"/>
    </row>
    <row r="51" spans="1:4" x14ac:dyDescent="0.2">
      <c r="A51" s="188" t="s">
        <v>351</v>
      </c>
      <c r="B51" s="189"/>
      <c r="C51" s="190"/>
      <c r="D51" s="191"/>
    </row>
  </sheetData>
  <sheetProtection selectLockedCells="1" selectUnlockedCells="1"/>
  <mergeCells count="2">
    <mergeCell ref="A2:B2"/>
    <mergeCell ref="A5:B5"/>
  </mergeCells>
  <phoneticPr fontId="11" type="noConversion"/>
  <printOptions horizontalCentered="1"/>
  <pageMargins left="0.78749999999999998" right="0.78749999999999998" top="0.98402777777777772" bottom="0.98402777777777772" header="0.51180555555555551" footer="0.51180555555555551"/>
  <pageSetup paperSize="9" scale="7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7</vt:i4>
      </vt:variant>
    </vt:vector>
  </HeadingPairs>
  <TitlesOfParts>
    <vt:vector size="31" baseType="lpstr">
      <vt:lpstr>1. sz. mell.</vt:lpstr>
      <vt:lpstr>2.sz.melléklet</vt:lpstr>
      <vt:lpstr>2.1. melléklet</vt:lpstr>
      <vt:lpstr>2.2.sz. melléklet</vt:lpstr>
      <vt:lpstr>3.sz.mell.</vt:lpstr>
      <vt:lpstr>4.1.sz.mell</vt:lpstr>
      <vt:lpstr>4.2.sz.mell</vt:lpstr>
      <vt:lpstr>4.3.sz.mell</vt:lpstr>
      <vt:lpstr>4.4.sz.mell</vt:lpstr>
      <vt:lpstr>4.5.sz.mell</vt:lpstr>
      <vt:lpstr>4.6. sz. mell</vt:lpstr>
      <vt:lpstr>4.7. sz. mell.</vt:lpstr>
      <vt:lpstr>5.sz.mell</vt:lpstr>
      <vt:lpstr>6.sz.mell.</vt:lpstr>
      <vt:lpstr>7.sz.mell.</vt:lpstr>
      <vt:lpstr>8.sz.mell</vt:lpstr>
      <vt:lpstr>9.sz.mell</vt:lpstr>
      <vt:lpstr>10.sz.mell</vt:lpstr>
      <vt:lpstr>11.sz.mell</vt:lpstr>
      <vt:lpstr>12.mell</vt:lpstr>
      <vt:lpstr>13.sz. mell</vt:lpstr>
      <vt:lpstr>Munka4</vt:lpstr>
      <vt:lpstr>Munka3</vt:lpstr>
      <vt:lpstr>Munka5</vt:lpstr>
      <vt:lpstr>'3.sz.mell.'!Nyomtatási_cím</vt:lpstr>
      <vt:lpstr>'4.1.sz.mell'!Nyomtatási_cím</vt:lpstr>
      <vt:lpstr>'4.2.sz.mell'!Nyomtatási_cím</vt:lpstr>
      <vt:lpstr>'4.3.sz.mell'!Nyomtatási_cím</vt:lpstr>
      <vt:lpstr>'4.4.sz.mell'!Nyomtatási_cím</vt:lpstr>
      <vt:lpstr>'4.5.sz.mell'!Nyomtatási_cím</vt:lpstr>
      <vt:lpstr>'2.sz.melléklet'!Nyomtatási_terület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Aparhant Titkárság Kriszti</cp:lastModifiedBy>
  <cp:lastPrinted>2018-09-19T09:52:04Z</cp:lastPrinted>
  <dcterms:created xsi:type="dcterms:W3CDTF">2013-04-02T18:30:45Z</dcterms:created>
  <dcterms:modified xsi:type="dcterms:W3CDTF">2019-06-18T09:43:53Z</dcterms:modified>
</cp:coreProperties>
</file>