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tabRatio="986" firstSheet="5" activeTab="15"/>
  </bookViews>
  <sheets>
    <sheet name="1.bev. forrásonként" sheetId="1" r:id="rId1"/>
    <sheet name="2. Kiadások" sheetId="2" r:id="rId2"/>
    <sheet name="3.Mérleg" sheetId="3" r:id="rId3"/>
    <sheet name="4.. felújítás" sheetId="4" r:id="rId4"/>
    <sheet name="5. . Beruházások" sheetId="5" r:id="rId5"/>
    <sheet name="6. létszám-előir." sheetId="6" r:id="rId6"/>
    <sheet name="7.közfogl." sheetId="7" r:id="rId7"/>
    <sheet name="8. EU projekt" sheetId="8" r:id="rId8"/>
    <sheet name="9. lak. szolg. tám." sheetId="9" r:id="rId9"/>
    <sheet name="10 adósság" sheetId="10" r:id="rId10"/>
    <sheet name="11.  közvetett támogatások" sheetId="11" r:id="rId11"/>
    <sheet name="12.. egyéb működési tám" sheetId="12" r:id="rId12"/>
    <sheet name="13. maradvány" sheetId="13" r:id="rId13"/>
    <sheet name=" 14ab. vagyon " sheetId="14" r:id="rId14"/>
    <sheet name="15ab. többéves" sheetId="15" r:id="rId15"/>
    <sheet name="16. Részesedések" sheetId="16" r:id="rId16"/>
  </sheets>
  <externalReferences>
    <externalReference r:id="rId19"/>
  </externalReferences>
  <definedNames>
    <definedName name="_xlnm.Print_Area" localSheetId="13">' 14ab. vagyon '!$A$1:$E$91</definedName>
  </definedNames>
  <calcPr fullCalcOnLoad="1"/>
</workbook>
</file>

<file path=xl/sharedStrings.xml><?xml version="1.0" encoding="utf-8"?>
<sst xmlns="http://schemas.openxmlformats.org/spreadsheetml/2006/main" count="969" uniqueCount="770">
  <si>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</si>
  <si>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</si>
  <si>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</si>
  <si>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</si>
  <si>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</si>
  <si>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</si>
  <si>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</si>
  <si>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</si>
  <si>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>I</t>
  </si>
  <si>
    <t>J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</si>
  <si>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</si>
  <si>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</si>
  <si>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</si>
  <si>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</si>
  <si>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</si>
  <si>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</si>
  <si>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</si>
  <si>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</si>
  <si>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Módosítás</t>
  </si>
  <si>
    <t>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</si>
  <si>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</si>
  <si>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</si>
  <si>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</si>
  <si>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</si>
  <si>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</si>
  <si>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</si>
  <si>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</si>
  <si>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</si>
  <si>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</si>
  <si>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I. </t>
  </si>
  <si>
    <t>Önkormányzatok működési támogatásai (=01+…+06)</t>
  </si>
  <si>
    <t>B11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</si>
  <si>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</si>
  <si>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</si>
  <si>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</si>
  <si>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</si>
  <si>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</si>
  <si>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</si>
  <si>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</si>
  <si>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</si>
  <si>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</si>
  <si>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a</t>
  </si>
  <si>
    <t>b</t>
  </si>
  <si>
    <t>c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</si>
  <si>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</si>
  <si>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</si>
  <si>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</si>
  <si>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</si>
  <si>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</si>
  <si>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</si>
  <si>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</si>
  <si>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</si>
  <si>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</si>
  <si>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</si>
  <si>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</si>
  <si>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</si>
  <si>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</si>
  <si>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</si>
  <si>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</si>
  <si>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</si>
  <si>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</si>
  <si>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</si>
  <si>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</si>
  <si>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</si>
  <si>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</si>
  <si>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</si>
  <si>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</si>
  <si>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</si>
  <si>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</si>
  <si>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</si>
  <si>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</si>
  <si>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</si>
  <si>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</si>
  <si>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</si>
  <si>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</si>
  <si>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</si>
  <si>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</si>
  <si>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</si>
  <si>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</si>
  <si>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</si>
  <si>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</si>
  <si>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</si>
  <si>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</si>
  <si>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</si>
  <si>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</si>
  <si>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</si>
  <si>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</si>
  <si>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</si>
  <si>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</si>
  <si>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</si>
  <si>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</si>
  <si>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</si>
  <si>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</si>
  <si>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</si>
  <si>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</si>
  <si>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</si>
  <si>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</si>
  <si>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</si>
  <si>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</si>
  <si>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</si>
  <si>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</si>
  <si>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</si>
  <si>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</si>
  <si>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Egyéb működési bevételek: közterület haszonbérlet,teleház bevételei, sírhelymegváltás</t>
  </si>
  <si>
    <t>B411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</si>
  <si>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</si>
  <si>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</si>
  <si>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</si>
  <si>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</si>
  <si>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</si>
  <si>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</si>
  <si>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</si>
  <si>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</si>
  <si>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</si>
  <si>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</si>
  <si>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</si>
  <si>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</si>
  <si>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</si>
  <si>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</si>
  <si>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</si>
  <si>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</si>
  <si>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</si>
  <si>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</si>
  <si>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</si>
  <si>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</si>
  <si>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</si>
  <si>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</si>
  <si>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</si>
  <si>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</si>
  <si>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</si>
  <si>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</si>
  <si>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</si>
  <si>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</si>
  <si>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</si>
  <si>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</si>
  <si>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</si>
  <si>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</si>
  <si>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</si>
  <si>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</si>
  <si>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</si>
  <si>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</si>
  <si>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</si>
  <si>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</si>
  <si>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</si>
  <si>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</si>
  <si>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</si>
  <si>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</si>
  <si>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</si>
  <si>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</si>
  <si>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</si>
  <si>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</si>
  <si>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</si>
  <si>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</si>
  <si>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</si>
  <si>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</si>
  <si>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</si>
  <si>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</si>
  <si>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</si>
  <si>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</si>
  <si>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</si>
  <si>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</si>
  <si>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</si>
  <si>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</si>
  <si>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</si>
  <si>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</si>
  <si>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</si>
  <si>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</si>
  <si>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</si>
  <si>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</si>
  <si>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</si>
  <si>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</si>
  <si>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</si>
  <si>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</si>
  <si>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</si>
  <si>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</si>
  <si>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</si>
  <si>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</si>
  <si>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 xml:space="preserve"> Ft-ban</t>
  </si>
  <si>
    <t>A.</t>
  </si>
  <si>
    <t>B.</t>
  </si>
  <si>
    <t>C</t>
  </si>
  <si>
    <t>D</t>
  </si>
  <si>
    <t>E</t>
  </si>
  <si>
    <t>F</t>
  </si>
  <si>
    <t>G</t>
  </si>
  <si>
    <t>Megnevezés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</si>
  <si>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</si>
  <si>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</si>
  <si>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</si>
  <si>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</si>
  <si>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</si>
  <si>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</si>
  <si>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</si>
  <si>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</si>
  <si>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</si>
  <si>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</si>
  <si>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</si>
  <si>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</si>
  <si>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</si>
  <si>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</si>
  <si>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</si>
  <si>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</si>
  <si>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</si>
  <si>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</si>
  <si>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</si>
  <si>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</si>
  <si>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</si>
  <si>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</si>
  <si>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</si>
  <si>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</si>
  <si>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</si>
  <si>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mindösszesen: </t>
  </si>
  <si>
    <t>C.</t>
  </si>
  <si>
    <t xml:space="preserve">D. </t>
  </si>
  <si>
    <t>E.</t>
  </si>
  <si>
    <t>H</t>
  </si>
  <si>
    <t>K</t>
  </si>
  <si>
    <t>Önkormányzat költségvetési kiadásai önkormányzati szakfeladatok szerinti bontásban, kiemelt előirányzatonként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</si>
  <si>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</si>
  <si>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</si>
  <si>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</si>
  <si>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</si>
  <si>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</si>
  <si>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</si>
  <si>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</si>
  <si>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Tartalék</t>
  </si>
  <si>
    <t>Összesen</t>
  </si>
  <si>
    <t xml:space="preserve"> I. önkormányzat</t>
  </si>
  <si>
    <t>066020 - Községgazdálkodás</t>
  </si>
  <si>
    <t>091140 - Óvodai nevelés</t>
  </si>
  <si>
    <t>091220 - Általános iskola tám.</t>
  </si>
  <si>
    <t>082044 - Könyvtári szolgáltatás</t>
  </si>
  <si>
    <t xml:space="preserve">Az önkormányzat  költségvetési mérlege </t>
  </si>
  <si>
    <t xml:space="preserve">C.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</si>
  <si>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</si>
  <si>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</si>
  <si>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</si>
  <si>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</si>
  <si>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</si>
  <si>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</si>
  <si>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</si>
  <si>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</si>
  <si>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</si>
  <si>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</si>
  <si>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</si>
  <si>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</si>
  <si>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Dologi kiadások</t>
  </si>
  <si>
    <t>Ellátottak pénzbeli juttatásai</t>
  </si>
  <si>
    <t>Működési célú átvett pénzeszköz</t>
  </si>
  <si>
    <t>Egyéb működési célú kiadások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</si>
  <si>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</si>
  <si>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</si>
  <si>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</si>
  <si>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</si>
  <si>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</si>
  <si>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</si>
  <si>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</si>
  <si>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</si>
  <si>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</si>
  <si>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</si>
  <si>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</si>
  <si>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</si>
  <si>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</si>
  <si>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</si>
  <si>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</si>
  <si>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</si>
  <si>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</si>
  <si>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</si>
  <si>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</si>
  <si>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</si>
  <si>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</si>
  <si>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</si>
  <si>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</si>
  <si>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</si>
  <si>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</si>
  <si>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</si>
  <si>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</si>
  <si>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</si>
  <si>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</si>
  <si>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</si>
  <si>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</si>
  <si>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</si>
  <si>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</si>
  <si>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</si>
  <si>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</si>
  <si>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</si>
  <si>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</si>
  <si>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</si>
  <si>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rPr>
        <b/>
        <sz val="10"/>
        <rFont val="Arial"/>
        <family val="2"/>
      </rPr>
      <t>Az önkormányzat  felújítási előirányzatai célonként</t>
    </r>
    <r>
      <rPr>
        <sz val="10"/>
        <rFont val="Arial"/>
        <family val="2"/>
      </rPr>
      <t xml:space="preserve"> </t>
    </r>
  </si>
  <si>
    <t>Ft-ban</t>
  </si>
  <si>
    <t xml:space="preserve">A. </t>
  </si>
  <si>
    <t xml:space="preserve">B. </t>
  </si>
  <si>
    <t>1.</t>
  </si>
  <si>
    <t>áfa</t>
  </si>
  <si>
    <t>Áfa</t>
  </si>
  <si>
    <t>ÖSSZESEN</t>
  </si>
  <si>
    <t xml:space="preserve">s.sz. </t>
  </si>
  <si>
    <t>Beruházások</t>
  </si>
  <si>
    <t>Önként vállalt</t>
  </si>
  <si>
    <t>Kötelező feladat</t>
  </si>
  <si>
    <t xml:space="preserve">Beruházások összesen: </t>
  </si>
  <si>
    <t>Létszám-előirányzat</t>
  </si>
  <si>
    <t xml:space="preserve">Ssz. </t>
  </si>
  <si>
    <t>fő</t>
  </si>
  <si>
    <t xml:space="preserve">Önkormányzat </t>
  </si>
  <si>
    <t>Igazgatási tevékenység</t>
  </si>
  <si>
    <t>Könyvtár</t>
  </si>
  <si>
    <t>Falugondnoki szolgálat</t>
  </si>
  <si>
    <t>Művelődési ház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</si>
  <si>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</si>
  <si>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</si>
  <si>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</si>
  <si>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</si>
  <si>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</si>
  <si>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</si>
  <si>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</si>
  <si>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EU támogatással megvalósuló programok, projektek, bevételei, kiadásai</t>
  </si>
  <si>
    <t xml:space="preserve">E. </t>
  </si>
  <si>
    <t>Megállapított támogatás</t>
  </si>
  <si>
    <t>Kifizetés várható ez évben</t>
  </si>
  <si>
    <t>működésre</t>
  </si>
  <si>
    <t>felújításra</t>
  </si>
  <si>
    <t>beruházásra</t>
  </si>
  <si>
    <t>Bevételek</t>
  </si>
  <si>
    <t>Összesen:</t>
  </si>
  <si>
    <t>Kiadások</t>
  </si>
  <si>
    <t>Lakosságnak juttatott támogatások , szociális ellátások</t>
  </si>
  <si>
    <t>Sorszám</t>
  </si>
  <si>
    <t xml:space="preserve"> I. Saját bevételek</t>
  </si>
  <si>
    <t>Helyi adók</t>
  </si>
  <si>
    <t>Osztalék, koncsessziós díjak</t>
  </si>
  <si>
    <t>Tárgyi eszközök, immateriális javask, vagyoni értékű jog értékestése és hasznosítása, vagyonhasznosításból származó bevétel</t>
  </si>
  <si>
    <t>Vállalat értékesítéséből, privazitációból származó bev.</t>
  </si>
  <si>
    <t>Saját bevételek összesen:</t>
  </si>
  <si>
    <t>Saját bevételek 50%-a</t>
  </si>
  <si>
    <t>hitel előző években felvett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</si>
  <si>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</si>
  <si>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</si>
  <si>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</si>
  <si>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</si>
  <si>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</si>
  <si>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</si>
  <si>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Fejlesztési célok megnevezése</t>
  </si>
  <si>
    <t>Adósságot keletkeztető ügylet összege</t>
  </si>
  <si>
    <t>Nincs tervezve fejlesztési hitel felvétele</t>
  </si>
  <si>
    <t>Nincs hitel felvétel betervezve</t>
  </si>
  <si>
    <t>Közvetett és közvetlen támogatások   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</si>
  <si>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</si>
  <si>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</si>
  <si>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</si>
  <si>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</si>
  <si>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</si>
  <si>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</si>
  <si>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</si>
  <si>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</si>
  <si>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</si>
  <si>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Egyéb működési kiadások megoszlása</t>
  </si>
  <si>
    <t xml:space="preserve"> - Hulladékgazdálkodási társulásnak</t>
  </si>
  <si>
    <t xml:space="preserve">Mindösszesen: </t>
  </si>
  <si>
    <t>adatok  forintban</t>
  </si>
  <si>
    <t>A</t>
  </si>
  <si>
    <t>B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</si>
  <si>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</si>
  <si>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</si>
  <si>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</si>
  <si>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</si>
  <si>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</si>
  <si>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</si>
  <si>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</si>
  <si>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</si>
  <si>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</si>
  <si>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</si>
  <si>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</si>
  <si>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</si>
  <si>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</si>
  <si>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</si>
  <si>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</si>
  <si>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</si>
  <si>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</si>
  <si>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</si>
  <si>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</si>
  <si>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</si>
  <si>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</si>
  <si>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</si>
  <si>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</si>
  <si>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</si>
  <si>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</si>
  <si>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</si>
  <si>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</si>
  <si>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</si>
  <si>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</si>
  <si>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</si>
  <si>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</si>
  <si>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</si>
  <si>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</si>
  <si>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</si>
  <si>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</si>
  <si>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</si>
  <si>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</si>
  <si>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</si>
  <si>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</si>
  <si>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</si>
  <si>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</si>
  <si>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</si>
  <si>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</si>
  <si>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</si>
  <si>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</si>
  <si>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</si>
  <si>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</si>
  <si>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</si>
  <si>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</si>
  <si>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</si>
  <si>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</si>
  <si>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</si>
  <si>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</si>
  <si>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</si>
  <si>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</si>
  <si>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</si>
  <si>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</si>
  <si>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</si>
  <si>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</si>
  <si>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</si>
  <si>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</si>
  <si>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</si>
  <si>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</si>
  <si>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</si>
  <si>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</si>
  <si>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</si>
  <si>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</si>
  <si>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</si>
  <si>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</si>
  <si>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</si>
  <si>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</si>
  <si>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</si>
  <si>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</si>
  <si>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</si>
  <si>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</si>
  <si>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</si>
  <si>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</si>
  <si>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</si>
  <si>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</si>
  <si>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</si>
  <si>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</si>
  <si>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</si>
  <si>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</si>
  <si>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</si>
  <si>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</si>
  <si>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</si>
  <si>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</si>
  <si>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</si>
  <si>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</si>
  <si>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</si>
  <si>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</si>
  <si>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</si>
  <si>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</si>
  <si>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</si>
  <si>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</si>
  <si>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</si>
  <si>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</si>
  <si>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</si>
  <si>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</si>
  <si>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</si>
  <si>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</si>
  <si>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</si>
  <si>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</si>
  <si>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</si>
  <si>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</si>
  <si>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</si>
  <si>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</si>
  <si>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</si>
  <si>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</si>
  <si>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</si>
  <si>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</si>
  <si>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</si>
  <si>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</si>
  <si>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</si>
  <si>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</si>
  <si>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</si>
  <si>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</si>
  <si>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</si>
  <si>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</si>
  <si>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</si>
  <si>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</si>
  <si>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</si>
  <si>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</si>
  <si>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</si>
  <si>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</si>
  <si>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</si>
  <si>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</si>
  <si>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</si>
  <si>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</si>
  <si>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</si>
  <si>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</si>
  <si>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</si>
  <si>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</si>
  <si>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</si>
  <si>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</si>
  <si>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</si>
  <si>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</si>
  <si>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</si>
  <si>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</si>
  <si>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</si>
  <si>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</si>
  <si>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</si>
  <si>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</si>
  <si>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</si>
  <si>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</si>
  <si>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</si>
  <si>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</si>
  <si>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</si>
  <si>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</si>
  <si>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</si>
  <si>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</si>
  <si>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</si>
  <si>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</si>
  <si>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</si>
  <si>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</si>
  <si>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N</t>
  </si>
  <si>
    <t>Hansználatban lévő 
nullára írt eszközök 
bruttó értéke</t>
  </si>
  <si>
    <t>Hansználaton kívüli 
nullára írt eszközök 
bruttó értéke</t>
  </si>
  <si>
    <t>A. Önkormányzat</t>
  </si>
  <si>
    <t>I. Immateriális javak</t>
  </si>
  <si>
    <t>II. Ingatlanok</t>
  </si>
  <si>
    <t xml:space="preserve">III. Gépek, berendezések, felszerelések, járművek </t>
  </si>
  <si>
    <t xml:space="preserve">A többéves kihatással járó feladatok előirányzatai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</si>
  <si>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</si>
  <si>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</si>
  <si>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</si>
  <si>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</si>
  <si>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</si>
  <si>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</si>
  <si>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</si>
  <si>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</si>
  <si>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</si>
  <si>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</si>
  <si>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Mérlegben értékkel nem szereplő kötelezettségek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</si>
  <si>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</si>
  <si>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</si>
  <si>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</si>
  <si>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</si>
  <si>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</si>
  <si>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</si>
  <si>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</si>
  <si>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>Kaposmenti Hulladékgazdálkodási társulásnak</t>
  </si>
  <si>
    <t>Kaposvár</t>
  </si>
  <si>
    <t>1-2-11-4300-0010-7/2011</t>
  </si>
  <si>
    <t>hulladéklerakó rendszer megvalósítására</t>
  </si>
  <si>
    <t>Fonó</t>
  </si>
  <si>
    <t>Ssz.</t>
  </si>
  <si>
    <t>Felújítási cél megnevezése</t>
  </si>
  <si>
    <t>Állami</t>
  </si>
  <si>
    <t>Közfoglalkoztatás beruházásai</t>
  </si>
  <si>
    <t>Módosított</t>
  </si>
  <si>
    <t>I. Támogatások, támogatásértékű kiadások működési</t>
  </si>
  <si>
    <t>ÁH-n belüli pénzeszközátadások</t>
  </si>
  <si>
    <t xml:space="preserve"> - Igal és Környéke Alapszolgáltatási Központ</t>
  </si>
  <si>
    <t xml:space="preserve"> - Somogy Megyei Tűzoltóság</t>
  </si>
  <si>
    <t xml:space="preserve"> - Működési pénzeszköz átadás (belső ellenőrzésre) </t>
  </si>
  <si>
    <t xml:space="preserve"> - Gyermekétkeztetésre iskolának</t>
  </si>
  <si>
    <t xml:space="preserve"> - Munka és tűzvédelmi társulás</t>
  </si>
  <si>
    <t xml:space="preserve"> - Katasztrófavédelmi Igazgatóság, polgárvédelem</t>
  </si>
  <si>
    <t xml:space="preserve">II. Egyéb működési kiadásokon belül Áh.-n kívülre átadott támogatások:   </t>
  </si>
  <si>
    <t xml:space="preserve"> - Zselici Lámpások</t>
  </si>
  <si>
    <t xml:space="preserve"> - Vízdíjvisszatámogatás lakosságnak</t>
  </si>
  <si>
    <t xml:space="preserve"> - Fonóért Egyesület</t>
  </si>
  <si>
    <t xml:space="preserve"> - Őszi Fény Nyugdíjas Klub</t>
  </si>
  <si>
    <t xml:space="preserve"> - Fonói Polgárőr csoport</t>
  </si>
  <si>
    <t xml:space="preserve"> - Nefela jégesőelhárítás</t>
  </si>
  <si>
    <t xml:space="preserve"> - Kaposvári Kistérségi Polgárőr Egyesület</t>
  </si>
  <si>
    <t xml:space="preserve"> - Fogászati ügyelet</t>
  </si>
  <si>
    <t>D.</t>
  </si>
  <si>
    <t>Fonó Községi Önkormányzat maradványkimutatása</t>
  </si>
  <si>
    <t>Fonó Községi Önkormányzat vagyonmérlege</t>
  </si>
  <si>
    <t>Fonó Községi Önkormányzat nullára leírt eszközeinek bemutatása</t>
  </si>
  <si>
    <t>BxC/12</t>
  </si>
  <si>
    <t>Képzéses</t>
  </si>
  <si>
    <t>ft-ban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</si>
  <si>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</si>
  <si>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</si>
  <si>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</si>
  <si>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</si>
  <si>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KAVÍZ (Somogyvíz)</t>
  </si>
  <si>
    <t>Fonó Község Önkormányzat tulajdonában álló gazdálkodó szervezetek működéséből származó kötelezettségek és a részesedések alakulása</t>
  </si>
  <si>
    <t>59/2009</t>
  </si>
  <si>
    <t>Bevételek kötelező, önként vállalt és államigazgatási feladatok megosztásában forintban</t>
  </si>
  <si>
    <t>1. ből: Zöldteürlet gazdálkodás</t>
  </si>
  <si>
    <t>1- ből: közvilágításra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</si>
  <si>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</si>
  <si>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</si>
  <si>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</si>
  <si>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</si>
  <si>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</si>
  <si>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</si>
  <si>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</si>
  <si>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</si>
  <si>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</si>
  <si>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h</t>
  </si>
  <si>
    <t>1-ből polgármesteri illetmény támogatása</t>
  </si>
  <si>
    <t>Települési önkormányzatok szociális, gyermekjóléti és gyermekétkeztetési feladatainak támogatása</t>
  </si>
  <si>
    <t>3-ból települési önk.szoc.feladatai</t>
  </si>
  <si>
    <t>3-ból falugondnoki szolgálatra</t>
  </si>
  <si>
    <t>3-ból ágazati pótlék</t>
  </si>
  <si>
    <t>3-ból rászoruló gyermekek szünidei étkezéae</t>
  </si>
  <si>
    <t>Működési célú költségvetési támogatások és kiegészítő támogatások</t>
  </si>
  <si>
    <t>5-ből víz-és csatorna szolg. Tám.</t>
  </si>
  <si>
    <t>5-ből téli rezsicsökkentés tám.</t>
  </si>
  <si>
    <t>5-ból szociális tűzifa tám. + kiegészítő tám.</t>
  </si>
  <si>
    <t>Elszámolásból származó bevételek</t>
  </si>
  <si>
    <t>Elvonások és befizetések bevételei</t>
  </si>
  <si>
    <t>5 - ből Munkaügyi Központtól közfoglalkoztatásra</t>
  </si>
  <si>
    <t>5 - ből 2017.évi megvált. Munkaképességű fogl.tám.</t>
  </si>
  <si>
    <t>5 - ből nyári diákmunka</t>
  </si>
  <si>
    <t>5-ből hadi sír felújítása</t>
  </si>
  <si>
    <t>5-ből hadi emlékmű felújítása</t>
  </si>
  <si>
    <t>5-ből kirándulás</t>
  </si>
  <si>
    <t>5-ből szomszádolás tám.</t>
  </si>
  <si>
    <t>5 - ből földalapú támogatásra átvett</t>
  </si>
  <si>
    <t>Működési célú támogatások államháztartáson belülről (1+…+5)</t>
  </si>
  <si>
    <t>5 - ből Bm.pályázat támogatás utakra</t>
  </si>
  <si>
    <t>III.</t>
  </si>
  <si>
    <t>Jövedelemadók (1+2)</t>
  </si>
  <si>
    <t>Vagyoni tipusú adók  - telek adó</t>
  </si>
  <si>
    <t>V.</t>
  </si>
  <si>
    <t>Termékek és szolgáltatások adói (1+…+9)</t>
  </si>
  <si>
    <t>Egyéb közhatalmi bevételek (a+b)</t>
  </si>
  <si>
    <t>1 ből - bírságok, pótlékok</t>
  </si>
  <si>
    <t>1-ből: - igazgatási szolgáltati díjak</t>
  </si>
  <si>
    <t>Kamatbevételek és más nyereségjellegű bevételek</t>
  </si>
  <si>
    <t>Biztosító által fizetett kártérítés</t>
  </si>
  <si>
    <t>VII.</t>
  </si>
  <si>
    <t>Működési bevételek összesen (1+…+11)</t>
  </si>
  <si>
    <t>Felhalmozási bevételek összesen (1+…+5)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</si>
  <si>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</si>
  <si>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</si>
  <si>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</si>
  <si>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Egyéb működési célú átvett pénzeszközök (Egyesület)</t>
  </si>
  <si>
    <t>B65</t>
  </si>
  <si>
    <t>Működési célú átvett pénzeszközök (1+…+5)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</si>
  <si>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</si>
  <si>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</si>
  <si>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</si>
  <si>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</si>
  <si>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Felhalmozási célú átvett pénzeszközök (1+…+5)</t>
  </si>
  <si>
    <t>Hosszú lejáratú hitelek, kölcsönök felvétele pénzügyi vállalkozástól</t>
  </si>
  <si>
    <t>Rövid lejáratú hitelek, kölcsönök felvétele pénzügyi vállalkozástól</t>
  </si>
  <si>
    <t>XII.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</si>
  <si>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</si>
  <si>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</si>
  <si>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</si>
  <si>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</si>
  <si>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XIII.</t>
  </si>
  <si>
    <t>Belföldi értékpapírok bevételei (1+…+3)</t>
  </si>
  <si>
    <t xml:space="preserve"> - 1- ből önormányzat működési célú maradványa</t>
  </si>
  <si>
    <t xml:space="preserve"> - 1 ből Önkormányzat felhatalmozási célú maradványa </t>
  </si>
  <si>
    <t>Maradvány igénybevétele összesen (1+2)</t>
  </si>
  <si>
    <t>Lekötött bankbetétek megszüntetése</t>
  </si>
  <si>
    <t>Tulajdonosi kölcsönök bevételei</t>
  </si>
  <si>
    <t>B819</t>
  </si>
  <si>
    <t>XV.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</si>
  <si>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</si>
  <si>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</si>
  <si>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</si>
  <si>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</si>
  <si>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B825</t>
  </si>
  <si>
    <t>XVI.</t>
  </si>
  <si>
    <t>Külföldi finanszírozás bevételei összesen  (1+…+5)</t>
  </si>
  <si>
    <t>Váltóbevételek</t>
  </si>
  <si>
    <t>B84</t>
  </si>
  <si>
    <t>XVII.</t>
  </si>
  <si>
    <t>Kaposhomok</t>
  </si>
  <si>
    <t xml:space="preserve">5. Finanszírozási célú pénzügyi műveletek kiadásai: </t>
  </si>
  <si>
    <t>AHT-n belüli megelőlegezés visszavizetése</t>
  </si>
  <si>
    <t xml:space="preserve">           Szakfeladatok</t>
  </si>
  <si>
    <t>egyéb felh.</t>
  </si>
  <si>
    <t>045160 - Utak, hidak üzemeltetése</t>
  </si>
  <si>
    <t xml:space="preserve">011130 - Igazgatási tev. </t>
  </si>
  <si>
    <t>064010 - Közvilágítás</t>
  </si>
  <si>
    <t>072111 - Háziorvosi alapellátás</t>
  </si>
  <si>
    <t>107060 - Egyéb szociális pénzbeni és természetbeni ellátások, támogatások</t>
  </si>
  <si>
    <t xml:space="preserve">104051 - Gyermekvédelmi pénzbeli és természetbeni ellátások </t>
  </si>
  <si>
    <t>107055 - 889928 Falugondnoki szolgáltatás</t>
  </si>
  <si>
    <t>084031 - Civil szervezetek támogatás</t>
  </si>
  <si>
    <t>041232 - Téli közfoglalkoztatás</t>
  </si>
  <si>
    <t>041231 - Rövid időtartamú közfoglalkoztatás</t>
  </si>
  <si>
    <t>041233 - Hosszabb időtartamú közfoglalkoztatás</t>
  </si>
  <si>
    <t>041237 - Közfoglalkoztatási mintaprogram</t>
  </si>
  <si>
    <t>063020 - Vízműkezelés</t>
  </si>
  <si>
    <t>082092 - 910502 Közművelődés</t>
  </si>
  <si>
    <t>013320 - 960302 Köztemető fenntartás</t>
  </si>
  <si>
    <t>104037 - Intézményen kívüli gyerm.étkeztetés</t>
  </si>
  <si>
    <t>018030 - Támogatási célú finanszírozási műveletek</t>
  </si>
  <si>
    <t>Előző évi támogatás visszafizetése</t>
  </si>
  <si>
    <t>081030 - Sportlétesítmény működtetése</t>
  </si>
  <si>
    <t xml:space="preserve">Összesen működési kiadások: </t>
  </si>
  <si>
    <t>G.</t>
  </si>
  <si>
    <t>H.</t>
  </si>
  <si>
    <t>Közhatalmi bevétel</t>
  </si>
  <si>
    <t>Működési bevétel</t>
  </si>
  <si>
    <t>Felhalmozási célú hiteltörlesztés</t>
  </si>
  <si>
    <t xml:space="preserve"> Helyi önk.kieg.támogatása</t>
  </si>
  <si>
    <t>Bm.pályázatból utak felújítása</t>
  </si>
  <si>
    <t>Hadi sír felújítása</t>
  </si>
  <si>
    <t>Hadi emlékmű felújítása</t>
  </si>
  <si>
    <t>Viziközmű fejlesztés</t>
  </si>
  <si>
    <r>
      <rPr>
        <b/>
        <sz val="10"/>
        <rFont val="Arial"/>
        <family val="2"/>
      </rPr>
      <t>Az önkormányzat és költségvetési szervei beruházásai</t>
    </r>
    <r>
      <rPr>
        <i/>
        <sz val="10"/>
        <rFont val="Arial"/>
        <family val="2"/>
      </rPr>
      <t xml:space="preserve"> </t>
    </r>
  </si>
  <si>
    <t>Kamera pályázat önerő</t>
  </si>
  <si>
    <t>I.Világháborús emlékmű önerő</t>
  </si>
  <si>
    <t>MOL Zöldövezet pályázat önerő</t>
  </si>
  <si>
    <t>Közlekedési táblák</t>
  </si>
  <si>
    <t>Művelődési ház előtető</t>
  </si>
  <si>
    <t>Harangláb</t>
  </si>
  <si>
    <t>Sportpályára kiülő,pavilon</t>
  </si>
  <si>
    <t>Fekvőrendőr</t>
  </si>
  <si>
    <t>Laptop programokkal</t>
  </si>
  <si>
    <t>Díszkorlát</t>
  </si>
  <si>
    <t>Díszkút Művelédi házhoz</t>
  </si>
  <si>
    <t>Szomszédolás</t>
  </si>
  <si>
    <t>Szennyvíztartály</t>
  </si>
  <si>
    <t>Kisértékű eszközök</t>
  </si>
  <si>
    <t>Érdekeltségnövelő pályázat</t>
  </si>
  <si>
    <t>2017 Start Mg</t>
  </si>
  <si>
    <t>Hosszabb</t>
  </si>
  <si>
    <t>Tervezett</t>
  </si>
  <si>
    <t>Hozzájárulás önkormányzaton kívüli projekthez</t>
  </si>
  <si>
    <t xml:space="preserve">Szomszédolás ToP-5.3-16-SO1-2017-00001 </t>
  </si>
  <si>
    <t xml:space="preserve">Összeg </t>
  </si>
  <si>
    <t>107060 Egyéb szociális pénzbeni és természetbeni ellátások, támogatások</t>
  </si>
  <si>
    <t>lakásfenntartási támogatás</t>
  </si>
  <si>
    <t>104037 szünidei étkeztetés</t>
  </si>
  <si>
    <t>I. A saját bevételek és az adósságot keletkeztető ügyletekből és kezességvállalásokból fennálló kötelezettségek aránya</t>
  </si>
  <si>
    <t>Díjak, pótloékok, bírságok</t>
  </si>
  <si>
    <t>Részvények, részesedeések értékesítés</t>
  </si>
  <si>
    <t>Kezességvállalással kapcsolatos megtérülés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</si>
  <si>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</si>
  <si>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</si>
  <si>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</si>
  <si>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</si>
  <si>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Nincs tervezve fejlesztési hitel felvétele, csak tám.megel</t>
  </si>
  <si>
    <t>Működési hitel felvétele, csak likvid hitel  van tervezte</t>
  </si>
  <si>
    <t>Ft -ban</t>
  </si>
  <si>
    <t xml:space="preserve">ei. </t>
  </si>
  <si>
    <t xml:space="preserve"> - Batéi Közös Hivatal</t>
  </si>
  <si>
    <t xml:space="preserve"> - Országos Mentő Szolgáltató</t>
  </si>
  <si>
    <t xml:space="preserve"> - Víz-és csat. Szolg. Tám.</t>
  </si>
  <si>
    <t xml:space="preserve"> - BURSA</t>
  </si>
  <si>
    <t xml:space="preserve"> - Ivóvízminőség-javító társ.</t>
  </si>
  <si>
    <t xml:space="preserve"> - Kaposvölgyi Vízitársulat</t>
  </si>
  <si>
    <t>Előző időszak (2017. év)</t>
  </si>
  <si>
    <t>Tárgy időszak (2018. év)</t>
  </si>
  <si>
    <t>2018. évben nyújtott önkormányzati működési célú támogatás</t>
  </si>
  <si>
    <t>Képzéses 2017</t>
  </si>
  <si>
    <t>Hosszabb -Mg</t>
  </si>
  <si>
    <t xml:space="preserve">1. melléklet a  6/2019. (V.30) Ör. önkormányzati rendeletethez: Az önkormányzat  bevételei összesítve  </t>
  </si>
  <si>
    <t>2.  melléklet a(z) 6/2019 (V.30.) Ör.  önkormányzati rendelethez</t>
  </si>
  <si>
    <t>3. melléklet a(z)   6/2019. (V.30.)  Mód önkormányzati rendelethez</t>
  </si>
  <si>
    <t>4. melléklet a(z)   6/2019. (V.30.) Ör. önkormányzati rendelethez</t>
  </si>
  <si>
    <t>5. melléklet a(z) 6/2019. (V.30.)  önkormányzati rendelethez</t>
  </si>
  <si>
    <t>6. melléklet a(z)     6/2019.(V.30.) önkormányzati rendelethez</t>
  </si>
  <si>
    <t>7. melléklet a(z)     6/2019.(V.30..) önkormányzati rendelethez</t>
  </si>
  <si>
    <t>10. melléklet a(z)   6/2019. (V.30)  önkormányzati rendelethez</t>
  </si>
  <si>
    <t>9.  melléklet a(z)  6/2019. (V.30.) önkormányzati rendelethez</t>
  </si>
  <si>
    <t>10. melléklet a(z)     6/2019.(V.30.) önkormányzati rendelethez</t>
  </si>
  <si>
    <t>17. melléklet a(z)     6/2019.(V.30...) önkormányzati rendelethez</t>
  </si>
  <si>
    <t>12. melléklet a  6/2019. (V.30.)  önkormányzati rendelethez</t>
  </si>
  <si>
    <t>13. melléklet a  6/2019. (V.30.)  önkormányzati rendelethez</t>
  </si>
  <si>
    <t>14a. melléklet a  6/2019. (V.30..) önkormányzati rendelethez</t>
  </si>
  <si>
    <t>14/B. melléklet a 6 /2019.(V.30.) önkormányzati rendelethez</t>
  </si>
  <si>
    <t>15b. melléklet a  6/2019. (V.30.) önkormányzati rendelethez</t>
  </si>
  <si>
    <t>15a. melléklet a  6/2019. (V.30.)  önkormányzati rendelethez</t>
  </si>
  <si>
    <t>16. melléklet a  6/2019. (V.30)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</si>
</sst>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\ d/"/>
    <numFmt numFmtId="167" formatCode="yyyy\-mm\-dd"/>
    <numFmt numFmtId="168" formatCode="_-* #,##0.00\ _F_t_-;\-* #,##0.00\ _F_t_-;_-* \-??\ _F_t_-;_-@_-"/>
    <numFmt numFmtId="169" formatCode="_-* #,##0\ _F_t_-;\-* #,##0\ _F_t_-;_-* \-??\ _F_t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57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57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8" fillId="0" borderId="13" xfId="54" applyFont="1" applyBorder="1" applyAlignment="1">
      <alignment horizontal="center"/>
      <protection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10" fillId="0" borderId="13" xfId="54" applyFont="1" applyFill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10" fillId="0" borderId="10" xfId="54" applyFont="1" applyFill="1" applyBorder="1">
      <alignment/>
      <protection/>
    </xf>
    <xf numFmtId="0" fontId="11" fillId="0" borderId="13" xfId="54" applyFont="1" applyBorder="1">
      <alignment/>
      <protection/>
    </xf>
    <xf numFmtId="3" fontId="1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0" fontId="13" fillId="0" borderId="13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4" fillId="0" borderId="13" xfId="54" applyFont="1" applyBorder="1">
      <alignment/>
      <protection/>
    </xf>
    <xf numFmtId="0" fontId="15" fillId="0" borderId="13" xfId="54" applyFont="1" applyBorder="1">
      <alignment/>
      <protection/>
    </xf>
    <xf numFmtId="0" fontId="16" fillId="0" borderId="10" xfId="54" applyFont="1" applyBorder="1">
      <alignment/>
      <protection/>
    </xf>
    <xf numFmtId="0" fontId="10" fillId="0" borderId="13" xfId="54" applyFont="1" applyFill="1" applyBorder="1" applyAlignment="1">
      <alignment wrapText="1"/>
      <protection/>
    </xf>
    <xf numFmtId="0" fontId="5" fillId="0" borderId="13" xfId="54" applyFont="1" applyFill="1" applyBorder="1">
      <alignment/>
      <protection/>
    </xf>
    <xf numFmtId="0" fontId="18" fillId="0" borderId="10" xfId="54" applyFont="1" applyBorder="1">
      <alignment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 horizontal="justify" wrapText="1"/>
    </xf>
    <xf numFmtId="0" fontId="0" fillId="0" borderId="18" xfId="0" applyFont="1" applyBorder="1" applyAlignment="1">
      <alignment horizontal="justify"/>
    </xf>
    <xf numFmtId="0" fontId="0" fillId="0" borderId="19" xfId="0" applyFont="1" applyFill="1" applyBorder="1" applyAlignment="1">
      <alignment horizontal="justify"/>
    </xf>
    <xf numFmtId="0" fontId="0" fillId="0" borderId="2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4" fillId="0" borderId="16" xfId="0" applyFont="1" applyFill="1" applyBorder="1" applyAlignment="1">
      <alignment horizontal="justify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18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169" fontId="0" fillId="0" borderId="10" xfId="40" applyNumberFormat="1" applyFont="1" applyFill="1" applyBorder="1" applyAlignment="1" applyProtection="1">
      <alignment/>
      <protection/>
    </xf>
    <xf numFmtId="169" fontId="4" fillId="0" borderId="10" xfId="40" applyNumberFormat="1" applyFont="1" applyFill="1" applyBorder="1" applyAlignment="1" applyProtection="1">
      <alignment/>
      <protection/>
    </xf>
    <xf numFmtId="169" fontId="4" fillId="0" borderId="10" xfId="4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3" fillId="0" borderId="26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53" fillId="0" borderId="26" xfId="0" applyFont="1" applyBorder="1" applyAlignment="1">
      <alignment/>
    </xf>
    <xf numFmtId="0" fontId="0" fillId="0" borderId="26" xfId="56" applyBorder="1">
      <alignment/>
      <protection/>
    </xf>
    <xf numFmtId="14" fontId="0" fillId="0" borderId="26" xfId="56" applyNumberFormat="1" applyBorder="1">
      <alignment/>
      <protection/>
    </xf>
    <xf numFmtId="0" fontId="0" fillId="0" borderId="0" xfId="56">
      <alignment/>
      <protection/>
    </xf>
    <xf numFmtId="0" fontId="0" fillId="0" borderId="0" xfId="56" applyFill="1" applyBorder="1">
      <alignment/>
      <protection/>
    </xf>
    <xf numFmtId="0" fontId="0" fillId="0" borderId="13" xfId="0" applyFont="1" applyBorder="1" applyAlignment="1">
      <alignment/>
    </xf>
    <xf numFmtId="0" fontId="0" fillId="0" borderId="13" xfId="57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169" fontId="0" fillId="0" borderId="13" xfId="4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169" fontId="4" fillId="0" borderId="13" xfId="40" applyNumberFormat="1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4" fillId="0" borderId="11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6" fillId="0" borderId="13" xfId="57" applyNumberFormat="1" applyFont="1" applyFill="1" applyBorder="1" applyAlignment="1" applyProtection="1">
      <alignment/>
      <protection/>
    </xf>
    <xf numFmtId="0" fontId="0" fillId="0" borderId="27" xfId="57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57" applyNumberFormat="1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1" xfId="0" applyBorder="1" applyAlignment="1">
      <alignment/>
    </xf>
    <xf numFmtId="3" fontId="4" fillId="0" borderId="10" xfId="57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26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4" fillId="0" borderId="26" xfId="0" applyNumberFormat="1" applyFont="1" applyBorder="1" applyAlignment="1">
      <alignment/>
    </xf>
    <xf numFmtId="0" fontId="0" fillId="0" borderId="30" xfId="0" applyBorder="1" applyAlignment="1">
      <alignment/>
    </xf>
    <xf numFmtId="0" fontId="9" fillId="0" borderId="11" xfId="54" applyFont="1" applyFill="1" applyBorder="1" applyAlignment="1">
      <alignment horizontal="center" vertical="center" wrapText="1"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/>
    </xf>
    <xf numFmtId="3" fontId="10" fillId="0" borderId="11" xfId="54" applyNumberFormat="1" applyFont="1" applyFill="1" applyBorder="1">
      <alignment/>
      <protection/>
    </xf>
    <xf numFmtId="3" fontId="12" fillId="0" borderId="11" xfId="54" applyNumberFormat="1" applyFont="1" applyFill="1" applyBorder="1">
      <alignment/>
      <protection/>
    </xf>
    <xf numFmtId="3" fontId="5" fillId="0" borderId="11" xfId="54" applyNumberFormat="1" applyFont="1" applyFill="1" applyBorder="1">
      <alignment/>
      <protection/>
    </xf>
    <xf numFmtId="3" fontId="0" fillId="0" borderId="11" xfId="54" applyNumberFormat="1" applyFont="1" applyFill="1" applyBorder="1">
      <alignment/>
      <protection/>
    </xf>
    <xf numFmtId="0" fontId="23" fillId="0" borderId="13" xfId="55" applyFont="1" applyFill="1" applyBorder="1" applyAlignment="1">
      <alignment/>
      <protection/>
    </xf>
    <xf numFmtId="0" fontId="23" fillId="0" borderId="10" xfId="55" applyFont="1" applyFill="1" applyBorder="1" applyAlignment="1">
      <alignment/>
      <protection/>
    </xf>
    <xf numFmtId="0" fontId="10" fillId="0" borderId="31" xfId="54" applyFont="1" applyFill="1" applyBorder="1">
      <alignment/>
      <protection/>
    </xf>
    <xf numFmtId="3" fontId="0" fillId="0" borderId="15" xfId="54" applyNumberFormat="1" applyFont="1" applyFill="1" applyBorder="1">
      <alignment/>
      <protection/>
    </xf>
    <xf numFmtId="0" fontId="10" fillId="0" borderId="15" xfId="54" applyFont="1" applyFill="1" applyBorder="1">
      <alignment/>
      <protection/>
    </xf>
    <xf numFmtId="3" fontId="10" fillId="0" borderId="32" xfId="54" applyNumberFormat="1" applyFont="1" applyFill="1" applyBorder="1">
      <alignment/>
      <protection/>
    </xf>
    <xf numFmtId="3" fontId="0" fillId="0" borderId="30" xfId="54" applyNumberFormat="1" applyFont="1" applyFill="1" applyBorder="1">
      <alignment/>
      <protection/>
    </xf>
    <xf numFmtId="0" fontId="14" fillId="0" borderId="33" xfId="54" applyFont="1" applyBorder="1">
      <alignment/>
      <protection/>
    </xf>
    <xf numFmtId="3" fontId="0" fillId="0" borderId="14" xfId="54" applyNumberFormat="1" applyFont="1" applyFill="1" applyBorder="1">
      <alignment/>
      <protection/>
    </xf>
    <xf numFmtId="0" fontId="0" fillId="0" borderId="14" xfId="55" applyFont="1" applyFill="1" applyBorder="1" applyAlignment="1">
      <alignment/>
      <protection/>
    </xf>
    <xf numFmtId="3" fontId="0" fillId="0" borderId="34" xfId="54" applyNumberFormat="1" applyFont="1" applyFill="1" applyBorder="1">
      <alignment/>
      <protection/>
    </xf>
    <xf numFmtId="3" fontId="7" fillId="0" borderId="11" xfId="54" applyNumberFormat="1" applyFont="1" applyFill="1" applyBorder="1">
      <alignment/>
      <protection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169" fontId="0" fillId="0" borderId="10" xfId="40" applyNumberFormat="1" applyFont="1" applyFill="1" applyBorder="1" applyAlignment="1" applyProtection="1">
      <alignment horizontal="right"/>
      <protection/>
    </xf>
    <xf numFmtId="169" fontId="4" fillId="0" borderId="10" xfId="40" applyNumberFormat="1" applyFont="1" applyFill="1" applyBorder="1" applyAlignment="1" applyProtection="1">
      <alignment horizontal="right"/>
      <protection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justify"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4" fillId="0" borderId="35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" fillId="0" borderId="38" xfId="0" applyFont="1" applyFill="1" applyBorder="1" applyAlignment="1">
      <alignment horizontal="justify"/>
    </xf>
    <xf numFmtId="0" fontId="4" fillId="0" borderId="5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5" xfId="0" applyBorder="1" applyAlignment="1">
      <alignment/>
    </xf>
    <xf numFmtId="0" fontId="4" fillId="0" borderId="56" xfId="0" applyFont="1" applyFill="1" applyBorder="1" applyAlignment="1">
      <alignment horizontal="justify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Font="1" applyBorder="1" applyAlignment="1">
      <alignment/>
    </xf>
    <xf numFmtId="0" fontId="0" fillId="0" borderId="24" xfId="0" applyBorder="1" applyAlignment="1">
      <alignment/>
    </xf>
    <xf numFmtId="0" fontId="0" fillId="0" borderId="62" xfId="0" applyFont="1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35" borderId="10" xfId="0" applyFont="1" applyFill="1" applyBorder="1" applyAlignment="1">
      <alignment/>
    </xf>
    <xf numFmtId="169" fontId="0" fillId="0" borderId="10" xfId="40" applyNumberFormat="1" applyFont="1" applyFill="1" applyBorder="1" applyAlignment="1" applyProtection="1">
      <alignment/>
      <protection/>
    </xf>
    <xf numFmtId="0" fontId="8" fillId="0" borderId="13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/>
      <protection/>
    </xf>
    <xf numFmtId="0" fontId="8" fillId="0" borderId="11" xfId="54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9" fillId="0" borderId="28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3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ilvi\AppData\Local\Temp\2-2018%20evi%20ktgvet&#233;si%20rendelet%20mellekletei%20egys&#233;ges%202018-11-01-t&#337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. címrend"/>
      <sheetName val="2. maradvány"/>
      <sheetName val="3.finanszírozási c. műveletek"/>
      <sheetName val="4.Mérleg"/>
      <sheetName val="5.bev. forrásonként"/>
      <sheetName val="6. Kiadások"/>
      <sheetName val="7. lak. szolg. tám."/>
      <sheetName val="8. felújítás"/>
      <sheetName val="9. Beruházások"/>
      <sheetName val="10. EU projekt"/>
      <sheetName val="11. létszám-előir."/>
      <sheetName val="12.közfogl."/>
      <sheetName val="13. adósság"/>
      <sheetName val="14. céltartalék"/>
      <sheetName val="15. többéves"/>
      <sheetName val="16. előir.- falhaszn. ütemterv"/>
      <sheetName val="17.  közvetett támogatások"/>
      <sheetName val="18. egyéb működési tám"/>
    </sheetNames>
    <sheetDataSet>
      <sheetData sheetId="4">
        <row r="26">
          <cell r="H26">
            <v>18021467</v>
          </cell>
        </row>
        <row r="40">
          <cell r="H40">
            <v>966507</v>
          </cell>
        </row>
        <row r="47">
          <cell r="H47">
            <v>3429528</v>
          </cell>
        </row>
        <row r="60">
          <cell r="H60">
            <v>5890000</v>
          </cell>
        </row>
        <row r="61">
          <cell r="H61">
            <v>60000</v>
          </cell>
        </row>
        <row r="64">
          <cell r="H64">
            <v>5950000</v>
          </cell>
        </row>
        <row r="76">
          <cell r="H76">
            <v>1200000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2">
          <cell r="H82">
            <v>0</v>
          </cell>
        </row>
        <row r="88">
          <cell r="H88">
            <v>0</v>
          </cell>
        </row>
        <row r="94">
          <cell r="H94">
            <v>0</v>
          </cell>
        </row>
        <row r="106">
          <cell r="H106">
            <v>10511299</v>
          </cell>
        </row>
        <row r="107">
          <cell r="H107">
            <v>0</v>
          </cell>
        </row>
      </sheetData>
      <sheetData sheetId="5">
        <row r="11">
          <cell r="F11">
            <v>6453061</v>
          </cell>
        </row>
        <row r="12">
          <cell r="F12">
            <v>1178591</v>
          </cell>
        </row>
        <row r="13">
          <cell r="F13">
            <v>15702618</v>
          </cell>
        </row>
        <row r="14">
          <cell r="F14">
            <v>2000000</v>
          </cell>
        </row>
        <row r="15">
          <cell r="F15">
            <v>2119664</v>
          </cell>
        </row>
        <row r="20">
          <cell r="F20">
            <v>6866530</v>
          </cell>
        </row>
        <row r="21">
          <cell r="F21">
            <v>4034739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1002740</v>
          </cell>
        </row>
        <row r="29">
          <cell r="F29">
            <v>0</v>
          </cell>
        </row>
        <row r="35">
          <cell r="F35">
            <v>720858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2" max="2" width="5.421875" style="1" customWidth="1"/>
    <col min="3" max="3" width="67.7109375" style="0" customWidth="1"/>
    <col min="5" max="5" width="13.8515625" style="0" customWidth="1"/>
    <col min="6" max="6" width="13.421875" style="0" customWidth="1"/>
    <col min="7" max="7" width="8.00390625" style="0" customWidth="1"/>
    <col min="8" max="8" width="14.8515625" style="0" customWidth="1"/>
    <col min="9" max="9" width="13.28125" style="0" customWidth="1"/>
    <col min="10" max="10" width="14.28125" style="0" customWidth="1"/>
  </cols>
  <sheetData>
    <row r="1" ht="12.75">
      <c r="A1" t="s">
        <v>752</v>
      </c>
    </row>
    <row r="2" spans="1:11" ht="15">
      <c r="A2" s="24" t="s">
        <v>584</v>
      </c>
      <c r="C2" s="2"/>
      <c r="E2" s="2" t="s">
        <v>547</v>
      </c>
      <c r="F2" s="2"/>
      <c r="G2" s="2"/>
      <c r="H2" s="2"/>
      <c r="K2" s="2"/>
    </row>
    <row r="3" spans="1:11" ht="15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5" t="s">
        <v>5</v>
      </c>
      <c r="G3" s="3" t="s">
        <v>6</v>
      </c>
      <c r="H3" s="3" t="s">
        <v>7</v>
      </c>
      <c r="I3" s="65" t="s">
        <v>8</v>
      </c>
      <c r="J3" s="65"/>
      <c r="K3" s="2"/>
    </row>
    <row r="4" spans="1:10" ht="38.25">
      <c r="A4" s="6" t="s">
        <v>10</v>
      </c>
      <c r="B4" s="117" t="s">
        <v>11</v>
      </c>
      <c r="C4" s="7" t="s">
        <v>12</v>
      </c>
      <c r="D4" s="8" t="s">
        <v>13</v>
      </c>
      <c r="E4" s="5" t="s">
        <v>14</v>
      </c>
      <c r="F4" s="9" t="s">
        <v>15</v>
      </c>
      <c r="G4" s="8" t="s">
        <v>16</v>
      </c>
      <c r="H4" s="6" t="s">
        <v>17</v>
      </c>
      <c r="I4" s="65" t="s">
        <v>18</v>
      </c>
      <c r="J4" s="65" t="s">
        <v>19</v>
      </c>
    </row>
    <row r="5" spans="1:10" ht="15.75">
      <c r="A5" s="3">
        <v>1</v>
      </c>
      <c r="B5" s="117">
        <v>1</v>
      </c>
      <c r="C5" s="10" t="s">
        <v>20</v>
      </c>
      <c r="D5" s="3" t="s">
        <v>21</v>
      </c>
      <c r="E5" s="101"/>
      <c r="F5" s="101"/>
      <c r="G5" s="102"/>
      <c r="H5" s="101"/>
      <c r="I5" s="65"/>
      <c r="J5" s="65"/>
    </row>
    <row r="6" spans="1:10" ht="12.75">
      <c r="A6" s="3">
        <v>2</v>
      </c>
      <c r="B6" s="118" t="s">
        <v>41</v>
      </c>
      <c r="C6" s="119" t="s">
        <v>585</v>
      </c>
      <c r="D6" s="3"/>
      <c r="E6" s="101">
        <v>2098430</v>
      </c>
      <c r="F6" s="101"/>
      <c r="G6" s="120"/>
      <c r="H6" s="101">
        <f aca="true" t="shared" si="0" ref="H6:H25">E6+F6+G6</f>
        <v>2098430</v>
      </c>
      <c r="I6" s="101">
        <v>2098430</v>
      </c>
      <c r="J6" s="101">
        <v>2098430</v>
      </c>
    </row>
    <row r="7" spans="1:10" ht="12.75">
      <c r="A7" s="3">
        <v>3</v>
      </c>
      <c r="B7" s="117" t="s">
        <v>42</v>
      </c>
      <c r="C7" s="31" t="s">
        <v>586</v>
      </c>
      <c r="D7" s="3"/>
      <c r="E7" s="101">
        <v>960000</v>
      </c>
      <c r="F7" s="101"/>
      <c r="G7" s="120"/>
      <c r="H7" s="101">
        <f t="shared" si="0"/>
        <v>960000</v>
      </c>
      <c r="I7" s="101">
        <v>960000</v>
      </c>
      <c r="J7" s="101">
        <v>960000</v>
      </c>
    </row>
    <row r="8" spans="1:10" ht="12.75">
      <c r="A8" s="3">
        <v>4</v>
      </c>
      <c r="B8" s="117" t="s">
        <v>43</v>
      </c>
      <c r="C8" s="31" t="s">
        <v>587</v>
      </c>
      <c r="D8" s="3"/>
      <c r="E8" s="101">
        <v>997395</v>
      </c>
      <c r="F8" s="101"/>
      <c r="G8" s="120"/>
      <c r="H8" s="101">
        <f t="shared" si="0"/>
        <v>997395</v>
      </c>
      <c r="I8" s="101">
        <v>997395</v>
      </c>
      <c r="J8" s="101">
        <v>997395</v>
      </c>
    </row>
    <row r="9" spans="1:10" ht="12.75">
      <c r="A9" s="3">
        <v>5</v>
      </c>
      <c r="B9" s="117" t="s">
        <v>588</v>
      </c>
      <c r="C9" s="31" t="s">
        <v>589</v>
      </c>
      <c r="D9" s="3"/>
      <c r="E9" s="101">
        <v>499400</v>
      </c>
      <c r="F9" s="101"/>
      <c r="G9" s="120"/>
      <c r="H9" s="101">
        <f t="shared" si="0"/>
        <v>499400</v>
      </c>
      <c r="I9" s="101">
        <v>499400</v>
      </c>
      <c r="J9" s="101">
        <v>499400</v>
      </c>
    </row>
    <row r="10" spans="1:10" ht="12.75">
      <c r="A10" s="3">
        <v>6</v>
      </c>
      <c r="B10" s="121" t="s">
        <v>590</v>
      </c>
      <c r="C10" s="3" t="s">
        <v>591</v>
      </c>
      <c r="D10" s="3"/>
      <c r="E10" s="101">
        <v>4694582</v>
      </c>
      <c r="F10" s="101"/>
      <c r="G10" s="120"/>
      <c r="H10" s="101">
        <f t="shared" si="0"/>
        <v>4694582</v>
      </c>
      <c r="I10" s="101">
        <v>4694582</v>
      </c>
      <c r="J10" s="101">
        <v>4694582</v>
      </c>
    </row>
    <row r="11" spans="1:10" ht="12.75">
      <c r="A11" s="3">
        <v>7</v>
      </c>
      <c r="B11" s="121" t="s">
        <v>592</v>
      </c>
      <c r="C11" s="3" t="s">
        <v>593</v>
      </c>
      <c r="D11" s="3"/>
      <c r="E11" s="101">
        <v>0</v>
      </c>
      <c r="F11" s="101"/>
      <c r="G11" s="120"/>
      <c r="H11" s="101">
        <f t="shared" si="0"/>
        <v>0</v>
      </c>
      <c r="I11" s="65"/>
      <c r="J11" s="101"/>
    </row>
    <row r="12" spans="1:10" ht="12.75">
      <c r="A12" s="3">
        <v>8</v>
      </c>
      <c r="B12" s="121" t="s">
        <v>594</v>
      </c>
      <c r="C12" s="3" t="s">
        <v>595</v>
      </c>
      <c r="D12" s="3"/>
      <c r="E12" s="101">
        <v>0</v>
      </c>
      <c r="F12" s="101"/>
      <c r="G12" s="120"/>
      <c r="H12" s="101">
        <f t="shared" si="0"/>
        <v>0</v>
      </c>
      <c r="I12" s="65"/>
      <c r="J12" s="65"/>
    </row>
    <row r="13" spans="1:10" ht="12.75">
      <c r="A13" s="3">
        <v>9</v>
      </c>
      <c r="B13" s="121" t="s">
        <v>596</v>
      </c>
      <c r="C13" s="3" t="s">
        <v>597</v>
      </c>
      <c r="D13" s="3"/>
      <c r="E13" s="101">
        <v>1009100</v>
      </c>
      <c r="F13" s="101"/>
      <c r="G13" s="120"/>
      <c r="H13" s="101">
        <f t="shared" si="0"/>
        <v>1009100</v>
      </c>
      <c r="I13" s="101">
        <v>1009100</v>
      </c>
      <c r="J13" s="101">
        <v>1009100</v>
      </c>
    </row>
    <row r="14" spans="1:10" ht="12.75">
      <c r="A14" s="3">
        <v>10</v>
      </c>
      <c r="B14" s="117">
        <v>2</v>
      </c>
      <c r="C14" s="11" t="s">
        <v>22</v>
      </c>
      <c r="D14" s="3" t="s">
        <v>23</v>
      </c>
      <c r="E14" s="101"/>
      <c r="F14" s="101"/>
      <c r="G14" s="120"/>
      <c r="H14" s="101">
        <f t="shared" si="0"/>
        <v>0</v>
      </c>
      <c r="I14" s="65"/>
      <c r="J14" s="65"/>
    </row>
    <row r="15" spans="1:10" ht="12.75">
      <c r="A15" s="3">
        <v>11</v>
      </c>
      <c r="B15" s="117">
        <v>3</v>
      </c>
      <c r="C15" s="11" t="s">
        <v>598</v>
      </c>
      <c r="D15" s="3" t="s">
        <v>24</v>
      </c>
      <c r="E15" s="101"/>
      <c r="F15" s="101"/>
      <c r="G15" s="120"/>
      <c r="H15" s="101">
        <f t="shared" si="0"/>
        <v>0</v>
      </c>
      <c r="I15" s="65"/>
      <c r="J15" s="65"/>
    </row>
    <row r="16" spans="1:10" ht="12.75">
      <c r="A16" s="3">
        <v>12</v>
      </c>
      <c r="B16" s="117" t="s">
        <v>41</v>
      </c>
      <c r="C16" s="11" t="s">
        <v>599</v>
      </c>
      <c r="D16" s="3"/>
      <c r="E16" s="101">
        <v>2573000</v>
      </c>
      <c r="F16" s="101"/>
      <c r="G16" s="120"/>
      <c r="H16" s="101">
        <f t="shared" si="0"/>
        <v>2573000</v>
      </c>
      <c r="I16" s="101">
        <v>2573000</v>
      </c>
      <c r="J16" s="101">
        <v>2573000</v>
      </c>
    </row>
    <row r="17" spans="1:10" ht="12.75">
      <c r="A17" s="3">
        <v>13</v>
      </c>
      <c r="B17" s="117" t="s">
        <v>42</v>
      </c>
      <c r="C17" s="11" t="s">
        <v>600</v>
      </c>
      <c r="D17" s="3"/>
      <c r="E17" s="101">
        <v>3100000</v>
      </c>
      <c r="F17" s="101"/>
      <c r="G17" s="120"/>
      <c r="H17" s="101">
        <f t="shared" si="0"/>
        <v>3100000</v>
      </c>
      <c r="I17" s="101">
        <v>3100000</v>
      </c>
      <c r="J17" s="101">
        <v>3100000</v>
      </c>
    </row>
    <row r="18" spans="1:10" ht="12.75">
      <c r="A18" s="3">
        <v>14</v>
      </c>
      <c r="B18" s="117"/>
      <c r="C18" s="11" t="s">
        <v>601</v>
      </c>
      <c r="D18" s="3"/>
      <c r="E18" s="101"/>
      <c r="F18" s="101"/>
      <c r="G18" s="120"/>
      <c r="H18" s="101"/>
      <c r="I18" s="101">
        <v>120717</v>
      </c>
      <c r="J18" s="101">
        <v>120717</v>
      </c>
    </row>
    <row r="19" spans="1:10" ht="12.75">
      <c r="A19" s="3">
        <v>15</v>
      </c>
      <c r="B19" s="117" t="s">
        <v>43</v>
      </c>
      <c r="C19" s="11" t="s">
        <v>602</v>
      </c>
      <c r="D19" s="3"/>
      <c r="E19" s="101">
        <v>289560</v>
      </c>
      <c r="F19" s="101"/>
      <c r="G19" s="120"/>
      <c r="H19" s="101">
        <f t="shared" si="0"/>
        <v>289560</v>
      </c>
      <c r="I19" s="101">
        <v>222870</v>
      </c>
      <c r="J19" s="101">
        <v>222870</v>
      </c>
    </row>
    <row r="20" spans="1:10" ht="12.75">
      <c r="A20" s="3">
        <v>16</v>
      </c>
      <c r="B20" s="117">
        <v>4</v>
      </c>
      <c r="C20" s="11" t="s">
        <v>25</v>
      </c>
      <c r="D20" s="3" t="s">
        <v>26</v>
      </c>
      <c r="E20" s="101">
        <v>1800000</v>
      </c>
      <c r="F20" s="101"/>
      <c r="G20" s="120"/>
      <c r="H20" s="101">
        <f t="shared" si="0"/>
        <v>1800000</v>
      </c>
      <c r="I20" s="101">
        <v>1800000</v>
      </c>
      <c r="J20" s="101">
        <v>1800000</v>
      </c>
    </row>
    <row r="21" spans="1:10" ht="12.75">
      <c r="A21" s="3">
        <v>17</v>
      </c>
      <c r="B21" s="117">
        <v>5</v>
      </c>
      <c r="C21" s="11" t="s">
        <v>603</v>
      </c>
      <c r="D21" s="3" t="s">
        <v>27</v>
      </c>
      <c r="E21" s="101">
        <v>0</v>
      </c>
      <c r="F21" s="101"/>
      <c r="G21" s="120"/>
      <c r="H21" s="101">
        <f t="shared" si="0"/>
        <v>0</v>
      </c>
      <c r="I21" s="101"/>
      <c r="J21" s="101"/>
    </row>
    <row r="22" spans="1:10" ht="12.75">
      <c r="A22" s="3"/>
      <c r="B22" s="117"/>
      <c r="C22" s="11" t="s">
        <v>604</v>
      </c>
      <c r="D22" s="3"/>
      <c r="E22" s="101"/>
      <c r="F22" s="101"/>
      <c r="G22" s="120"/>
      <c r="H22" s="101"/>
      <c r="I22" s="101">
        <v>185600</v>
      </c>
      <c r="J22" s="101">
        <v>185600</v>
      </c>
    </row>
    <row r="23" spans="1:10" ht="12.75">
      <c r="A23" s="3"/>
      <c r="B23" s="117"/>
      <c r="C23" s="11" t="s">
        <v>605</v>
      </c>
      <c r="D23" s="3"/>
      <c r="E23" s="101"/>
      <c r="F23" s="101"/>
      <c r="G23" s="120"/>
      <c r="H23" s="101"/>
      <c r="I23" s="101">
        <v>600000</v>
      </c>
      <c r="J23" s="101">
        <v>600000</v>
      </c>
    </row>
    <row r="24" spans="1:10" ht="12.75">
      <c r="A24" s="3">
        <v>18</v>
      </c>
      <c r="B24" s="117"/>
      <c r="C24" s="11" t="s">
        <v>606</v>
      </c>
      <c r="D24" s="3"/>
      <c r="E24" s="101"/>
      <c r="F24" s="101"/>
      <c r="G24" s="120"/>
      <c r="H24" s="101"/>
      <c r="I24" s="101">
        <v>742950</v>
      </c>
      <c r="J24" s="101">
        <v>742950</v>
      </c>
    </row>
    <row r="25" spans="1:10" ht="12.75">
      <c r="A25" s="3">
        <v>19</v>
      </c>
      <c r="B25" s="117">
        <v>6</v>
      </c>
      <c r="C25" s="11" t="s">
        <v>607</v>
      </c>
      <c r="D25" s="3" t="s">
        <v>28</v>
      </c>
      <c r="E25" s="101">
        <v>0</v>
      </c>
      <c r="F25" s="101"/>
      <c r="G25" s="120"/>
      <c r="H25" s="101">
        <f t="shared" si="0"/>
        <v>0</v>
      </c>
      <c r="I25" s="65"/>
      <c r="J25" s="65"/>
    </row>
    <row r="26" spans="1:10" ht="12.75">
      <c r="A26" s="3">
        <v>20</v>
      </c>
      <c r="B26" s="117" t="s">
        <v>29</v>
      </c>
      <c r="C26" s="9" t="s">
        <v>30</v>
      </c>
      <c r="D26" s="3" t="s">
        <v>31</v>
      </c>
      <c r="E26" s="102">
        <f aca="true" t="shared" si="1" ref="E26:J26">SUM(E6:E25)</f>
        <v>18021467</v>
      </c>
      <c r="F26" s="102">
        <f t="shared" si="1"/>
        <v>0</v>
      </c>
      <c r="G26" s="102">
        <f t="shared" si="1"/>
        <v>0</v>
      </c>
      <c r="H26" s="102">
        <f t="shared" si="1"/>
        <v>18021467</v>
      </c>
      <c r="I26" s="102">
        <f t="shared" si="1"/>
        <v>19604044</v>
      </c>
      <c r="J26" s="102">
        <f t="shared" si="1"/>
        <v>19604044</v>
      </c>
    </row>
    <row r="27" spans="1:10" ht="12.75">
      <c r="A27" s="3">
        <v>21</v>
      </c>
      <c r="B27" s="117">
        <v>1</v>
      </c>
      <c r="C27" s="11" t="s">
        <v>608</v>
      </c>
      <c r="D27" s="3" t="s">
        <v>32</v>
      </c>
      <c r="E27" s="101"/>
      <c r="F27" s="101"/>
      <c r="G27" s="120"/>
      <c r="H27" s="101">
        <v>0</v>
      </c>
      <c r="I27" s="65"/>
      <c r="J27" s="65"/>
    </row>
    <row r="28" spans="1:10" ht="12.75">
      <c r="A28" s="3">
        <v>22</v>
      </c>
      <c r="B28" s="117">
        <v>2</v>
      </c>
      <c r="C28" s="11" t="s">
        <v>33</v>
      </c>
      <c r="D28" s="3" t="s">
        <v>34</v>
      </c>
      <c r="E28" s="101"/>
      <c r="F28" s="101"/>
      <c r="G28" s="120"/>
      <c r="H28" s="101">
        <v>0</v>
      </c>
      <c r="I28" s="65"/>
      <c r="J28" s="65"/>
    </row>
    <row r="29" spans="1:10" ht="12.75">
      <c r="A29" s="3">
        <v>23</v>
      </c>
      <c r="B29" s="117">
        <v>3</v>
      </c>
      <c r="C29" s="11" t="s">
        <v>35</v>
      </c>
      <c r="D29" s="3" t="s">
        <v>36</v>
      </c>
      <c r="E29" s="101"/>
      <c r="F29" s="101"/>
      <c r="G29" s="120"/>
      <c r="H29" s="101">
        <v>0</v>
      </c>
      <c r="I29" s="65"/>
      <c r="J29" s="65"/>
    </row>
    <row r="30" spans="1:10" ht="12.75">
      <c r="A30" s="3">
        <v>24</v>
      </c>
      <c r="B30" s="117">
        <v>4</v>
      </c>
      <c r="C30" s="11" t="s">
        <v>37</v>
      </c>
      <c r="D30" s="3" t="s">
        <v>38</v>
      </c>
      <c r="E30" s="102"/>
      <c r="F30" s="102"/>
      <c r="G30" s="122"/>
      <c r="H30" s="101">
        <v>0</v>
      </c>
      <c r="I30" s="65"/>
      <c r="J30" s="65"/>
    </row>
    <row r="31" spans="1:10" ht="12.75">
      <c r="A31" s="3">
        <v>25</v>
      </c>
      <c r="B31" s="117">
        <v>5</v>
      </c>
      <c r="C31" s="11" t="s">
        <v>39</v>
      </c>
      <c r="D31" s="3" t="s">
        <v>40</v>
      </c>
      <c r="E31" s="101"/>
      <c r="F31" s="101"/>
      <c r="G31" s="120"/>
      <c r="H31" s="101"/>
      <c r="I31" s="65"/>
      <c r="J31" s="65"/>
    </row>
    <row r="32" spans="1:10" ht="12.75">
      <c r="A32" s="3">
        <v>26</v>
      </c>
      <c r="B32" s="117" t="s">
        <v>41</v>
      </c>
      <c r="C32" s="31" t="s">
        <v>609</v>
      </c>
      <c r="D32" s="3"/>
      <c r="E32" s="101">
        <v>866507</v>
      </c>
      <c r="F32" s="101"/>
      <c r="G32" s="120"/>
      <c r="H32" s="101">
        <f>E32+F32+G32</f>
        <v>866507</v>
      </c>
      <c r="I32" s="101">
        <v>1199350</v>
      </c>
      <c r="J32" s="101">
        <v>1446967</v>
      </c>
    </row>
    <row r="33" spans="1:10" ht="12.75">
      <c r="A33" s="3">
        <v>27</v>
      </c>
      <c r="B33" s="117" t="s">
        <v>42</v>
      </c>
      <c r="C33" s="31" t="s">
        <v>610</v>
      </c>
      <c r="D33" s="3"/>
      <c r="E33" s="101">
        <v>0</v>
      </c>
      <c r="F33" s="101"/>
      <c r="G33" s="120"/>
      <c r="H33" s="101">
        <f>E33+F33+G33</f>
        <v>0</v>
      </c>
      <c r="I33" s="101">
        <v>993428</v>
      </c>
      <c r="J33" s="101">
        <v>1146671</v>
      </c>
    </row>
    <row r="34" spans="1:10" ht="12.75">
      <c r="A34" s="3">
        <v>28</v>
      </c>
      <c r="B34" s="117" t="s">
        <v>43</v>
      </c>
      <c r="C34" s="31" t="s">
        <v>611</v>
      </c>
      <c r="D34" s="3"/>
      <c r="E34" s="101">
        <v>0</v>
      </c>
      <c r="F34" s="101"/>
      <c r="G34" s="120"/>
      <c r="H34" s="101">
        <f>E34+F34+G34</f>
        <v>0</v>
      </c>
      <c r="I34" s="101">
        <v>494732</v>
      </c>
      <c r="J34" s="101">
        <v>494732</v>
      </c>
    </row>
    <row r="35" spans="1:10" ht="12.75">
      <c r="A35" s="3">
        <v>29</v>
      </c>
      <c r="B35" s="117"/>
      <c r="C35" s="31" t="s">
        <v>612</v>
      </c>
      <c r="D35" s="3"/>
      <c r="E35" s="101"/>
      <c r="F35" s="101"/>
      <c r="G35" s="120"/>
      <c r="H35" s="101"/>
      <c r="I35" s="101">
        <v>300000</v>
      </c>
      <c r="J35" s="101">
        <v>300000</v>
      </c>
    </row>
    <row r="36" spans="1:10" ht="12.75">
      <c r="A36" s="3">
        <v>30</v>
      </c>
      <c r="B36" s="117"/>
      <c r="C36" s="31" t="s">
        <v>613</v>
      </c>
      <c r="D36" s="3"/>
      <c r="E36" s="101"/>
      <c r="F36" s="101"/>
      <c r="G36" s="120"/>
      <c r="H36" s="101"/>
      <c r="I36" s="101">
        <v>837000</v>
      </c>
      <c r="J36" s="101">
        <v>837000</v>
      </c>
    </row>
    <row r="37" spans="1:10" ht="12.75">
      <c r="A37" s="3">
        <v>31</v>
      </c>
      <c r="B37" s="117"/>
      <c r="C37" s="31" t="s">
        <v>614</v>
      </c>
      <c r="D37" s="3"/>
      <c r="E37" s="101"/>
      <c r="F37" s="101"/>
      <c r="G37" s="120"/>
      <c r="H37" s="101"/>
      <c r="I37" s="101">
        <v>350000</v>
      </c>
      <c r="J37" s="101">
        <v>350000</v>
      </c>
    </row>
    <row r="38" spans="1:10" ht="12.75">
      <c r="A38" s="3">
        <v>32</v>
      </c>
      <c r="B38" s="117"/>
      <c r="C38" s="31" t="s">
        <v>615</v>
      </c>
      <c r="D38" s="3"/>
      <c r="E38" s="101"/>
      <c r="F38" s="101"/>
      <c r="G38" s="120"/>
      <c r="H38" s="101"/>
      <c r="I38" s="101">
        <v>3869065</v>
      </c>
      <c r="J38" s="101">
        <v>3869065</v>
      </c>
    </row>
    <row r="39" spans="1:10" ht="12.75">
      <c r="A39" s="3">
        <v>33</v>
      </c>
      <c r="B39" s="117" t="s">
        <v>588</v>
      </c>
      <c r="C39" s="31" t="s">
        <v>616</v>
      </c>
      <c r="D39" s="3"/>
      <c r="E39" s="101">
        <v>100000</v>
      </c>
      <c r="F39" s="101"/>
      <c r="G39" s="120"/>
      <c r="H39" s="101">
        <f>E39+F39+G39</f>
        <v>100000</v>
      </c>
      <c r="I39" s="101">
        <v>100000</v>
      </c>
      <c r="J39" s="101">
        <v>36116</v>
      </c>
    </row>
    <row r="40" spans="1:10" ht="12.75">
      <c r="A40" s="3">
        <v>34</v>
      </c>
      <c r="B40" s="117" t="s">
        <v>44</v>
      </c>
      <c r="C40" s="34" t="s">
        <v>617</v>
      </c>
      <c r="D40" s="3" t="s">
        <v>45</v>
      </c>
      <c r="E40" s="102">
        <f aca="true" t="shared" si="2" ref="E40:J40">SUM(E27:E39)</f>
        <v>966507</v>
      </c>
      <c r="F40" s="102">
        <f t="shared" si="2"/>
        <v>0</v>
      </c>
      <c r="G40" s="102">
        <f t="shared" si="2"/>
        <v>0</v>
      </c>
      <c r="H40" s="102">
        <f t="shared" si="2"/>
        <v>966507</v>
      </c>
      <c r="I40" s="102">
        <f t="shared" si="2"/>
        <v>8143575</v>
      </c>
      <c r="J40" s="102">
        <f t="shared" si="2"/>
        <v>8480551</v>
      </c>
    </row>
    <row r="41" spans="1:10" ht="12.75">
      <c r="A41" s="3">
        <v>35</v>
      </c>
      <c r="B41" s="117">
        <v>1</v>
      </c>
      <c r="C41" s="31" t="s">
        <v>46</v>
      </c>
      <c r="D41" s="3" t="s">
        <v>47</v>
      </c>
      <c r="E41" s="101"/>
      <c r="F41" s="101"/>
      <c r="G41" s="120"/>
      <c r="H41" s="101">
        <f>SUM(E41:G41)</f>
        <v>0</v>
      </c>
      <c r="I41" s="101">
        <v>241000</v>
      </c>
      <c r="J41" s="101">
        <v>241000</v>
      </c>
    </row>
    <row r="42" spans="1:10" ht="12.75">
      <c r="A42" s="3">
        <v>36</v>
      </c>
      <c r="B42" s="117">
        <v>2</v>
      </c>
      <c r="C42" s="31" t="s">
        <v>48</v>
      </c>
      <c r="D42" s="3" t="s">
        <v>49</v>
      </c>
      <c r="E42" s="102"/>
      <c r="F42" s="102"/>
      <c r="G42" s="122"/>
      <c r="H42" s="101">
        <f>SUM(E42:G42)</f>
        <v>0</v>
      </c>
      <c r="I42" s="101"/>
      <c r="J42" s="65"/>
    </row>
    <row r="43" spans="1:10" ht="12.75">
      <c r="A43" s="3">
        <v>37</v>
      </c>
      <c r="B43" s="117">
        <v>3</v>
      </c>
      <c r="C43" s="31" t="s">
        <v>50</v>
      </c>
      <c r="D43" s="3" t="s">
        <v>51</v>
      </c>
      <c r="E43" s="101"/>
      <c r="F43" s="101"/>
      <c r="G43" s="120"/>
      <c r="H43" s="101">
        <f>SUM(E43:G43)</f>
        <v>0</v>
      </c>
      <c r="I43" s="101"/>
      <c r="J43" s="65"/>
    </row>
    <row r="44" spans="1:10" ht="12.75">
      <c r="A44" s="3">
        <v>38</v>
      </c>
      <c r="B44" s="117">
        <v>4</v>
      </c>
      <c r="C44" s="31" t="s">
        <v>52</v>
      </c>
      <c r="D44" s="3" t="s">
        <v>53</v>
      </c>
      <c r="E44" s="101"/>
      <c r="F44" s="101"/>
      <c r="G44" s="120"/>
      <c r="H44" s="101">
        <f>SUM(E44:G44)</f>
        <v>0</v>
      </c>
      <c r="I44" s="101"/>
      <c r="J44" s="65"/>
    </row>
    <row r="45" spans="1:10" ht="12.75">
      <c r="A45" s="3">
        <v>39</v>
      </c>
      <c r="B45" s="123">
        <v>5</v>
      </c>
      <c r="C45" s="31" t="s">
        <v>54</v>
      </c>
      <c r="D45" s="3" t="s">
        <v>55</v>
      </c>
      <c r="E45" s="101">
        <v>0</v>
      </c>
      <c r="F45" s="101">
        <f>F46</f>
        <v>0</v>
      </c>
      <c r="G45" s="101">
        <f>G46</f>
        <v>0</v>
      </c>
      <c r="H45" s="101">
        <f>H46</f>
        <v>3429528</v>
      </c>
      <c r="I45" s="101">
        <f>I46</f>
        <v>3429528</v>
      </c>
      <c r="J45" s="101">
        <f>J46</f>
        <v>3429528</v>
      </c>
    </row>
    <row r="46" spans="1:10" ht="12.75">
      <c r="A46" s="3">
        <v>40</v>
      </c>
      <c r="B46" s="117" t="s">
        <v>41</v>
      </c>
      <c r="C46" s="31" t="s">
        <v>618</v>
      </c>
      <c r="D46" s="3"/>
      <c r="E46" s="101">
        <v>3429528</v>
      </c>
      <c r="F46" s="101"/>
      <c r="G46" s="120"/>
      <c r="H46" s="101">
        <f>SUM(E46:G46)</f>
        <v>3429528</v>
      </c>
      <c r="I46" s="101">
        <v>3429528</v>
      </c>
      <c r="J46" s="101">
        <v>3429528</v>
      </c>
    </row>
    <row r="47" spans="1:10" ht="12.75">
      <c r="A47" s="3">
        <v>41</v>
      </c>
      <c r="B47" s="117" t="s">
        <v>619</v>
      </c>
      <c r="C47" s="34" t="s">
        <v>56</v>
      </c>
      <c r="D47" s="3" t="s">
        <v>57</v>
      </c>
      <c r="E47" s="102">
        <f aca="true" t="shared" si="3" ref="E47:J47">SUM(E41:E45)</f>
        <v>0</v>
      </c>
      <c r="F47" s="102">
        <f t="shared" si="3"/>
        <v>0</v>
      </c>
      <c r="G47" s="102">
        <f t="shared" si="3"/>
        <v>0</v>
      </c>
      <c r="H47" s="102">
        <f t="shared" si="3"/>
        <v>3429528</v>
      </c>
      <c r="I47" s="102">
        <f t="shared" si="3"/>
        <v>3670528</v>
      </c>
      <c r="J47" s="102">
        <f t="shared" si="3"/>
        <v>3670528</v>
      </c>
    </row>
    <row r="48" spans="1:10" ht="12.75">
      <c r="A48" s="3">
        <v>42</v>
      </c>
      <c r="B48" s="117">
        <v>1</v>
      </c>
      <c r="C48" s="31" t="s">
        <v>58</v>
      </c>
      <c r="D48" s="3" t="s">
        <v>59</v>
      </c>
      <c r="E48" s="101"/>
      <c r="F48" s="101"/>
      <c r="G48" s="120"/>
      <c r="H48" s="101">
        <f>E48+F48+G48</f>
        <v>0</v>
      </c>
      <c r="I48" s="65"/>
      <c r="J48" s="65"/>
    </row>
    <row r="49" spans="1:10" ht="12.75">
      <c r="A49" s="3">
        <v>43</v>
      </c>
      <c r="B49" s="12">
        <v>2</v>
      </c>
      <c r="C49" s="3" t="s">
        <v>60</v>
      </c>
      <c r="D49" s="3" t="s">
        <v>61</v>
      </c>
      <c r="E49" s="101"/>
      <c r="F49" s="101"/>
      <c r="G49" s="120"/>
      <c r="H49" s="101">
        <f>E49+F49+G49</f>
        <v>0</v>
      </c>
      <c r="I49" s="65"/>
      <c r="J49" s="65"/>
    </row>
    <row r="50" spans="1:10" ht="12.75">
      <c r="A50" s="3">
        <v>44</v>
      </c>
      <c r="B50" s="14" t="s">
        <v>62</v>
      </c>
      <c r="C50" s="5" t="s">
        <v>620</v>
      </c>
      <c r="D50" s="3" t="s">
        <v>63</v>
      </c>
      <c r="E50" s="101">
        <f>SUM(E48:E49)</f>
        <v>0</v>
      </c>
      <c r="F50" s="101">
        <f>SUM(F48:F49)</f>
        <v>0</v>
      </c>
      <c r="G50" s="101">
        <f>SUM(G48:G49)</f>
        <v>0</v>
      </c>
      <c r="H50" s="101">
        <f>SUM(H48:H49)</f>
        <v>0</v>
      </c>
      <c r="I50" s="65"/>
      <c r="J50" s="65"/>
    </row>
    <row r="51" spans="1:10" ht="12.75">
      <c r="A51" s="3">
        <v>45</v>
      </c>
      <c r="B51" s="117">
        <v>1</v>
      </c>
      <c r="C51" s="124" t="s">
        <v>64</v>
      </c>
      <c r="D51" s="3" t="s">
        <v>65</v>
      </c>
      <c r="E51" s="101"/>
      <c r="F51" s="101"/>
      <c r="G51" s="120"/>
      <c r="H51" s="101">
        <f aca="true" t="shared" si="4" ref="H51:H59">SUM(E51:G51)</f>
        <v>0</v>
      </c>
      <c r="I51" s="65"/>
      <c r="J51" s="65"/>
    </row>
    <row r="52" spans="1:10" ht="12.75">
      <c r="A52" s="3">
        <v>46</v>
      </c>
      <c r="B52" s="117">
        <v>2</v>
      </c>
      <c r="C52" s="125" t="s">
        <v>66</v>
      </c>
      <c r="D52" s="3" t="s">
        <v>67</v>
      </c>
      <c r="E52" s="101"/>
      <c r="F52" s="101"/>
      <c r="G52" s="120"/>
      <c r="H52" s="101">
        <f t="shared" si="4"/>
        <v>0</v>
      </c>
      <c r="I52" s="65"/>
      <c r="J52" s="65"/>
    </row>
    <row r="53" spans="1:10" ht="12.75">
      <c r="A53" s="3">
        <v>47</v>
      </c>
      <c r="B53" s="121">
        <v>3</v>
      </c>
      <c r="C53" s="3" t="s">
        <v>68</v>
      </c>
      <c r="D53" s="3" t="s">
        <v>69</v>
      </c>
      <c r="E53" s="101"/>
      <c r="F53" s="101">
        <v>890000</v>
      </c>
      <c r="G53" s="120"/>
      <c r="H53" s="101">
        <f t="shared" si="4"/>
        <v>890000</v>
      </c>
      <c r="I53" s="101">
        <v>890000</v>
      </c>
      <c r="J53" s="101">
        <v>598486</v>
      </c>
    </row>
    <row r="54" spans="1:10" ht="12.75">
      <c r="A54" s="3">
        <v>48</v>
      </c>
      <c r="B54" s="117">
        <v>4</v>
      </c>
      <c r="C54" s="3" t="s">
        <v>621</v>
      </c>
      <c r="D54" s="3" t="s">
        <v>69</v>
      </c>
      <c r="E54" s="101"/>
      <c r="F54" s="101">
        <v>0</v>
      </c>
      <c r="G54" s="120"/>
      <c r="H54" s="101">
        <f t="shared" si="4"/>
        <v>0</v>
      </c>
      <c r="I54" s="101"/>
      <c r="J54" s="101"/>
    </row>
    <row r="55" spans="1:10" ht="12.75">
      <c r="A55" s="3">
        <v>49</v>
      </c>
      <c r="B55" s="117">
        <v>5</v>
      </c>
      <c r="C55" s="3" t="s">
        <v>70</v>
      </c>
      <c r="D55" s="3" t="s">
        <v>71</v>
      </c>
      <c r="E55" s="101"/>
      <c r="F55" s="101">
        <v>4000000</v>
      </c>
      <c r="G55" s="120"/>
      <c r="H55" s="101">
        <f t="shared" si="4"/>
        <v>4000000</v>
      </c>
      <c r="I55" s="101">
        <v>5007000</v>
      </c>
      <c r="J55" s="101">
        <v>7504973</v>
      </c>
    </row>
    <row r="56" spans="1:10" ht="12.75">
      <c r="A56" s="3">
        <v>50</v>
      </c>
      <c r="B56" s="121">
        <v>6</v>
      </c>
      <c r="C56" s="31" t="s">
        <v>72</v>
      </c>
      <c r="D56" s="3" t="s">
        <v>73</v>
      </c>
      <c r="E56" s="101"/>
      <c r="F56" s="101"/>
      <c r="G56" s="120"/>
      <c r="H56" s="101">
        <f t="shared" si="4"/>
        <v>0</v>
      </c>
      <c r="I56" s="101"/>
      <c r="J56" s="101"/>
    </row>
    <row r="57" spans="1:10" ht="12.75">
      <c r="A57" s="3">
        <v>51</v>
      </c>
      <c r="B57" s="117">
        <v>7</v>
      </c>
      <c r="C57" s="31" t="s">
        <v>74</v>
      </c>
      <c r="D57" s="3" t="s">
        <v>75</v>
      </c>
      <c r="E57" s="101"/>
      <c r="F57" s="101"/>
      <c r="G57" s="120"/>
      <c r="H57" s="101">
        <f t="shared" si="4"/>
        <v>0</v>
      </c>
      <c r="I57" s="101"/>
      <c r="J57" s="101"/>
    </row>
    <row r="58" spans="1:10" ht="12.75">
      <c r="A58" s="3">
        <v>52</v>
      </c>
      <c r="B58" s="117">
        <v>8</v>
      </c>
      <c r="C58" s="31" t="s">
        <v>76</v>
      </c>
      <c r="D58" s="3" t="s">
        <v>77</v>
      </c>
      <c r="E58" s="101">
        <v>1000000</v>
      </c>
      <c r="F58" s="101"/>
      <c r="G58" s="120"/>
      <c r="H58" s="101">
        <f t="shared" si="4"/>
        <v>1000000</v>
      </c>
      <c r="I58" s="101">
        <v>1000000</v>
      </c>
      <c r="J58" s="101">
        <v>462588</v>
      </c>
    </row>
    <row r="59" spans="1:10" ht="12.75">
      <c r="A59" s="3">
        <v>53</v>
      </c>
      <c r="B59" s="121">
        <v>9</v>
      </c>
      <c r="C59" s="31" t="s">
        <v>78</v>
      </c>
      <c r="D59" s="3" t="s">
        <v>79</v>
      </c>
      <c r="E59" s="102"/>
      <c r="F59" s="102"/>
      <c r="G59" s="122"/>
      <c r="H59" s="101">
        <f t="shared" si="4"/>
        <v>0</v>
      </c>
      <c r="I59" s="101"/>
      <c r="J59" s="101"/>
    </row>
    <row r="60" spans="1:10" ht="12.75">
      <c r="A60" s="3">
        <v>54</v>
      </c>
      <c r="B60" s="126" t="s">
        <v>622</v>
      </c>
      <c r="C60" s="34" t="s">
        <v>623</v>
      </c>
      <c r="D60" s="3" t="s">
        <v>80</v>
      </c>
      <c r="E60" s="102">
        <f aca="true" t="shared" si="5" ref="E60:J60">SUM(E51:E59)</f>
        <v>1000000</v>
      </c>
      <c r="F60" s="102">
        <f t="shared" si="5"/>
        <v>4890000</v>
      </c>
      <c r="G60" s="102">
        <f t="shared" si="5"/>
        <v>0</v>
      </c>
      <c r="H60" s="102">
        <f t="shared" si="5"/>
        <v>5890000</v>
      </c>
      <c r="I60" s="102">
        <f t="shared" si="5"/>
        <v>6897000</v>
      </c>
      <c r="J60" s="102">
        <f t="shared" si="5"/>
        <v>8566047</v>
      </c>
    </row>
    <row r="61" spans="1:10" ht="12.75">
      <c r="A61" s="3">
        <v>55</v>
      </c>
      <c r="B61" s="19">
        <v>1</v>
      </c>
      <c r="C61" s="34" t="s">
        <v>624</v>
      </c>
      <c r="D61" s="3" t="s">
        <v>81</v>
      </c>
      <c r="E61" s="102">
        <f aca="true" t="shared" si="6" ref="E61:J61">SUM(E62:E63)</f>
        <v>0</v>
      </c>
      <c r="F61" s="102">
        <f t="shared" si="6"/>
        <v>60000</v>
      </c>
      <c r="G61" s="102">
        <f t="shared" si="6"/>
        <v>0</v>
      </c>
      <c r="H61" s="102">
        <f t="shared" si="6"/>
        <v>60000</v>
      </c>
      <c r="I61" s="102">
        <f t="shared" si="6"/>
        <v>60000</v>
      </c>
      <c r="J61" s="102">
        <f t="shared" si="6"/>
        <v>19003</v>
      </c>
    </row>
    <row r="62" spans="1:10" ht="12.75">
      <c r="A62" s="3">
        <v>56</v>
      </c>
      <c r="B62" s="117" t="s">
        <v>41</v>
      </c>
      <c r="C62" s="31" t="s">
        <v>625</v>
      </c>
      <c r="D62" s="3"/>
      <c r="E62" s="101"/>
      <c r="F62" s="101">
        <v>50000</v>
      </c>
      <c r="G62" s="122"/>
      <c r="H62" s="101">
        <f>SUM(E62:G62)</f>
        <v>50000</v>
      </c>
      <c r="I62" s="101">
        <v>50000</v>
      </c>
      <c r="J62" s="101">
        <v>19003</v>
      </c>
    </row>
    <row r="63" spans="1:10" ht="12.75">
      <c r="A63" s="3">
        <v>57</v>
      </c>
      <c r="B63" s="117" t="s">
        <v>42</v>
      </c>
      <c r="C63" s="31" t="s">
        <v>626</v>
      </c>
      <c r="D63" s="3"/>
      <c r="E63" s="101"/>
      <c r="F63" s="101">
        <v>10000</v>
      </c>
      <c r="G63" s="120"/>
      <c r="H63" s="101">
        <f>SUM(E63:G63)</f>
        <v>10000</v>
      </c>
      <c r="I63" s="101">
        <v>10000</v>
      </c>
      <c r="J63" s="101"/>
    </row>
    <row r="64" spans="1:10" ht="12.75">
      <c r="A64" s="3">
        <v>58</v>
      </c>
      <c r="B64" s="117" t="s">
        <v>82</v>
      </c>
      <c r="C64" s="127" t="s">
        <v>83</v>
      </c>
      <c r="D64" s="5" t="s">
        <v>84</v>
      </c>
      <c r="E64" s="102">
        <f aca="true" t="shared" si="7" ref="E64:J64">E50+E60+E61</f>
        <v>1000000</v>
      </c>
      <c r="F64" s="102">
        <f t="shared" si="7"/>
        <v>4950000</v>
      </c>
      <c r="G64" s="102">
        <f t="shared" si="7"/>
        <v>0</v>
      </c>
      <c r="H64" s="102">
        <f t="shared" si="7"/>
        <v>5950000</v>
      </c>
      <c r="I64" s="102">
        <f t="shared" si="7"/>
        <v>6957000</v>
      </c>
      <c r="J64" s="102">
        <f t="shared" si="7"/>
        <v>8585050</v>
      </c>
    </row>
    <row r="65" spans="1:10" ht="12.75">
      <c r="A65" s="3">
        <v>59</v>
      </c>
      <c r="B65" s="117">
        <v>1</v>
      </c>
      <c r="C65" s="125" t="s">
        <v>85</v>
      </c>
      <c r="D65" s="3" t="s">
        <v>86</v>
      </c>
      <c r="E65" s="101"/>
      <c r="F65" s="101">
        <v>345000</v>
      </c>
      <c r="G65" s="120"/>
      <c r="H65" s="101">
        <f aca="true" t="shared" si="8" ref="H65:H75">SUM(E65:G65)</f>
        <v>345000</v>
      </c>
      <c r="I65" s="101">
        <v>345000</v>
      </c>
      <c r="J65" s="101">
        <v>39970</v>
      </c>
    </row>
    <row r="66" spans="1:10" ht="12.75">
      <c r="A66" s="3">
        <v>60</v>
      </c>
      <c r="B66" s="117">
        <v>2</v>
      </c>
      <c r="C66" s="125" t="s">
        <v>87</v>
      </c>
      <c r="D66" s="3" t="s">
        <v>88</v>
      </c>
      <c r="E66" s="101"/>
      <c r="F66" s="101">
        <v>200000</v>
      </c>
      <c r="G66" s="120"/>
      <c r="H66" s="101">
        <f t="shared" si="8"/>
        <v>200000</v>
      </c>
      <c r="I66" s="101">
        <v>200000</v>
      </c>
      <c r="J66" s="101"/>
    </row>
    <row r="67" spans="1:10" ht="12.75">
      <c r="A67" s="3">
        <v>61</v>
      </c>
      <c r="B67" s="117">
        <v>3</v>
      </c>
      <c r="C67" s="125" t="s">
        <v>89</v>
      </c>
      <c r="D67" s="3" t="s">
        <v>90</v>
      </c>
      <c r="E67" s="101"/>
      <c r="F67" s="101"/>
      <c r="G67" s="101"/>
      <c r="H67" s="101">
        <f t="shared" si="8"/>
        <v>0</v>
      </c>
      <c r="I67" s="101"/>
      <c r="J67" s="101"/>
    </row>
    <row r="68" spans="1:10" ht="12.75">
      <c r="A68" s="3">
        <v>52</v>
      </c>
      <c r="B68" s="117">
        <v>4</v>
      </c>
      <c r="C68" s="31" t="s">
        <v>91</v>
      </c>
      <c r="D68" s="3" t="s">
        <v>92</v>
      </c>
      <c r="E68" s="102"/>
      <c r="F68" s="101">
        <v>300000</v>
      </c>
      <c r="G68" s="101">
        <v>0</v>
      </c>
      <c r="H68" s="101">
        <f t="shared" si="8"/>
        <v>300000</v>
      </c>
      <c r="I68" s="101">
        <v>300000</v>
      </c>
      <c r="J68" s="101">
        <v>1098381</v>
      </c>
    </row>
    <row r="69" spans="1:10" ht="12.75">
      <c r="A69" s="3">
        <v>63</v>
      </c>
      <c r="B69" s="117">
        <v>5</v>
      </c>
      <c r="C69" s="125" t="s">
        <v>93</v>
      </c>
      <c r="D69" s="3" t="s">
        <v>94</v>
      </c>
      <c r="E69" s="101"/>
      <c r="F69" s="101"/>
      <c r="G69" s="101"/>
      <c r="H69" s="101">
        <f t="shared" si="8"/>
        <v>0</v>
      </c>
      <c r="I69" s="65"/>
      <c r="J69" s="101"/>
    </row>
    <row r="70" spans="1:10" ht="12.75">
      <c r="A70" s="3">
        <v>64</v>
      </c>
      <c r="B70" s="123">
        <v>6</v>
      </c>
      <c r="C70" s="31" t="s">
        <v>95</v>
      </c>
      <c r="D70" s="3" t="s">
        <v>96</v>
      </c>
      <c r="E70" s="101"/>
      <c r="F70" s="102"/>
      <c r="G70" s="120"/>
      <c r="H70" s="101">
        <f t="shared" si="8"/>
        <v>0</v>
      </c>
      <c r="I70" s="65"/>
      <c r="J70" s="101"/>
    </row>
    <row r="71" spans="1:10" ht="12.75">
      <c r="A71" s="3">
        <v>65</v>
      </c>
      <c r="B71" s="128">
        <v>7</v>
      </c>
      <c r="C71" s="119" t="s">
        <v>97</v>
      </c>
      <c r="D71" s="3" t="s">
        <v>98</v>
      </c>
      <c r="E71" s="101"/>
      <c r="F71" s="101"/>
      <c r="G71" s="120"/>
      <c r="H71" s="101">
        <f t="shared" si="8"/>
        <v>0</v>
      </c>
      <c r="I71" s="65"/>
      <c r="J71" s="101"/>
    </row>
    <row r="72" spans="1:10" ht="12.75">
      <c r="A72" s="3">
        <v>66</v>
      </c>
      <c r="B72" s="117">
        <v>8</v>
      </c>
      <c r="C72" s="24" t="s">
        <v>627</v>
      </c>
      <c r="D72" s="3" t="s">
        <v>99</v>
      </c>
      <c r="E72" s="101"/>
      <c r="F72" s="101">
        <v>5000</v>
      </c>
      <c r="G72" s="120"/>
      <c r="H72" s="101">
        <f t="shared" si="8"/>
        <v>5000</v>
      </c>
      <c r="I72" s="101">
        <v>5000</v>
      </c>
      <c r="J72" s="101"/>
    </row>
    <row r="73" spans="1:10" ht="12.75">
      <c r="A73" s="3">
        <v>67</v>
      </c>
      <c r="B73" s="117">
        <v>9</v>
      </c>
      <c r="C73" s="125" t="s">
        <v>100</v>
      </c>
      <c r="D73" s="3" t="s">
        <v>101</v>
      </c>
      <c r="E73" s="101"/>
      <c r="F73" s="101"/>
      <c r="G73" s="120"/>
      <c r="H73" s="101">
        <f t="shared" si="8"/>
        <v>0</v>
      </c>
      <c r="I73" s="65"/>
      <c r="J73" s="101"/>
    </row>
    <row r="74" spans="1:10" ht="12.75">
      <c r="A74" s="3">
        <v>68</v>
      </c>
      <c r="B74" s="117">
        <v>10</v>
      </c>
      <c r="C74" s="24" t="s">
        <v>628</v>
      </c>
      <c r="D74" s="3" t="s">
        <v>102</v>
      </c>
      <c r="E74" s="101"/>
      <c r="F74" s="101"/>
      <c r="G74" s="120"/>
      <c r="H74" s="101">
        <f t="shared" si="8"/>
        <v>0</v>
      </c>
      <c r="I74" s="65"/>
      <c r="J74" s="101"/>
    </row>
    <row r="75" spans="1:10" ht="12.75">
      <c r="A75" s="3">
        <v>69</v>
      </c>
      <c r="B75" s="117">
        <v>11</v>
      </c>
      <c r="C75" s="125" t="s">
        <v>103</v>
      </c>
      <c r="D75" s="3" t="s">
        <v>104</v>
      </c>
      <c r="E75" s="101"/>
      <c r="F75" s="101">
        <v>350000</v>
      </c>
      <c r="G75" s="120">
        <v>0</v>
      </c>
      <c r="H75" s="101">
        <f t="shared" si="8"/>
        <v>350000</v>
      </c>
      <c r="I75" s="101">
        <v>1085800</v>
      </c>
      <c r="J75" s="101">
        <v>1174200</v>
      </c>
    </row>
    <row r="76" spans="1:10" ht="12.75">
      <c r="A76" s="3">
        <v>70</v>
      </c>
      <c r="B76" s="117" t="s">
        <v>629</v>
      </c>
      <c r="C76" s="127" t="s">
        <v>630</v>
      </c>
      <c r="D76" s="3" t="s">
        <v>105</v>
      </c>
      <c r="E76" s="102">
        <f aca="true" t="shared" si="9" ref="E76:J76">SUM(E65:E75)</f>
        <v>0</v>
      </c>
      <c r="F76" s="102">
        <f t="shared" si="9"/>
        <v>1200000</v>
      </c>
      <c r="G76" s="102">
        <f t="shared" si="9"/>
        <v>0</v>
      </c>
      <c r="H76" s="102">
        <f t="shared" si="9"/>
        <v>1200000</v>
      </c>
      <c r="I76" s="102">
        <f t="shared" si="9"/>
        <v>1935800</v>
      </c>
      <c r="J76" s="102">
        <f t="shared" si="9"/>
        <v>2312551</v>
      </c>
    </row>
    <row r="77" spans="1:12" ht="12.75">
      <c r="A77" s="3">
        <v>71</v>
      </c>
      <c r="B77" s="117">
        <v>1</v>
      </c>
      <c r="C77" s="125" t="s">
        <v>106</v>
      </c>
      <c r="D77" s="3" t="s">
        <v>107</v>
      </c>
      <c r="E77" s="102"/>
      <c r="F77" s="102"/>
      <c r="G77" s="122"/>
      <c r="H77" s="101">
        <f>SUM(E77:G77)</f>
        <v>0</v>
      </c>
      <c r="I77" s="65"/>
      <c r="J77" s="65"/>
      <c r="L77">
        <f>SUM(K39:K77)</f>
        <v>0</v>
      </c>
    </row>
    <row r="78" spans="1:10" ht="12.75">
      <c r="A78" s="3">
        <v>72</v>
      </c>
      <c r="B78" s="129">
        <v>2</v>
      </c>
      <c r="C78" s="31" t="s">
        <v>108</v>
      </c>
      <c r="D78" s="3" t="s">
        <v>109</v>
      </c>
      <c r="E78" s="101"/>
      <c r="F78" s="101"/>
      <c r="G78" s="120"/>
      <c r="H78" s="101">
        <f>SUM(E78:G78)</f>
        <v>0</v>
      </c>
      <c r="I78" s="65"/>
      <c r="J78" s="65"/>
    </row>
    <row r="79" spans="1:10" ht="12.75">
      <c r="A79" s="3">
        <v>73</v>
      </c>
      <c r="B79" s="117">
        <v>3</v>
      </c>
      <c r="C79" s="125" t="s">
        <v>110</v>
      </c>
      <c r="D79" s="3" t="s">
        <v>111</v>
      </c>
      <c r="E79" s="101"/>
      <c r="F79" s="101"/>
      <c r="G79" s="120"/>
      <c r="H79" s="101">
        <f>SUM(E79:G79)</f>
        <v>0</v>
      </c>
      <c r="I79" s="65"/>
      <c r="J79" s="65"/>
    </row>
    <row r="80" spans="1:10" ht="12.75">
      <c r="A80" s="3">
        <v>74</v>
      </c>
      <c r="B80" s="117">
        <v>4</v>
      </c>
      <c r="C80" s="125" t="s">
        <v>112</v>
      </c>
      <c r="D80" s="3" t="s">
        <v>113</v>
      </c>
      <c r="E80" s="101"/>
      <c r="F80" s="101"/>
      <c r="G80" s="120"/>
      <c r="H80" s="101">
        <f>SUM(E80:G80)</f>
        <v>0</v>
      </c>
      <c r="I80" s="65"/>
      <c r="J80" s="65"/>
    </row>
    <row r="81" spans="1:10" ht="12.75">
      <c r="A81" s="3">
        <v>75</v>
      </c>
      <c r="B81" s="129">
        <v>5</v>
      </c>
      <c r="C81" s="31" t="s">
        <v>114</v>
      </c>
      <c r="D81" s="3" t="s">
        <v>115</v>
      </c>
      <c r="E81" s="101"/>
      <c r="F81" s="101"/>
      <c r="G81" s="120"/>
      <c r="H81" s="101">
        <f>SUM(E81:G81)</f>
        <v>0</v>
      </c>
      <c r="I81" s="65"/>
      <c r="J81" s="65"/>
    </row>
    <row r="82" spans="1:10" ht="12.75">
      <c r="A82" s="3">
        <v>76</v>
      </c>
      <c r="B82" s="128" t="s">
        <v>116</v>
      </c>
      <c r="C82" s="34" t="s">
        <v>631</v>
      </c>
      <c r="D82" s="3" t="s">
        <v>117</v>
      </c>
      <c r="E82" s="102">
        <f>SUM(E77:E81)</f>
        <v>0</v>
      </c>
      <c r="F82" s="102">
        <f>SUM(F77:F81)</f>
        <v>0</v>
      </c>
      <c r="G82" s="102">
        <f>SUM(G77:G81)</f>
        <v>0</v>
      </c>
      <c r="H82" s="102">
        <f>SUM(H77:H81)</f>
        <v>0</v>
      </c>
      <c r="I82" s="65"/>
      <c r="J82" s="65"/>
    </row>
    <row r="83" spans="1:10" ht="12.75">
      <c r="A83" s="3">
        <v>77</v>
      </c>
      <c r="B83" s="128">
        <v>1</v>
      </c>
      <c r="C83" s="31" t="s">
        <v>118</v>
      </c>
      <c r="D83" s="3" t="s">
        <v>119</v>
      </c>
      <c r="E83" s="101"/>
      <c r="F83" s="101"/>
      <c r="G83" s="120"/>
      <c r="H83" s="101">
        <f>SUM(E83:G83)</f>
        <v>0</v>
      </c>
      <c r="I83" s="65"/>
      <c r="J83" s="65"/>
    </row>
    <row r="84" spans="1:10" ht="12.75">
      <c r="A84" s="3">
        <v>78</v>
      </c>
      <c r="B84" s="128">
        <v>2</v>
      </c>
      <c r="C84" s="31" t="s">
        <v>632</v>
      </c>
      <c r="D84" s="3" t="s">
        <v>121</v>
      </c>
      <c r="E84" s="101"/>
      <c r="F84" s="101"/>
      <c r="G84" s="120"/>
      <c r="H84" s="101">
        <f>SUM(E84:G84)</f>
        <v>0</v>
      </c>
      <c r="I84" s="65"/>
      <c r="J84" s="65"/>
    </row>
    <row r="85" spans="1:10" ht="12.75">
      <c r="A85" s="3">
        <v>79</v>
      </c>
      <c r="B85" s="128">
        <v>3</v>
      </c>
      <c r="C85" s="3" t="s">
        <v>633</v>
      </c>
      <c r="D85" s="3" t="s">
        <v>122</v>
      </c>
      <c r="E85" s="101"/>
      <c r="F85" s="101"/>
      <c r="G85" s="120"/>
      <c r="H85" s="101">
        <f>SUM(E85:G85)</f>
        <v>0</v>
      </c>
      <c r="I85" s="65"/>
      <c r="J85" s="65"/>
    </row>
    <row r="86" spans="1:10" ht="12.75">
      <c r="A86" s="3">
        <v>80</v>
      </c>
      <c r="B86" s="128">
        <v>4</v>
      </c>
      <c r="C86" s="3" t="s">
        <v>120</v>
      </c>
      <c r="D86" s="3" t="s">
        <v>634</v>
      </c>
      <c r="E86" s="101"/>
      <c r="F86" s="101"/>
      <c r="G86" s="120"/>
      <c r="H86" s="101">
        <f>SUM(E86:G86)</f>
        <v>0</v>
      </c>
      <c r="I86" s="65"/>
      <c r="J86" s="65"/>
    </row>
    <row r="87" spans="1:10" ht="12.75">
      <c r="A87" s="3">
        <v>81</v>
      </c>
      <c r="B87" s="128">
        <v>5</v>
      </c>
      <c r="C87" s="31" t="s">
        <v>635</v>
      </c>
      <c r="D87" s="3" t="s">
        <v>636</v>
      </c>
      <c r="E87" s="101"/>
      <c r="F87" s="101"/>
      <c r="G87" s="120"/>
      <c r="H87" s="101">
        <f>SUM(E87:G87)</f>
        <v>0</v>
      </c>
      <c r="I87" s="65"/>
      <c r="J87" s="65"/>
    </row>
    <row r="88" spans="1:10" ht="12.75">
      <c r="A88" s="3">
        <v>82</v>
      </c>
      <c r="B88" s="128" t="s">
        <v>123</v>
      </c>
      <c r="C88" s="29" t="s">
        <v>637</v>
      </c>
      <c r="D88" s="3" t="s">
        <v>124</v>
      </c>
      <c r="E88" s="102">
        <f>SUM(E83:E87)</f>
        <v>0</v>
      </c>
      <c r="F88" s="102">
        <f>SUM(F83:F87)</f>
        <v>0</v>
      </c>
      <c r="G88" s="102">
        <f>SUM(G83:G87)</f>
        <v>0</v>
      </c>
      <c r="H88" s="102">
        <f>SUM(H83:H87)</f>
        <v>0</v>
      </c>
      <c r="I88" s="65"/>
      <c r="J88" s="65"/>
    </row>
    <row r="89" spans="1:10" ht="12.75">
      <c r="A89" s="3">
        <v>83</v>
      </c>
      <c r="B89" s="128">
        <v>1</v>
      </c>
      <c r="C89" s="31" t="s">
        <v>125</v>
      </c>
      <c r="D89" s="3" t="s">
        <v>126</v>
      </c>
      <c r="E89" s="101"/>
      <c r="F89" s="101"/>
      <c r="G89" s="120"/>
      <c r="H89" s="101">
        <f>SUM(E89:G89)</f>
        <v>0</v>
      </c>
      <c r="I89" s="65"/>
      <c r="J89" s="65"/>
    </row>
    <row r="90" spans="1:10" ht="12.75">
      <c r="A90" s="3">
        <v>84</v>
      </c>
      <c r="B90" s="128">
        <v>2</v>
      </c>
      <c r="C90" s="3" t="s">
        <v>638</v>
      </c>
      <c r="D90" s="3" t="s">
        <v>128</v>
      </c>
      <c r="E90" s="101"/>
      <c r="F90" s="101"/>
      <c r="G90" s="122"/>
      <c r="H90" s="101">
        <f>SUM(E90:G90)</f>
        <v>0</v>
      </c>
      <c r="I90" s="65"/>
      <c r="J90" s="65"/>
    </row>
    <row r="91" spans="1:10" ht="12.75">
      <c r="A91" s="3">
        <v>85</v>
      </c>
      <c r="B91" s="128">
        <v>3</v>
      </c>
      <c r="C91" s="3" t="s">
        <v>639</v>
      </c>
      <c r="D91" s="3" t="s">
        <v>130</v>
      </c>
      <c r="E91" s="101"/>
      <c r="F91" s="101"/>
      <c r="G91" s="122"/>
      <c r="H91" s="101">
        <f>SUM(E91:G91)</f>
        <v>0</v>
      </c>
      <c r="I91" s="65"/>
      <c r="J91" s="65"/>
    </row>
    <row r="92" spans="1:10" ht="12.75">
      <c r="A92" s="3">
        <v>86</v>
      </c>
      <c r="B92" s="128">
        <v>4</v>
      </c>
      <c r="C92" s="3" t="s">
        <v>127</v>
      </c>
      <c r="D92" s="3" t="s">
        <v>640</v>
      </c>
      <c r="E92" s="101"/>
      <c r="F92" s="101"/>
      <c r="G92" s="122"/>
      <c r="H92" s="101">
        <f>SUM(E92:G92)</f>
        <v>0</v>
      </c>
      <c r="I92" s="65"/>
      <c r="J92" s="65"/>
    </row>
    <row r="93" spans="1:10" ht="12.75">
      <c r="A93" s="3">
        <v>87</v>
      </c>
      <c r="B93" s="128">
        <v>5</v>
      </c>
      <c r="C93" s="3" t="s">
        <v>129</v>
      </c>
      <c r="D93" s="3" t="s">
        <v>641</v>
      </c>
      <c r="E93" s="101"/>
      <c r="F93" s="101"/>
      <c r="G93" s="120"/>
      <c r="H93" s="101">
        <f>SUM(E93:G93)</f>
        <v>0</v>
      </c>
      <c r="I93" s="65"/>
      <c r="J93" s="65"/>
    </row>
    <row r="94" spans="1:10" ht="12.75">
      <c r="A94" s="3">
        <v>88</v>
      </c>
      <c r="B94" s="130" t="s">
        <v>131</v>
      </c>
      <c r="C94" s="127" t="s">
        <v>642</v>
      </c>
      <c r="D94" s="3" t="s">
        <v>132</v>
      </c>
      <c r="E94" s="102">
        <f>SUM(E89:E93)</f>
        <v>0</v>
      </c>
      <c r="F94" s="102">
        <f>SUM(F89:F93)</f>
        <v>0</v>
      </c>
      <c r="G94" s="102">
        <f>SUM(G89:G93)</f>
        <v>0</v>
      </c>
      <c r="H94" s="102">
        <f>SUM(H89:H93)</f>
        <v>0</v>
      </c>
      <c r="I94" s="65"/>
      <c r="J94" s="65"/>
    </row>
    <row r="95" spans="1:10" ht="12.75">
      <c r="A95" s="3">
        <v>89</v>
      </c>
      <c r="B95" s="128" t="s">
        <v>133</v>
      </c>
      <c r="C95" s="34" t="s">
        <v>134</v>
      </c>
      <c r="D95" s="3" t="s">
        <v>135</v>
      </c>
      <c r="E95" s="102">
        <f aca="true" t="shared" si="10" ref="E95:J95">E26+E40+E47+E64+E76+E82+E88+E94</f>
        <v>19987974</v>
      </c>
      <c r="F95" s="102">
        <f t="shared" si="10"/>
        <v>6150000</v>
      </c>
      <c r="G95" s="102">
        <f t="shared" si="10"/>
        <v>0</v>
      </c>
      <c r="H95" s="102">
        <f t="shared" si="10"/>
        <v>29567502</v>
      </c>
      <c r="I95" s="102">
        <f t="shared" si="10"/>
        <v>40310947</v>
      </c>
      <c r="J95" s="102">
        <f t="shared" si="10"/>
        <v>42652724</v>
      </c>
    </row>
    <row r="96" spans="1:10" ht="12.75">
      <c r="A96" s="3">
        <v>90</v>
      </c>
      <c r="B96" s="128">
        <v>1</v>
      </c>
      <c r="C96" s="24" t="s">
        <v>643</v>
      </c>
      <c r="D96" s="3" t="s">
        <v>136</v>
      </c>
      <c r="E96" s="101"/>
      <c r="F96" s="101"/>
      <c r="G96" s="120"/>
      <c r="H96" s="101">
        <f>SUM(E96:G96)</f>
        <v>0</v>
      </c>
      <c r="I96" s="65"/>
      <c r="J96" s="65"/>
    </row>
    <row r="97" spans="1:10" ht="12.75">
      <c r="A97" s="3">
        <v>91</v>
      </c>
      <c r="B97" s="128">
        <v>2</v>
      </c>
      <c r="C97" s="31" t="s">
        <v>137</v>
      </c>
      <c r="D97" s="3" t="s">
        <v>138</v>
      </c>
      <c r="E97" s="101"/>
      <c r="F97" s="101"/>
      <c r="G97" s="120"/>
      <c r="H97" s="101">
        <f>SUM(E97:G97)</f>
        <v>0</v>
      </c>
      <c r="I97" s="65"/>
      <c r="J97" s="65"/>
    </row>
    <row r="98" spans="1:10" ht="12.75">
      <c r="A98" s="3">
        <v>92</v>
      </c>
      <c r="B98" s="128">
        <v>3</v>
      </c>
      <c r="C98" s="24" t="s">
        <v>644</v>
      </c>
      <c r="D98" s="3" t="s">
        <v>139</v>
      </c>
      <c r="E98" s="101"/>
      <c r="F98" s="101"/>
      <c r="G98" s="120"/>
      <c r="H98" s="101">
        <f>SUM(E98:G98)</f>
        <v>0</v>
      </c>
      <c r="I98" s="65"/>
      <c r="J98" s="65"/>
    </row>
    <row r="99" spans="1:10" ht="12.75">
      <c r="A99" s="3">
        <v>93</v>
      </c>
      <c r="B99" s="128" t="s">
        <v>645</v>
      </c>
      <c r="C99" s="5" t="s">
        <v>646</v>
      </c>
      <c r="D99" s="3" t="s">
        <v>140</v>
      </c>
      <c r="E99" s="102">
        <f>SUM(E96:E98)</f>
        <v>0</v>
      </c>
      <c r="F99" s="102">
        <f>SUM(F96:F98)</f>
        <v>0</v>
      </c>
      <c r="G99" s="102">
        <f>SUM(G96:G98)</f>
        <v>0</v>
      </c>
      <c r="H99" s="102">
        <f>SUM(H96:H98)</f>
        <v>0</v>
      </c>
      <c r="I99" s="65"/>
      <c r="J99" s="65"/>
    </row>
    <row r="100" spans="1:10" ht="12.75">
      <c r="A100" s="3">
        <v>94</v>
      </c>
      <c r="B100" s="128">
        <v>1</v>
      </c>
      <c r="C100" s="3" t="s">
        <v>141</v>
      </c>
      <c r="D100" s="3" t="s">
        <v>142</v>
      </c>
      <c r="E100" s="102"/>
      <c r="F100" s="102"/>
      <c r="G100" s="122"/>
      <c r="H100" s="101">
        <f>SUM(E100:G100)</f>
        <v>0</v>
      </c>
      <c r="I100" s="65"/>
      <c r="J100" s="65"/>
    </row>
    <row r="101" spans="1:10" ht="12.75">
      <c r="A101" s="3">
        <v>95</v>
      </c>
      <c r="B101" s="128">
        <v>2</v>
      </c>
      <c r="C101" s="3" t="s">
        <v>647</v>
      </c>
      <c r="D101" s="3" t="s">
        <v>143</v>
      </c>
      <c r="E101" s="101"/>
      <c r="F101" s="101"/>
      <c r="G101" s="120"/>
      <c r="H101" s="101">
        <f>SUM(E101:G101)</f>
        <v>0</v>
      </c>
      <c r="I101" s="65"/>
      <c r="J101" s="65"/>
    </row>
    <row r="102" spans="1:10" ht="12.75">
      <c r="A102" s="3">
        <v>96</v>
      </c>
      <c r="B102" s="130">
        <v>3</v>
      </c>
      <c r="C102" s="3" t="s">
        <v>648</v>
      </c>
      <c r="D102" s="3" t="s">
        <v>144</v>
      </c>
      <c r="E102" s="101"/>
      <c r="F102" s="101"/>
      <c r="G102" s="120"/>
      <c r="H102" s="101">
        <f>SUM(E102:G102)</f>
        <v>0</v>
      </c>
      <c r="I102" s="65"/>
      <c r="J102" s="65"/>
    </row>
    <row r="103" spans="1:10" ht="12.75">
      <c r="A103" s="3">
        <v>97</v>
      </c>
      <c r="B103" s="128">
        <v>4</v>
      </c>
      <c r="C103" s="3" t="s">
        <v>649</v>
      </c>
      <c r="D103" s="3" t="s">
        <v>145</v>
      </c>
      <c r="E103" s="101"/>
      <c r="F103" s="101"/>
      <c r="G103" s="120"/>
      <c r="H103" s="101">
        <f>SUM(E103:G103)</f>
        <v>0</v>
      </c>
      <c r="I103" s="65"/>
      <c r="J103" s="65"/>
    </row>
    <row r="104" spans="1:10" ht="12.75">
      <c r="A104" s="3">
        <v>98</v>
      </c>
      <c r="B104" s="128" t="s">
        <v>650</v>
      </c>
      <c r="C104" s="29" t="s">
        <v>651</v>
      </c>
      <c r="D104" s="3" t="s">
        <v>146</v>
      </c>
      <c r="E104" s="102">
        <f>SUM(E100:E103)</f>
        <v>0</v>
      </c>
      <c r="F104" s="102">
        <f>SUM(F100:F103)</f>
        <v>0</v>
      </c>
      <c r="G104" s="102">
        <f>SUM(G100:G103)</f>
        <v>0</v>
      </c>
      <c r="H104" s="102">
        <f>SUM(H100:H103)</f>
        <v>0</v>
      </c>
      <c r="I104" s="65"/>
      <c r="J104" s="65"/>
    </row>
    <row r="105" spans="1:10" ht="12.75">
      <c r="A105" s="3">
        <v>99</v>
      </c>
      <c r="B105" s="128">
        <v>1</v>
      </c>
      <c r="C105" s="31" t="s">
        <v>147</v>
      </c>
      <c r="D105" s="3" t="s">
        <v>148</v>
      </c>
      <c r="E105" s="101"/>
      <c r="F105" s="101"/>
      <c r="G105" s="120"/>
      <c r="H105" s="101"/>
      <c r="I105" s="65"/>
      <c r="J105" s="65"/>
    </row>
    <row r="106" spans="1:10" ht="12.75">
      <c r="A106" s="3">
        <v>100</v>
      </c>
      <c r="B106" s="128" t="s">
        <v>41</v>
      </c>
      <c r="C106" s="31" t="s">
        <v>652</v>
      </c>
      <c r="D106" s="3"/>
      <c r="E106" s="101">
        <v>10511299</v>
      </c>
      <c r="F106" s="101">
        <v>0</v>
      </c>
      <c r="G106" s="120"/>
      <c r="H106" s="101">
        <f>SUM(E106:G106)</f>
        <v>10511299</v>
      </c>
      <c r="I106" s="101">
        <v>10511299</v>
      </c>
      <c r="J106" s="101">
        <v>10511299</v>
      </c>
    </row>
    <row r="107" spans="1:10" ht="12.75">
      <c r="A107" s="3">
        <v>101</v>
      </c>
      <c r="B107" s="128" t="s">
        <v>42</v>
      </c>
      <c r="C107" s="131" t="s">
        <v>653</v>
      </c>
      <c r="D107" s="3"/>
      <c r="E107" s="101">
        <v>0</v>
      </c>
      <c r="F107" s="101"/>
      <c r="G107" s="122"/>
      <c r="H107" s="101">
        <f>SUM(E107:G107)</f>
        <v>0</v>
      </c>
      <c r="I107" s="65"/>
      <c r="J107" s="65"/>
    </row>
    <row r="108" spans="1:10" ht="12.75">
      <c r="A108" s="3">
        <v>102</v>
      </c>
      <c r="B108" s="117">
        <v>2</v>
      </c>
      <c r="C108" s="126" t="s">
        <v>149</v>
      </c>
      <c r="D108" s="3" t="s">
        <v>150</v>
      </c>
      <c r="E108" s="101"/>
      <c r="F108" s="101"/>
      <c r="G108" s="120"/>
      <c r="H108" s="101">
        <f>SUM(E108:G108)</f>
        <v>0</v>
      </c>
      <c r="I108" s="65"/>
      <c r="J108" s="65"/>
    </row>
    <row r="109" spans="1:10" ht="12.75">
      <c r="A109" s="3">
        <v>103</v>
      </c>
      <c r="B109" s="117" t="s">
        <v>151</v>
      </c>
      <c r="C109" s="132" t="s">
        <v>654</v>
      </c>
      <c r="D109" s="3" t="s">
        <v>152</v>
      </c>
      <c r="E109" s="102">
        <f aca="true" t="shared" si="11" ref="E109:J109">SUM(E106:E108)</f>
        <v>10511299</v>
      </c>
      <c r="F109" s="102">
        <f t="shared" si="11"/>
        <v>0</v>
      </c>
      <c r="G109" s="102">
        <f t="shared" si="11"/>
        <v>0</v>
      </c>
      <c r="H109" s="102">
        <f t="shared" si="11"/>
        <v>10511299</v>
      </c>
      <c r="I109" s="102">
        <f t="shared" si="11"/>
        <v>10511299</v>
      </c>
      <c r="J109" s="102">
        <f t="shared" si="11"/>
        <v>10511299</v>
      </c>
    </row>
    <row r="110" spans="1:10" ht="12.75">
      <c r="A110" s="3">
        <v>104</v>
      </c>
      <c r="B110" s="128">
        <v>1</v>
      </c>
      <c r="C110" s="20" t="s">
        <v>153</v>
      </c>
      <c r="D110" s="3" t="s">
        <v>154</v>
      </c>
      <c r="E110" s="101"/>
      <c r="F110" s="101"/>
      <c r="G110" s="120"/>
      <c r="H110" s="101">
        <f aca="true" t="shared" si="12" ref="H110:H115">SUM(E110:G110)</f>
        <v>0</v>
      </c>
      <c r="I110" s="65"/>
      <c r="J110" s="65">
        <v>786227</v>
      </c>
    </row>
    <row r="111" spans="1:10" ht="12.75">
      <c r="A111" s="3">
        <v>105</v>
      </c>
      <c r="B111" s="117">
        <v>2</v>
      </c>
      <c r="C111" s="126" t="s">
        <v>155</v>
      </c>
      <c r="D111" s="3" t="s">
        <v>156</v>
      </c>
      <c r="E111" s="101"/>
      <c r="F111" s="101"/>
      <c r="G111" s="120"/>
      <c r="H111" s="101">
        <f t="shared" si="12"/>
        <v>0</v>
      </c>
      <c r="I111" s="65"/>
      <c r="J111" s="65"/>
    </row>
    <row r="112" spans="1:10" ht="12.75">
      <c r="A112" s="3">
        <v>106</v>
      </c>
      <c r="B112" s="117">
        <v>3</v>
      </c>
      <c r="C112" s="126" t="s">
        <v>157</v>
      </c>
      <c r="D112" s="3" t="s">
        <v>158</v>
      </c>
      <c r="E112" s="102"/>
      <c r="F112" s="102"/>
      <c r="G112" s="122"/>
      <c r="H112" s="101">
        <f t="shared" si="12"/>
        <v>0</v>
      </c>
      <c r="I112" s="65"/>
      <c r="J112" s="65"/>
    </row>
    <row r="113" spans="1:10" ht="12.75">
      <c r="A113" s="3">
        <v>107</v>
      </c>
      <c r="B113" s="117">
        <v>4</v>
      </c>
      <c r="C113" s="24" t="s">
        <v>655</v>
      </c>
      <c r="D113" s="3" t="s">
        <v>159</v>
      </c>
      <c r="E113" s="101"/>
      <c r="F113" s="101"/>
      <c r="G113" s="120"/>
      <c r="H113" s="101">
        <f t="shared" si="12"/>
        <v>0</v>
      </c>
      <c r="I113" s="65"/>
      <c r="J113" s="65"/>
    </row>
    <row r="114" spans="1:10" ht="12.75">
      <c r="A114" s="3">
        <v>108</v>
      </c>
      <c r="B114" s="121">
        <v>5</v>
      </c>
      <c r="C114" s="133" t="s">
        <v>160</v>
      </c>
      <c r="D114" s="3" t="s">
        <v>161</v>
      </c>
      <c r="E114" s="101"/>
      <c r="F114" s="101"/>
      <c r="G114" s="120"/>
      <c r="H114" s="101">
        <f t="shared" si="12"/>
        <v>0</v>
      </c>
      <c r="I114" s="65"/>
      <c r="J114" s="65"/>
    </row>
    <row r="115" spans="1:10" ht="12.75">
      <c r="A115" s="3">
        <v>109</v>
      </c>
      <c r="B115" s="121">
        <v>6</v>
      </c>
      <c r="C115" s="24" t="s">
        <v>656</v>
      </c>
      <c r="D115" s="3" t="s">
        <v>657</v>
      </c>
      <c r="E115" s="101"/>
      <c r="F115" s="101"/>
      <c r="G115" s="120"/>
      <c r="H115" s="101">
        <f t="shared" si="12"/>
        <v>0</v>
      </c>
      <c r="I115" s="65"/>
      <c r="J115" s="65"/>
    </row>
    <row r="116" spans="1:10" ht="12.75">
      <c r="A116" s="3">
        <v>110</v>
      </c>
      <c r="B116" s="117" t="s">
        <v>658</v>
      </c>
      <c r="C116" s="132" t="s">
        <v>659</v>
      </c>
      <c r="D116" s="3" t="s">
        <v>162</v>
      </c>
      <c r="E116" s="102">
        <f aca="true" t="shared" si="13" ref="E116:J116">SUM(E110:E115)+E109+E104+E99</f>
        <v>10511299</v>
      </c>
      <c r="F116" s="102">
        <f t="shared" si="13"/>
        <v>0</v>
      </c>
      <c r="G116" s="102">
        <f t="shared" si="13"/>
        <v>0</v>
      </c>
      <c r="H116" s="102">
        <f t="shared" si="13"/>
        <v>10511299</v>
      </c>
      <c r="I116" s="102">
        <f t="shared" si="13"/>
        <v>10511299</v>
      </c>
      <c r="J116" s="102">
        <f t="shared" si="13"/>
        <v>11297526</v>
      </c>
    </row>
    <row r="117" spans="1:10" ht="12.75">
      <c r="A117" s="3">
        <v>111</v>
      </c>
      <c r="B117" s="121">
        <v>1</v>
      </c>
      <c r="C117" s="3" t="s">
        <v>660</v>
      </c>
      <c r="D117" s="3" t="s">
        <v>163</v>
      </c>
      <c r="E117" s="101"/>
      <c r="F117" s="101"/>
      <c r="G117" s="120"/>
      <c r="H117" s="101">
        <f>SUM(E117:G117)</f>
        <v>0</v>
      </c>
      <c r="I117" s="65"/>
      <c r="J117" s="65"/>
    </row>
    <row r="118" spans="1:10" ht="12.75">
      <c r="A118" s="3">
        <v>112</v>
      </c>
      <c r="B118" s="117">
        <v>2</v>
      </c>
      <c r="C118" s="3" t="s">
        <v>164</v>
      </c>
      <c r="D118" s="3" t="s">
        <v>165</v>
      </c>
      <c r="E118" s="101"/>
      <c r="F118" s="102"/>
      <c r="G118" s="120"/>
      <c r="H118" s="101">
        <f>SUM(E118:G118)</f>
        <v>0</v>
      </c>
      <c r="I118" s="65"/>
      <c r="J118" s="65"/>
    </row>
    <row r="119" spans="1:10" ht="12.75">
      <c r="A119" s="3">
        <v>113</v>
      </c>
      <c r="B119" s="128">
        <v>3</v>
      </c>
      <c r="C119" s="3" t="s">
        <v>166</v>
      </c>
      <c r="D119" s="3" t="s">
        <v>167</v>
      </c>
      <c r="E119" s="101"/>
      <c r="F119" s="101"/>
      <c r="G119" s="120"/>
      <c r="H119" s="101">
        <f>SUM(E119:G119)</f>
        <v>0</v>
      </c>
      <c r="I119" s="65"/>
      <c r="J119" s="65"/>
    </row>
    <row r="120" spans="1:10" ht="12.75">
      <c r="A120" s="3">
        <v>114</v>
      </c>
      <c r="B120" s="128">
        <v>4</v>
      </c>
      <c r="C120" s="3" t="s">
        <v>661</v>
      </c>
      <c r="D120" s="3" t="s">
        <v>168</v>
      </c>
      <c r="E120" s="101"/>
      <c r="F120" s="101"/>
      <c r="G120" s="120"/>
      <c r="H120" s="101">
        <f>SUM(E120:G120)</f>
        <v>0</v>
      </c>
      <c r="I120" s="65"/>
      <c r="J120" s="65"/>
    </row>
    <row r="121" spans="1:10" ht="12.75">
      <c r="A121" s="3">
        <v>115</v>
      </c>
      <c r="B121" s="128">
        <v>5</v>
      </c>
      <c r="C121" s="3" t="s">
        <v>662</v>
      </c>
      <c r="D121" s="3" t="s">
        <v>663</v>
      </c>
      <c r="E121" s="101"/>
      <c r="F121" s="101"/>
      <c r="G121" s="120"/>
      <c r="H121" s="101">
        <f>SUM(E121:G121)</f>
        <v>0</v>
      </c>
      <c r="I121" s="65"/>
      <c r="J121" s="65"/>
    </row>
    <row r="122" spans="1:10" ht="12.75">
      <c r="A122" s="3">
        <v>116</v>
      </c>
      <c r="B122" s="128" t="s">
        <v>664</v>
      </c>
      <c r="C122" s="132" t="s">
        <v>665</v>
      </c>
      <c r="D122" s="3" t="s">
        <v>169</v>
      </c>
      <c r="E122" s="102">
        <f>SUM(E117:E121)</f>
        <v>0</v>
      </c>
      <c r="F122" s="102">
        <f>SUM(F117:F121)</f>
        <v>0</v>
      </c>
      <c r="G122" s="102">
        <f>SUM(G117:G121)</f>
        <v>0</v>
      </c>
      <c r="H122" s="102">
        <f>SUM(H117:H121)</f>
        <v>0</v>
      </c>
      <c r="I122" s="65"/>
      <c r="J122" s="65"/>
    </row>
    <row r="123" spans="1:10" ht="12.75">
      <c r="A123" s="3">
        <v>117</v>
      </c>
      <c r="B123" s="128">
        <v>1</v>
      </c>
      <c r="C123" s="133" t="s">
        <v>170</v>
      </c>
      <c r="D123" s="3" t="s">
        <v>171</v>
      </c>
      <c r="E123" s="101"/>
      <c r="F123" s="101"/>
      <c r="G123" s="120"/>
      <c r="H123" s="101">
        <f>SUM(E123:G123)</f>
        <v>0</v>
      </c>
      <c r="I123" s="65"/>
      <c r="J123" s="65"/>
    </row>
    <row r="124" spans="1:10" ht="12.75">
      <c r="A124" s="3">
        <v>118</v>
      </c>
      <c r="B124" s="128">
        <v>2</v>
      </c>
      <c r="C124" s="24" t="s">
        <v>666</v>
      </c>
      <c r="D124" s="3" t="s">
        <v>667</v>
      </c>
      <c r="E124" s="101"/>
      <c r="F124" s="101"/>
      <c r="G124" s="120"/>
      <c r="H124" s="101">
        <f>SUM(E124:G124)</f>
        <v>0</v>
      </c>
      <c r="I124" s="65"/>
      <c r="J124" s="65"/>
    </row>
    <row r="125" spans="1:10" ht="12.75">
      <c r="A125" s="3">
        <v>119</v>
      </c>
      <c r="B125" s="128" t="s">
        <v>668</v>
      </c>
      <c r="C125" s="134" t="s">
        <v>172</v>
      </c>
      <c r="D125" s="3" t="s">
        <v>173</v>
      </c>
      <c r="E125" s="102">
        <f aca="true" t="shared" si="14" ref="E125:J125">E99+E104+E116+E122+E123+E124</f>
        <v>10511299</v>
      </c>
      <c r="F125" s="102">
        <f t="shared" si="14"/>
        <v>0</v>
      </c>
      <c r="G125" s="102">
        <f t="shared" si="14"/>
        <v>0</v>
      </c>
      <c r="H125" s="102">
        <f t="shared" si="14"/>
        <v>10511299</v>
      </c>
      <c r="I125" s="102">
        <f t="shared" si="14"/>
        <v>10511299</v>
      </c>
      <c r="J125" s="102">
        <f t="shared" si="14"/>
        <v>11297526</v>
      </c>
    </row>
    <row r="126" spans="1:10" ht="12.75">
      <c r="A126" s="36">
        <v>120</v>
      </c>
      <c r="B126" s="14" t="s">
        <v>174</v>
      </c>
      <c r="C126" s="5" t="s">
        <v>175</v>
      </c>
      <c r="D126" s="5"/>
      <c r="E126" s="102">
        <f aca="true" t="shared" si="15" ref="E126:J126">E95+E125</f>
        <v>30499273</v>
      </c>
      <c r="F126" s="102">
        <f t="shared" si="15"/>
        <v>6150000</v>
      </c>
      <c r="G126" s="102">
        <f t="shared" si="15"/>
        <v>0</v>
      </c>
      <c r="H126" s="102">
        <f t="shared" si="15"/>
        <v>40078801</v>
      </c>
      <c r="I126" s="102">
        <f t="shared" si="15"/>
        <v>50822246</v>
      </c>
      <c r="J126" s="102">
        <f t="shared" si="15"/>
        <v>53950250</v>
      </c>
    </row>
    <row r="127" spans="2:7" ht="15">
      <c r="B127" s="22"/>
      <c r="C127" s="23"/>
      <c r="E127" s="20"/>
      <c r="F127" s="24"/>
      <c r="G127" s="20"/>
    </row>
    <row r="128" spans="2:7" ht="15">
      <c r="B128" s="22"/>
      <c r="C128" s="23"/>
      <c r="E128" s="20"/>
      <c r="F128" s="24"/>
      <c r="G128" s="20"/>
    </row>
    <row r="129" spans="2:7" ht="18">
      <c r="B129" s="22"/>
      <c r="C129" s="25"/>
      <c r="E129" s="20"/>
      <c r="F129" s="24"/>
      <c r="G129" s="26"/>
    </row>
    <row r="130" spans="2:7" ht="15">
      <c r="B130" s="22"/>
      <c r="C130" s="23"/>
      <c r="E130" s="20"/>
      <c r="F130" s="24"/>
      <c r="G130" s="20"/>
    </row>
    <row r="131" spans="2:7" ht="15">
      <c r="B131" s="22"/>
      <c r="C131" s="23"/>
      <c r="E131" s="20"/>
      <c r="F131" s="24"/>
      <c r="G131" s="20"/>
    </row>
    <row r="132" spans="2:7" ht="12.75">
      <c r="B132" s="19"/>
      <c r="C132" s="20"/>
      <c r="E132" s="20"/>
      <c r="F132" s="24"/>
      <c r="G132" s="20"/>
    </row>
    <row r="133" spans="2:7" ht="12.75">
      <c r="B133" s="19"/>
      <c r="C133" s="20"/>
      <c r="E133" s="20"/>
      <c r="F133" s="24"/>
      <c r="G133" s="18"/>
    </row>
    <row r="134" spans="2:7" ht="12.75">
      <c r="B134" s="22"/>
      <c r="C134" s="20"/>
      <c r="E134" s="20"/>
      <c r="F134" s="24"/>
      <c r="G134" s="20"/>
    </row>
    <row r="135" spans="2:7" ht="12.75">
      <c r="B135" s="22"/>
      <c r="C135" s="20"/>
      <c r="E135" s="20"/>
      <c r="F135" s="24"/>
      <c r="G135" s="20"/>
    </row>
    <row r="136" spans="2:7" ht="12.75">
      <c r="B136" s="22"/>
      <c r="C136" s="20"/>
      <c r="E136" s="20"/>
      <c r="F136" s="24"/>
      <c r="G136" s="20"/>
    </row>
    <row r="137" spans="2:7" ht="12.75">
      <c r="B137" s="22"/>
      <c r="C137" s="20"/>
      <c r="E137" s="20"/>
      <c r="F137" s="24"/>
      <c r="G137" s="20"/>
    </row>
    <row r="138" spans="2:7" ht="12.75">
      <c r="B138" s="22"/>
      <c r="C138" s="20"/>
      <c r="E138" s="20"/>
      <c r="F138" s="24"/>
      <c r="G138" s="20"/>
    </row>
    <row r="139" spans="2:7" ht="12.75">
      <c r="B139" s="22"/>
      <c r="C139" s="20"/>
      <c r="E139" s="20"/>
      <c r="F139" s="24"/>
      <c r="G139" s="20"/>
    </row>
    <row r="140" spans="2:7" ht="12.75">
      <c r="B140" s="22"/>
      <c r="C140" s="20"/>
      <c r="E140" s="20"/>
      <c r="F140" s="24"/>
      <c r="G140" s="20"/>
    </row>
    <row r="141" spans="2:7" ht="12.75">
      <c r="B141" s="22"/>
      <c r="C141" s="20"/>
      <c r="E141" s="20"/>
      <c r="F141" s="24"/>
      <c r="G141" s="20"/>
    </row>
    <row r="142" spans="2:7" ht="12.75">
      <c r="B142" s="22"/>
      <c r="C142" s="20"/>
      <c r="E142" s="20"/>
      <c r="F142" s="24"/>
      <c r="G142" s="20"/>
    </row>
    <row r="143" spans="2:7" ht="12.75">
      <c r="B143" s="22"/>
      <c r="C143" s="20"/>
      <c r="E143" s="20"/>
      <c r="F143" s="24"/>
      <c r="G143" s="20"/>
    </row>
    <row r="144" spans="2:7" ht="12.75">
      <c r="B144" s="22"/>
      <c r="C144" s="20"/>
      <c r="E144" s="20"/>
      <c r="F144" s="24"/>
      <c r="G144" s="20"/>
    </row>
    <row r="145" spans="2:7" ht="12.75">
      <c r="B145" s="22"/>
      <c r="C145" s="20"/>
      <c r="E145" s="18"/>
      <c r="G145" s="18"/>
    </row>
    <row r="146" spans="2:7" ht="12.75">
      <c r="B146" s="22"/>
      <c r="C146" s="20"/>
      <c r="E146" s="18"/>
      <c r="G146" s="18"/>
    </row>
    <row r="147" spans="2:7" ht="12.75">
      <c r="B147" s="22"/>
      <c r="C147" s="20"/>
      <c r="E147" s="18"/>
      <c r="G147" s="18"/>
    </row>
    <row r="148" spans="2:7" ht="12.75">
      <c r="B148" s="22"/>
      <c r="C148" s="20"/>
      <c r="E148" s="18"/>
      <c r="G148" s="18"/>
    </row>
    <row r="149" spans="2:7" ht="12.75">
      <c r="B149" s="22"/>
      <c r="C149" s="20"/>
      <c r="E149" s="18"/>
      <c r="G149" s="18"/>
    </row>
    <row r="150" spans="2:7" ht="12.75">
      <c r="B150" s="22"/>
      <c r="C150" s="20"/>
      <c r="E150" s="18"/>
      <c r="G150" s="18"/>
    </row>
    <row r="151" spans="2:7" ht="12.75">
      <c r="B151" s="22"/>
      <c r="C151" s="20"/>
      <c r="E151" s="18"/>
      <c r="G151" s="18"/>
    </row>
    <row r="152" spans="2:7" ht="12.75">
      <c r="B152" s="22"/>
      <c r="C152" s="20"/>
      <c r="E152" s="18"/>
      <c r="G152" s="18"/>
    </row>
    <row r="153" spans="2:7" ht="12.75">
      <c r="B153" s="27"/>
      <c r="C153" s="28"/>
      <c r="E153" s="18"/>
      <c r="G153" s="18"/>
    </row>
    <row r="154" spans="2:7" ht="12.75">
      <c r="B154" s="27"/>
      <c r="C154" s="28"/>
      <c r="E154" s="18"/>
      <c r="G154" s="18"/>
    </row>
    <row r="155" spans="2:7" ht="12.75">
      <c r="B155" s="27"/>
      <c r="C155" s="28"/>
      <c r="E155" s="18"/>
      <c r="G155" s="18"/>
    </row>
    <row r="156" spans="2:7" ht="12.75">
      <c r="B156" s="27"/>
      <c r="C156" s="28"/>
      <c r="E156" s="18"/>
      <c r="G156" s="18"/>
    </row>
    <row r="157" spans="2:7" ht="12.75">
      <c r="B157" s="27"/>
      <c r="C157" s="28"/>
      <c r="E157" s="18"/>
      <c r="G157" s="1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4" sqref="B4:F4"/>
    </sheetView>
  </sheetViews>
  <sheetFormatPr defaultColWidth="9.140625" defaultRowHeight="12.75"/>
  <cols>
    <col min="2" max="2" width="46.28125" style="0" customWidth="1"/>
  </cols>
  <sheetData>
    <row r="1" ht="12.75">
      <c r="B1" s="24" t="s">
        <v>761</v>
      </c>
    </row>
    <row r="3" spans="2:3" ht="12.75">
      <c r="B3" t="s">
        <v>547</v>
      </c>
      <c r="C3" s="24" t="s">
        <v>289</v>
      </c>
    </row>
    <row r="4" spans="2:12" ht="12.75">
      <c r="B4" s="224" t="s">
        <v>729</v>
      </c>
      <c r="C4" s="224"/>
      <c r="D4" s="224"/>
      <c r="E4" s="224"/>
      <c r="F4" s="224"/>
      <c r="L4" s="24"/>
    </row>
    <row r="5" spans="2:4" ht="13.5" thickBot="1">
      <c r="B5" t="s">
        <v>290</v>
      </c>
      <c r="C5" t="s">
        <v>291</v>
      </c>
      <c r="D5" t="s">
        <v>180</v>
      </c>
    </row>
    <row r="6" spans="1:4" ht="13.5" thickBot="1">
      <c r="A6" s="177">
        <v>1</v>
      </c>
      <c r="B6" s="66" t="s">
        <v>328</v>
      </c>
      <c r="C6" s="178">
        <v>2018</v>
      </c>
      <c r="D6" s="5" t="s">
        <v>19</v>
      </c>
    </row>
    <row r="7" spans="1:4" ht="12.75">
      <c r="A7" s="179">
        <v>2</v>
      </c>
      <c r="B7" s="67" t="s">
        <v>329</v>
      </c>
      <c r="C7" s="180">
        <f>'[1]5.bev. forrásonként'!H60</f>
        <v>5890000</v>
      </c>
      <c r="D7" s="65">
        <v>8566047</v>
      </c>
    </row>
    <row r="8" spans="1:4" ht="61.5" customHeight="1">
      <c r="A8" s="179">
        <v>3</v>
      </c>
      <c r="B8" s="68" t="s">
        <v>330</v>
      </c>
      <c r="C8" s="32"/>
      <c r="D8" s="65">
        <v>1098381</v>
      </c>
    </row>
    <row r="9" spans="1:4" ht="61.5" customHeight="1">
      <c r="A9" s="179">
        <v>4</v>
      </c>
      <c r="B9" s="68" t="s">
        <v>730</v>
      </c>
      <c r="C9" s="32">
        <f>'[1]5.bev. forrásonként'!H61</f>
        <v>60000</v>
      </c>
      <c r="D9" s="65">
        <v>19003</v>
      </c>
    </row>
    <row r="10" spans="1:4" ht="44.25" customHeight="1">
      <c r="A10" s="179">
        <v>5</v>
      </c>
      <c r="B10" s="68" t="s">
        <v>331</v>
      </c>
      <c r="C10" s="32">
        <f>'[1]5.bev. forrásonként'!H77+'[1]5.bev. forrásonként'!H78+'[1]5.bev. forrásonként'!H79</f>
        <v>0</v>
      </c>
      <c r="D10" s="65"/>
    </row>
    <row r="11" spans="1:4" ht="53.25" customHeight="1">
      <c r="A11" s="179">
        <v>6</v>
      </c>
      <c r="B11" s="68" t="s">
        <v>731</v>
      </c>
      <c r="C11" s="32">
        <f>'[1]5.bev. forrásonként'!H80</f>
        <v>0</v>
      </c>
      <c r="D11" s="65"/>
    </row>
    <row r="12" spans="1:4" ht="26.25" customHeight="1">
      <c r="A12" s="179">
        <v>7</v>
      </c>
      <c r="B12" s="69" t="s">
        <v>332</v>
      </c>
      <c r="C12" s="32">
        <v>0</v>
      </c>
      <c r="D12" s="65"/>
    </row>
    <row r="13" spans="1:4" ht="52.5" customHeight="1" thickBot="1">
      <c r="A13" s="181">
        <v>8</v>
      </c>
      <c r="B13" s="70" t="s">
        <v>732</v>
      </c>
      <c r="C13" s="182">
        <v>0</v>
      </c>
      <c r="D13" s="65"/>
    </row>
    <row r="14" spans="1:4" ht="13.5" thickBot="1">
      <c r="A14" s="183">
        <v>9</v>
      </c>
      <c r="B14" s="21" t="s">
        <v>333</v>
      </c>
      <c r="C14" s="184">
        <f>SUM(C7:C13)</f>
        <v>5950000</v>
      </c>
      <c r="D14" s="65">
        <f>SUM(D7:D13)</f>
        <v>9683431</v>
      </c>
    </row>
    <row r="15" spans="1:4" ht="13.5" thickBot="1">
      <c r="A15" s="185">
        <v>10</v>
      </c>
      <c r="B15" s="178" t="s">
        <v>334</v>
      </c>
      <c r="C15" s="186">
        <f>C14/2</f>
        <v>2975000</v>
      </c>
      <c r="D15" s="214">
        <f>D14/2</f>
        <v>4841715.5</v>
      </c>
    </row>
    <row r="16" spans="1:7" ht="12.75">
      <c r="A16" s="18"/>
      <c r="B16" s="21"/>
      <c r="C16" s="143"/>
      <c r="D16" s="18"/>
      <c r="E16" s="18"/>
      <c r="F16" s="18"/>
      <c r="G16" s="18"/>
    </row>
    <row r="17" spans="1:7" ht="12.75">
      <c r="A17" s="18"/>
      <c r="B17" s="21"/>
      <c r="C17" s="143"/>
      <c r="D17" s="18"/>
      <c r="E17" s="18"/>
      <c r="F17" s="18"/>
      <c r="G17" s="18"/>
    </row>
    <row r="18" spans="1:7" ht="12.75">
      <c r="A18" s="18"/>
      <c r="B18" s="21"/>
      <c r="C18" s="143"/>
      <c r="D18" s="18"/>
      <c r="E18" s="18"/>
      <c r="F18" s="18"/>
      <c r="G18" s="18"/>
    </row>
    <row r="19" spans="1:7" ht="13.5" thickBot="1">
      <c r="A19" s="18"/>
      <c r="B19" s="71" t="s">
        <v>290</v>
      </c>
      <c r="C19" s="18" t="s">
        <v>291</v>
      </c>
      <c r="D19" s="18" t="s">
        <v>233</v>
      </c>
      <c r="E19" s="18" t="s">
        <v>213</v>
      </c>
      <c r="F19" s="18" t="s">
        <v>317</v>
      </c>
      <c r="G19" s="18" t="s">
        <v>5</v>
      </c>
    </row>
    <row r="20" spans="1:7" ht="13.5" thickBot="1">
      <c r="A20" s="187">
        <v>11</v>
      </c>
      <c r="B20" s="72" t="s">
        <v>733</v>
      </c>
      <c r="C20" s="73">
        <v>2018</v>
      </c>
      <c r="D20" s="74">
        <v>2019</v>
      </c>
      <c r="E20" s="74">
        <v>2020</v>
      </c>
      <c r="F20" s="75">
        <v>2021</v>
      </c>
      <c r="G20" s="75">
        <v>2022</v>
      </c>
    </row>
    <row r="21" spans="1:7" ht="12.75">
      <c r="A21" s="177">
        <v>12</v>
      </c>
      <c r="B21" s="76" t="s">
        <v>335</v>
      </c>
      <c r="C21" s="77"/>
      <c r="D21" s="11"/>
      <c r="E21" s="11"/>
      <c r="F21" s="11"/>
      <c r="G21" s="78"/>
    </row>
    <row r="22" spans="1:7" ht="12.75">
      <c r="A22" s="179">
        <v>13</v>
      </c>
      <c r="B22" s="76" t="s">
        <v>336</v>
      </c>
      <c r="C22" s="77"/>
      <c r="D22" s="11"/>
      <c r="E22" s="11"/>
      <c r="F22" s="11"/>
      <c r="G22" s="78"/>
    </row>
    <row r="23" spans="1:7" ht="12.75">
      <c r="A23" s="179">
        <v>14</v>
      </c>
      <c r="B23" s="76" t="s">
        <v>337</v>
      </c>
      <c r="C23" s="77"/>
      <c r="D23" s="11"/>
      <c r="E23" s="11"/>
      <c r="F23" s="11"/>
      <c r="G23" s="78"/>
    </row>
    <row r="24" spans="1:7" ht="12.75">
      <c r="A24" s="179">
        <v>15</v>
      </c>
      <c r="B24" s="76" t="s">
        <v>734</v>
      </c>
      <c r="C24" s="77"/>
      <c r="D24" s="11"/>
      <c r="E24" s="11"/>
      <c r="F24" s="11"/>
      <c r="G24" s="78"/>
    </row>
    <row r="25" spans="1:7" ht="25.5">
      <c r="A25" s="179">
        <v>16</v>
      </c>
      <c r="B25" s="76" t="s">
        <v>338</v>
      </c>
      <c r="C25" s="77"/>
      <c r="D25" s="11"/>
      <c r="E25" s="11"/>
      <c r="F25" s="11"/>
      <c r="G25" s="78"/>
    </row>
    <row r="26" spans="1:7" ht="48" customHeight="1">
      <c r="A26" s="179">
        <v>17</v>
      </c>
      <c r="B26" s="76" t="s">
        <v>339</v>
      </c>
      <c r="C26" s="77"/>
      <c r="D26" s="11"/>
      <c r="E26" s="11"/>
      <c r="F26" s="11"/>
      <c r="G26" s="78"/>
    </row>
    <row r="27" spans="1:7" ht="60.75" customHeight="1" thickBot="1">
      <c r="A27" s="188">
        <v>18</v>
      </c>
      <c r="B27" s="189" t="s">
        <v>340</v>
      </c>
      <c r="C27" s="190"/>
      <c r="D27" s="191"/>
      <c r="E27" s="191"/>
      <c r="F27" s="191"/>
      <c r="G27" s="192"/>
    </row>
    <row r="28" spans="1:7" ht="54" customHeight="1">
      <c r="A28" s="193">
        <v>19</v>
      </c>
      <c r="B28" s="194" t="s">
        <v>324</v>
      </c>
      <c r="C28" s="195"/>
      <c r="D28" s="196"/>
      <c r="E28" s="196"/>
      <c r="F28" s="196"/>
      <c r="G28" s="197"/>
    </row>
    <row r="29" spans="1:7" ht="13.5" thickBot="1">
      <c r="A29" s="198">
        <v>20</v>
      </c>
      <c r="B29" s="199" t="s">
        <v>341</v>
      </c>
      <c r="C29" s="200">
        <v>0</v>
      </c>
      <c r="D29" s="201">
        <v>0</v>
      </c>
      <c r="E29" s="201">
        <v>0</v>
      </c>
      <c r="F29" s="201">
        <v>0</v>
      </c>
      <c r="G29" s="202">
        <v>0</v>
      </c>
    </row>
    <row r="30" spans="1:7" ht="26.25" thickBot="1">
      <c r="A30" s="203">
        <v>21</v>
      </c>
      <c r="B30" s="204" t="s">
        <v>735</v>
      </c>
      <c r="C30" s="205">
        <f>C15-C29</f>
        <v>2975000</v>
      </c>
      <c r="D30" s="206"/>
      <c r="E30" s="206"/>
      <c r="F30" s="206"/>
      <c r="G30" s="207"/>
    </row>
    <row r="31" ht="12.75">
      <c r="A31" s="18"/>
    </row>
    <row r="32" ht="12.75">
      <c r="A32" s="18"/>
    </row>
    <row r="33" spans="1:6" ht="13.5" thickBot="1">
      <c r="A33" s="18"/>
      <c r="B33" t="s">
        <v>290</v>
      </c>
      <c r="C33" t="s">
        <v>291</v>
      </c>
      <c r="D33" t="s">
        <v>233</v>
      </c>
      <c r="E33" t="s">
        <v>213</v>
      </c>
      <c r="F33" t="s">
        <v>317</v>
      </c>
    </row>
    <row r="34" spans="1:6" ht="12.75">
      <c r="A34" s="193">
        <v>22</v>
      </c>
      <c r="B34" s="225" t="s">
        <v>736</v>
      </c>
      <c r="C34" s="225"/>
      <c r="D34" s="225"/>
      <c r="E34" s="225"/>
      <c r="F34" s="225"/>
    </row>
    <row r="35" spans="1:6" ht="12.75">
      <c r="A35" s="208">
        <v>23</v>
      </c>
      <c r="B35" s="209" t="s">
        <v>342</v>
      </c>
      <c r="C35" s="3" t="s">
        <v>343</v>
      </c>
      <c r="D35" s="3"/>
      <c r="E35" s="3"/>
      <c r="F35" s="210"/>
    </row>
    <row r="36" spans="1:6" ht="12.75">
      <c r="A36" s="208">
        <v>24</v>
      </c>
      <c r="B36" s="209" t="s">
        <v>737</v>
      </c>
      <c r="C36" s="3"/>
      <c r="D36" s="3"/>
      <c r="E36" s="3"/>
      <c r="F36" s="210"/>
    </row>
    <row r="37" spans="1:6" ht="12.75">
      <c r="A37" s="208">
        <v>25</v>
      </c>
      <c r="B37" s="209" t="s">
        <v>738</v>
      </c>
      <c r="C37" s="3"/>
      <c r="D37" s="3"/>
      <c r="E37" s="3"/>
      <c r="F37" s="210"/>
    </row>
    <row r="38" spans="1:6" ht="13.5" thickBot="1">
      <c r="A38" s="198">
        <v>26</v>
      </c>
      <c r="B38" s="211" t="s">
        <v>324</v>
      </c>
      <c r="C38" s="212"/>
      <c r="D38" s="212"/>
      <c r="E38" s="212"/>
      <c r="F38" s="213"/>
    </row>
    <row r="39" spans="1:6" ht="12.75">
      <c r="A39" s="3">
        <v>24</v>
      </c>
      <c r="B39" s="33" t="s">
        <v>344</v>
      </c>
      <c r="C39" s="3"/>
      <c r="D39" s="3"/>
      <c r="E39" s="3"/>
      <c r="F39" s="3"/>
    </row>
    <row r="40" spans="1:6" ht="12.75">
      <c r="A40" s="3">
        <v>25</v>
      </c>
      <c r="B40" s="33" t="s">
        <v>345</v>
      </c>
      <c r="C40" s="3"/>
      <c r="D40" s="3"/>
      <c r="E40" s="3"/>
      <c r="F40" s="3"/>
    </row>
    <row r="41" spans="1:6" ht="12.75">
      <c r="A41" s="3">
        <v>26</v>
      </c>
      <c r="B41" s="79" t="s">
        <v>324</v>
      </c>
      <c r="C41" s="79"/>
      <c r="D41" s="79"/>
      <c r="E41" s="79"/>
      <c r="F41" s="79"/>
    </row>
  </sheetData>
  <sheetProtection selectLockedCells="1" selectUnlockedCells="1"/>
  <mergeCells count="2">
    <mergeCell ref="B4:F4"/>
    <mergeCell ref="B34:F3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89.421875" style="81" customWidth="1"/>
    <col min="3" max="3" width="0.13671875" style="0" customWidth="1"/>
    <col min="4" max="11" width="0" style="0" hidden="1" customWidth="1"/>
  </cols>
  <sheetData>
    <row r="1" spans="2:7" ht="12.75">
      <c r="B1" s="1" t="s">
        <v>762</v>
      </c>
      <c r="C1" s="1"/>
      <c r="D1" s="1"/>
      <c r="E1" s="1"/>
      <c r="F1" s="1"/>
      <c r="G1" s="1"/>
    </row>
    <row r="2" ht="12.75">
      <c r="B2" s="81" t="s">
        <v>547</v>
      </c>
    </row>
    <row r="3" spans="2:5" ht="12.75">
      <c r="B3" s="80" t="s">
        <v>346</v>
      </c>
      <c r="C3" s="81"/>
      <c r="E3" s="81"/>
    </row>
    <row r="4" spans="2:13" ht="12.75">
      <c r="B4" s="80" t="s">
        <v>290</v>
      </c>
      <c r="C4" s="81"/>
      <c r="E4" s="81"/>
      <c r="L4" t="s">
        <v>291</v>
      </c>
      <c r="M4" t="s">
        <v>233</v>
      </c>
    </row>
    <row r="5" ht="12.75">
      <c r="A5" t="s">
        <v>347</v>
      </c>
    </row>
    <row r="6" spans="1:13" ht="12.75">
      <c r="A6" s="3">
        <v>1</v>
      </c>
      <c r="B6" s="4" t="s">
        <v>185</v>
      </c>
      <c r="C6" s="3"/>
      <c r="D6" s="3"/>
      <c r="E6" s="3"/>
      <c r="F6" s="3"/>
      <c r="G6" s="3"/>
      <c r="H6" s="3"/>
      <c r="I6" s="3"/>
      <c r="J6" s="3"/>
      <c r="K6" s="3"/>
      <c r="L6" s="3" t="s">
        <v>348</v>
      </c>
      <c r="M6" s="3" t="s">
        <v>303</v>
      </c>
    </row>
    <row r="7" spans="1:13" ht="12.75">
      <c r="A7" s="3">
        <v>2</v>
      </c>
      <c r="B7" s="124" t="s">
        <v>349</v>
      </c>
      <c r="C7" s="216"/>
      <c r="D7" s="216"/>
      <c r="E7" s="216"/>
      <c r="F7" s="216"/>
      <c r="G7" s="216"/>
      <c r="H7" s="216"/>
      <c r="I7" s="216"/>
      <c r="J7" s="216"/>
      <c r="K7" s="117"/>
      <c r="L7" s="3"/>
      <c r="M7" s="3"/>
    </row>
    <row r="8" spans="1:13" ht="12.75">
      <c r="A8" s="3">
        <v>3</v>
      </c>
      <c r="B8" s="124" t="s">
        <v>350</v>
      </c>
      <c r="C8" s="216"/>
      <c r="D8" s="216"/>
      <c r="E8" s="216"/>
      <c r="F8" s="216"/>
      <c r="G8" s="216"/>
      <c r="H8" s="216"/>
      <c r="I8" s="216"/>
      <c r="J8" s="216"/>
      <c r="K8" s="117"/>
      <c r="L8" s="3"/>
      <c r="M8" s="3"/>
    </row>
    <row r="9" spans="1:13" ht="12.75">
      <c r="A9" s="3">
        <v>4</v>
      </c>
      <c r="B9" s="124" t="s">
        <v>351</v>
      </c>
      <c r="C9" s="216"/>
      <c r="D9" s="216"/>
      <c r="E9" s="216"/>
      <c r="F9" s="216"/>
      <c r="G9" s="216"/>
      <c r="H9" s="216"/>
      <c r="I9" s="216"/>
      <c r="J9" s="216"/>
      <c r="K9" s="117"/>
      <c r="L9" s="3"/>
      <c r="M9" s="3"/>
    </row>
    <row r="10" spans="1:13" ht="12.75">
      <c r="A10" s="3">
        <v>5</v>
      </c>
      <c r="B10" s="4" t="s">
        <v>352</v>
      </c>
      <c r="C10" s="4"/>
      <c r="D10" s="4"/>
      <c r="E10" s="4"/>
      <c r="F10" s="4"/>
      <c r="G10" s="4"/>
      <c r="H10" s="4"/>
      <c r="I10" s="4"/>
      <c r="J10" s="4"/>
      <c r="K10" s="4"/>
      <c r="L10" s="3">
        <v>10000</v>
      </c>
      <c r="M10" s="3">
        <v>120</v>
      </c>
    </row>
    <row r="11" spans="1:13" ht="12.75">
      <c r="A11" s="3">
        <v>6</v>
      </c>
      <c r="B11" s="124" t="s">
        <v>353</v>
      </c>
      <c r="C11" s="216"/>
      <c r="D11" s="216"/>
      <c r="E11" s="216"/>
      <c r="F11" s="216"/>
      <c r="G11" s="216"/>
      <c r="H11" s="216"/>
      <c r="I11" s="216"/>
      <c r="J11" s="216"/>
      <c r="K11" s="117"/>
      <c r="L11" s="3"/>
      <c r="M11" s="3"/>
    </row>
    <row r="12" spans="1:13" ht="12.75">
      <c r="A12" s="3">
        <v>7</v>
      </c>
      <c r="B12" s="124" t="s">
        <v>354</v>
      </c>
      <c r="C12" s="216"/>
      <c r="D12" s="216"/>
      <c r="E12" s="216"/>
      <c r="F12" s="216"/>
      <c r="G12" s="216"/>
      <c r="H12" s="216"/>
      <c r="I12" s="216"/>
      <c r="J12" s="216"/>
      <c r="K12" s="117"/>
      <c r="L12" s="3">
        <v>0</v>
      </c>
      <c r="M12" s="3">
        <v>0</v>
      </c>
    </row>
    <row r="13" spans="1:13" ht="12.75">
      <c r="A13" s="3"/>
      <c r="B13" s="4" t="s">
        <v>355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17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12.57421875" style="0" bestFit="1" customWidth="1"/>
    <col min="4" max="4" width="13.140625" style="0" customWidth="1"/>
    <col min="5" max="5" width="12.28125" style="0" customWidth="1"/>
  </cols>
  <sheetData>
    <row r="1" spans="2:4" ht="12.75">
      <c r="B1" t="s">
        <v>763</v>
      </c>
      <c r="D1" s="18"/>
    </row>
    <row r="2" spans="2:4" ht="12.75">
      <c r="B2" t="s">
        <v>547</v>
      </c>
      <c r="D2" s="18"/>
    </row>
    <row r="3" spans="4:5" ht="12.75">
      <c r="D3" s="18"/>
      <c r="E3" t="s">
        <v>289</v>
      </c>
    </row>
    <row r="4" spans="2:5" ht="12.75">
      <c r="B4" s="29" t="s">
        <v>356</v>
      </c>
      <c r="C4" s="217" t="s">
        <v>739</v>
      </c>
      <c r="D4" s="18"/>
      <c r="E4" s="65" t="s">
        <v>570</v>
      </c>
    </row>
    <row r="5" spans="1:5" ht="12.75">
      <c r="A5" s="3" t="s">
        <v>302</v>
      </c>
      <c r="B5" s="3" t="s">
        <v>290</v>
      </c>
      <c r="C5" s="3" t="s">
        <v>291</v>
      </c>
      <c r="D5" s="65" t="s">
        <v>233</v>
      </c>
      <c r="E5" s="65"/>
    </row>
    <row r="6" spans="1:5" ht="12.75">
      <c r="A6" s="3">
        <v>1</v>
      </c>
      <c r="B6" s="5" t="s">
        <v>185</v>
      </c>
      <c r="C6" s="3"/>
      <c r="D6" s="65"/>
      <c r="E6" s="65"/>
    </row>
    <row r="7" spans="1:5" ht="12.75">
      <c r="A7" s="3"/>
      <c r="B7" s="3"/>
      <c r="C7" s="3"/>
      <c r="D7" s="65"/>
      <c r="E7" s="5" t="s">
        <v>19</v>
      </c>
    </row>
    <row r="8" spans="1:5" ht="12.75">
      <c r="A8" s="3">
        <v>2</v>
      </c>
      <c r="B8" s="5" t="s">
        <v>553</v>
      </c>
      <c r="C8" s="5" t="s">
        <v>740</v>
      </c>
      <c r="D8" s="5" t="s">
        <v>552</v>
      </c>
      <c r="E8" s="65"/>
    </row>
    <row r="9" spans="1:5" ht="12.75">
      <c r="A9" s="3">
        <v>3</v>
      </c>
      <c r="B9" s="5" t="s">
        <v>554</v>
      </c>
      <c r="C9" s="101"/>
      <c r="D9" s="65"/>
      <c r="E9" s="65"/>
    </row>
    <row r="10" spans="1:5" ht="12.75">
      <c r="A10" s="3">
        <v>4</v>
      </c>
      <c r="B10" s="104" t="s">
        <v>555</v>
      </c>
      <c r="C10" s="101">
        <v>539664</v>
      </c>
      <c r="D10" s="101">
        <v>539664</v>
      </c>
      <c r="E10" s="101">
        <v>539664</v>
      </c>
    </row>
    <row r="11" spans="1:5" ht="12.75">
      <c r="A11" s="3">
        <v>5</v>
      </c>
      <c r="B11" s="105" t="s">
        <v>556</v>
      </c>
      <c r="C11" s="101">
        <v>10000</v>
      </c>
      <c r="D11" s="101">
        <v>10000</v>
      </c>
      <c r="E11" s="101"/>
    </row>
    <row r="12" spans="1:5" ht="12.75">
      <c r="A12" s="3">
        <v>6</v>
      </c>
      <c r="B12" s="104" t="s">
        <v>557</v>
      </c>
      <c r="C12" s="101">
        <v>80000</v>
      </c>
      <c r="D12" s="101">
        <v>80000</v>
      </c>
      <c r="E12" s="101">
        <v>64274</v>
      </c>
    </row>
    <row r="13" spans="1:5" ht="12.75">
      <c r="A13" s="3">
        <v>7</v>
      </c>
      <c r="B13" s="104" t="s">
        <v>357</v>
      </c>
      <c r="C13" s="101">
        <v>30000</v>
      </c>
      <c r="D13" s="101">
        <v>30000</v>
      </c>
      <c r="E13" s="101">
        <v>15895</v>
      </c>
    </row>
    <row r="14" spans="1:5" ht="12.75">
      <c r="A14" s="3">
        <v>8</v>
      </c>
      <c r="B14" s="104" t="s">
        <v>558</v>
      </c>
      <c r="C14" s="101">
        <v>50000</v>
      </c>
      <c r="D14" s="101">
        <v>50000</v>
      </c>
      <c r="E14" s="101"/>
    </row>
    <row r="15" spans="1:5" ht="12.75">
      <c r="A15" s="3">
        <v>9</v>
      </c>
      <c r="B15" s="104" t="s">
        <v>559</v>
      </c>
      <c r="C15" s="101">
        <v>100000</v>
      </c>
      <c r="D15" s="101">
        <v>100000</v>
      </c>
      <c r="E15" s="101">
        <v>99792</v>
      </c>
    </row>
    <row r="16" spans="1:5" ht="12.75">
      <c r="A16" s="3">
        <v>10</v>
      </c>
      <c r="B16" s="104" t="s">
        <v>560</v>
      </c>
      <c r="C16" s="101">
        <v>11000</v>
      </c>
      <c r="D16" s="101">
        <v>11000</v>
      </c>
      <c r="E16" s="101">
        <v>17340</v>
      </c>
    </row>
    <row r="17" spans="1:5" ht="12.75">
      <c r="A17" s="3"/>
      <c r="B17" s="104" t="s">
        <v>746</v>
      </c>
      <c r="C17" s="101"/>
      <c r="D17" s="101"/>
      <c r="E17" s="101">
        <v>89336</v>
      </c>
    </row>
    <row r="18" spans="1:5" ht="12.75">
      <c r="A18" s="3"/>
      <c r="B18" s="104" t="s">
        <v>745</v>
      </c>
      <c r="C18" s="101"/>
      <c r="D18" s="101"/>
      <c r="E18" s="101">
        <v>20700</v>
      </c>
    </row>
    <row r="19" spans="1:5" ht="12.75">
      <c r="A19" s="3"/>
      <c r="B19" s="104" t="s">
        <v>744</v>
      </c>
      <c r="C19" s="101"/>
      <c r="D19" s="101"/>
      <c r="E19" s="101">
        <v>175000</v>
      </c>
    </row>
    <row r="20" spans="1:5" ht="12.75">
      <c r="A20" s="3">
        <v>11</v>
      </c>
      <c r="B20" s="215" t="s">
        <v>741</v>
      </c>
      <c r="C20" s="101">
        <v>308000</v>
      </c>
      <c r="D20" s="101">
        <v>308000</v>
      </c>
      <c r="E20" s="101">
        <v>308000</v>
      </c>
    </row>
    <row r="21" spans="1:5" ht="12.75">
      <c r="A21" s="3">
        <v>12</v>
      </c>
      <c r="B21" s="218" t="s">
        <v>324</v>
      </c>
      <c r="C21" s="102">
        <f>SUM(C10:C20)</f>
        <v>1128664</v>
      </c>
      <c r="D21" s="102">
        <f>SUM(D10:D20)</f>
        <v>1128664</v>
      </c>
      <c r="E21" s="102">
        <f>SUM(E10:E20)</f>
        <v>1330001</v>
      </c>
    </row>
    <row r="22" spans="1:5" ht="12.75">
      <c r="A22" s="3"/>
      <c r="B22" s="215"/>
      <c r="C22" s="101"/>
      <c r="D22" s="65"/>
      <c r="E22" s="65"/>
    </row>
    <row r="23" spans="1:5" ht="12.75">
      <c r="A23" s="3">
        <v>13</v>
      </c>
      <c r="B23" s="218" t="s">
        <v>561</v>
      </c>
      <c r="C23" s="101"/>
      <c r="D23" s="65"/>
      <c r="E23" s="102"/>
    </row>
    <row r="24" spans="1:5" ht="12.75">
      <c r="A24" s="3"/>
      <c r="B24" s="218"/>
      <c r="C24" s="101"/>
      <c r="D24" s="65"/>
      <c r="E24" s="65"/>
    </row>
    <row r="25" spans="1:5" ht="12.75">
      <c r="A25" s="3">
        <v>14</v>
      </c>
      <c r="B25" s="105" t="s">
        <v>562</v>
      </c>
      <c r="C25" s="101">
        <v>20000</v>
      </c>
      <c r="D25" s="101">
        <v>20000</v>
      </c>
      <c r="E25" s="101">
        <v>20230</v>
      </c>
    </row>
    <row r="26" spans="1:5" ht="12.75">
      <c r="A26" s="3">
        <v>15</v>
      </c>
      <c r="B26" s="104" t="s">
        <v>563</v>
      </c>
      <c r="C26" s="101">
        <v>600000</v>
      </c>
      <c r="D26" s="101">
        <v>600000</v>
      </c>
      <c r="E26" s="101">
        <v>578060</v>
      </c>
    </row>
    <row r="27" spans="1:5" ht="12.75">
      <c r="A27" s="3">
        <v>16</v>
      </c>
      <c r="B27" s="104" t="s">
        <v>564</v>
      </c>
      <c r="C27" s="101">
        <v>100000</v>
      </c>
      <c r="D27" s="101">
        <v>100000</v>
      </c>
      <c r="E27" s="101">
        <v>100000</v>
      </c>
    </row>
    <row r="28" spans="1:5" ht="12.75">
      <c r="A28" s="3">
        <v>17</v>
      </c>
      <c r="B28" s="104" t="s">
        <v>565</v>
      </c>
      <c r="C28" s="101">
        <v>120000</v>
      </c>
      <c r="D28" s="101">
        <v>120000</v>
      </c>
      <c r="E28" s="101"/>
    </row>
    <row r="29" spans="1:5" ht="12.75">
      <c r="A29" s="3">
        <v>18</v>
      </c>
      <c r="B29" s="104" t="s">
        <v>566</v>
      </c>
      <c r="C29" s="101">
        <v>120000</v>
      </c>
      <c r="D29" s="101">
        <v>120000</v>
      </c>
      <c r="E29" s="101">
        <v>21600</v>
      </c>
    </row>
    <row r="30" spans="1:5" ht="12.75">
      <c r="A30" s="3">
        <v>19</v>
      </c>
      <c r="B30" s="104" t="s">
        <v>567</v>
      </c>
      <c r="C30" s="101">
        <v>1000</v>
      </c>
      <c r="D30" s="101">
        <v>1000</v>
      </c>
      <c r="E30" s="101">
        <v>5000</v>
      </c>
    </row>
    <row r="31" spans="1:5" ht="12.75">
      <c r="A31" s="3">
        <v>20</v>
      </c>
      <c r="B31" s="104" t="s">
        <v>568</v>
      </c>
      <c r="C31" s="101">
        <v>10000</v>
      </c>
      <c r="D31" s="101">
        <v>10000</v>
      </c>
      <c r="E31" s="101"/>
    </row>
    <row r="32" spans="1:5" ht="12.75">
      <c r="A32" s="3">
        <v>21</v>
      </c>
      <c r="B32" s="104" t="s">
        <v>742</v>
      </c>
      <c r="C32" s="101">
        <v>10000</v>
      </c>
      <c r="D32" s="101">
        <v>10000</v>
      </c>
      <c r="E32" s="101"/>
    </row>
    <row r="33" spans="1:5" ht="12.75">
      <c r="A33" s="3">
        <v>22</v>
      </c>
      <c r="B33" s="104" t="s">
        <v>743</v>
      </c>
      <c r="C33" s="101"/>
      <c r="D33" s="101">
        <v>185600</v>
      </c>
      <c r="E33" s="101">
        <v>185600</v>
      </c>
    </row>
    <row r="34" spans="1:5" ht="12.75">
      <c r="A34" s="3">
        <v>23</v>
      </c>
      <c r="B34" s="104" t="s">
        <v>569</v>
      </c>
      <c r="C34" s="101">
        <v>10000</v>
      </c>
      <c r="D34" s="101">
        <v>10000</v>
      </c>
      <c r="E34" s="101">
        <v>13114</v>
      </c>
    </row>
    <row r="35" spans="1:5" ht="12.75">
      <c r="A35" s="3">
        <v>24</v>
      </c>
      <c r="B35" s="218" t="s">
        <v>324</v>
      </c>
      <c r="C35" s="102">
        <f>SUM(C25:C34)</f>
        <v>991000</v>
      </c>
      <c r="D35" s="102">
        <f>SUM(D25:D34)</f>
        <v>1176600</v>
      </c>
      <c r="E35" s="102">
        <f>SUM(E25:E34)</f>
        <v>923604</v>
      </c>
    </row>
    <row r="36" spans="1:5" ht="12.75">
      <c r="A36" s="3">
        <v>25</v>
      </c>
      <c r="B36" s="215" t="s">
        <v>691</v>
      </c>
      <c r="C36" s="102"/>
      <c r="D36" s="219">
        <v>735800</v>
      </c>
      <c r="E36" s="219">
        <v>785663</v>
      </c>
    </row>
    <row r="37" spans="1:5" ht="12.75">
      <c r="A37" s="3">
        <v>26</v>
      </c>
      <c r="B37" s="5" t="s">
        <v>358</v>
      </c>
      <c r="C37" s="102">
        <f>C21+C35</f>
        <v>2119664</v>
      </c>
      <c r="D37" s="102">
        <f>D21+D35+D36</f>
        <v>3041064</v>
      </c>
      <c r="E37" s="102">
        <f>E21+E35+E36</f>
        <v>3039268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61.140625" style="0" customWidth="1"/>
    <col min="3" max="3" width="13.28125" style="0" customWidth="1"/>
  </cols>
  <sheetData>
    <row r="1" spans="1:2" ht="12.75">
      <c r="A1" s="82"/>
      <c r="B1" t="s">
        <v>764</v>
      </c>
    </row>
    <row r="2" ht="12.75">
      <c r="A2" s="83"/>
    </row>
    <row r="3" spans="1:3" ht="12.75">
      <c r="A3" s="226" t="s">
        <v>571</v>
      </c>
      <c r="B3" s="226"/>
      <c r="C3" s="226"/>
    </row>
    <row r="4" spans="1:3" ht="12.75">
      <c r="A4" s="84"/>
      <c r="B4" s="85"/>
      <c r="C4" s="85"/>
    </row>
    <row r="5" spans="1:3" ht="12.75">
      <c r="A5" s="84"/>
      <c r="B5" s="227" t="s">
        <v>359</v>
      </c>
      <c r="C5" s="227"/>
    </row>
    <row r="6" spans="1:3" ht="12.75">
      <c r="A6" s="86"/>
      <c r="B6" s="86" t="s">
        <v>360</v>
      </c>
      <c r="C6" s="86" t="s">
        <v>361</v>
      </c>
    </row>
    <row r="7" spans="1:3" ht="12.75">
      <c r="A7" s="86"/>
      <c r="B7" s="16" t="s">
        <v>185</v>
      </c>
      <c r="C7" s="87" t="s">
        <v>362</v>
      </c>
    </row>
    <row r="8" spans="1:3" ht="12.75">
      <c r="A8" s="86">
        <v>1</v>
      </c>
      <c r="B8" s="3" t="s">
        <v>363</v>
      </c>
      <c r="C8" s="13">
        <v>42652724</v>
      </c>
    </row>
    <row r="9" spans="1:3" ht="12.75">
      <c r="A9" s="86">
        <v>2</v>
      </c>
      <c r="B9" s="3" t="s">
        <v>364</v>
      </c>
      <c r="C9" s="15">
        <v>36014293</v>
      </c>
    </row>
    <row r="10" spans="1:3" ht="12.75">
      <c r="A10" s="86">
        <v>3</v>
      </c>
      <c r="B10" s="3" t="s">
        <v>365</v>
      </c>
      <c r="C10" s="15">
        <v>6638431</v>
      </c>
    </row>
    <row r="11" spans="1:3" ht="12.75">
      <c r="A11" s="86">
        <v>4</v>
      </c>
      <c r="B11" s="3" t="s">
        <v>366</v>
      </c>
      <c r="C11" s="15">
        <v>11297526</v>
      </c>
    </row>
    <row r="12" spans="1:3" ht="12.75">
      <c r="A12" s="86">
        <v>5</v>
      </c>
      <c r="B12" s="3" t="s">
        <v>367</v>
      </c>
      <c r="C12" s="15">
        <v>720858</v>
      </c>
    </row>
    <row r="13" spans="1:3" ht="12.75">
      <c r="A13" s="86">
        <v>6</v>
      </c>
      <c r="B13" s="3" t="s">
        <v>368</v>
      </c>
      <c r="C13" s="15">
        <v>10576668</v>
      </c>
    </row>
    <row r="14" spans="1:3" ht="12.75">
      <c r="A14" s="86">
        <v>7</v>
      </c>
      <c r="B14" s="5" t="s">
        <v>369</v>
      </c>
      <c r="C14" s="88">
        <v>17215099</v>
      </c>
    </row>
    <row r="15" spans="1:3" ht="12.75">
      <c r="A15" s="86">
        <v>8</v>
      </c>
      <c r="B15" s="3" t="s">
        <v>370</v>
      </c>
      <c r="C15" s="15"/>
    </row>
    <row r="16" spans="1:3" ht="12.75">
      <c r="A16" s="86">
        <v>9</v>
      </c>
      <c r="B16" s="3" t="s">
        <v>371</v>
      </c>
      <c r="C16" s="15"/>
    </row>
    <row r="17" spans="1:3" ht="12.75">
      <c r="A17" s="86">
        <v>10</v>
      </c>
      <c r="B17" s="3" t="s">
        <v>372</v>
      </c>
      <c r="C17" s="15"/>
    </row>
    <row r="18" spans="1:3" ht="12.75">
      <c r="A18" s="86">
        <v>11</v>
      </c>
      <c r="B18" s="3" t="s">
        <v>373</v>
      </c>
      <c r="C18" s="15"/>
    </row>
    <row r="19" spans="1:3" ht="12.75">
      <c r="A19" s="86">
        <v>12</v>
      </c>
      <c r="B19" s="3" t="s">
        <v>374</v>
      </c>
      <c r="C19" s="15"/>
    </row>
    <row r="20" spans="1:3" ht="12.75">
      <c r="A20" s="86">
        <v>13</v>
      </c>
      <c r="B20" s="3" t="s">
        <v>375</v>
      </c>
      <c r="C20" s="15"/>
    </row>
    <row r="21" spans="1:3" ht="12.75">
      <c r="A21" s="86">
        <v>14</v>
      </c>
      <c r="B21" s="5" t="s">
        <v>376</v>
      </c>
      <c r="C21" s="88">
        <v>0</v>
      </c>
    </row>
    <row r="22" spans="1:3" ht="12.75">
      <c r="A22" s="86">
        <v>15</v>
      </c>
      <c r="B22" s="5" t="s">
        <v>377</v>
      </c>
      <c r="C22" s="88">
        <v>17215099</v>
      </c>
    </row>
    <row r="23" spans="1:3" ht="12.75">
      <c r="A23" s="86">
        <v>16</v>
      </c>
      <c r="B23" s="3" t="s">
        <v>378</v>
      </c>
      <c r="C23" s="15"/>
    </row>
    <row r="24" spans="1:3" ht="12.75">
      <c r="A24" s="86">
        <v>17</v>
      </c>
      <c r="B24" s="3" t="s">
        <v>379</v>
      </c>
      <c r="C24" s="15">
        <v>17215099</v>
      </c>
    </row>
    <row r="25" spans="1:3" ht="12.75">
      <c r="A25" s="86">
        <v>18</v>
      </c>
      <c r="B25" s="3" t="s">
        <v>380</v>
      </c>
      <c r="C25" s="15"/>
    </row>
    <row r="26" spans="1:3" ht="12.75">
      <c r="A26" s="86">
        <v>19</v>
      </c>
      <c r="B26" s="3" t="s">
        <v>381</v>
      </c>
      <c r="C26" s="15"/>
    </row>
  </sheetData>
  <sheetProtection selectLockedCells="1" selectUnlockedCells="1"/>
  <mergeCells count="2">
    <mergeCell ref="A3:C3"/>
    <mergeCell ref="B5:C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67">
      <selection activeCell="B71" sqref="B71"/>
    </sheetView>
  </sheetViews>
  <sheetFormatPr defaultColWidth="9.140625" defaultRowHeight="12.75"/>
  <cols>
    <col min="2" max="2" width="122.57421875" style="0" customWidth="1"/>
    <col min="3" max="4" width="11.140625" style="0" customWidth="1"/>
    <col min="5" max="5" width="12.8515625" style="0" customWidth="1"/>
  </cols>
  <sheetData>
    <row r="1" spans="1:2" ht="12.75">
      <c r="A1" s="89"/>
      <c r="B1" t="s">
        <v>765</v>
      </c>
    </row>
    <row r="2" ht="12.75">
      <c r="A2" s="1"/>
    </row>
    <row r="3" spans="1:4" ht="12.75">
      <c r="A3" s="226" t="s">
        <v>572</v>
      </c>
      <c r="B3" s="226"/>
      <c r="C3" s="226"/>
      <c r="D3" s="226"/>
    </row>
    <row r="4" spans="1:4" ht="12.75">
      <c r="A4" s="90"/>
      <c r="C4" s="228" t="s">
        <v>359</v>
      </c>
      <c r="D4" s="228"/>
    </row>
    <row r="5" spans="1:4" ht="12.75">
      <c r="A5" s="86" t="s">
        <v>360</v>
      </c>
      <c r="B5" s="86" t="s">
        <v>361</v>
      </c>
      <c r="C5" s="86" t="s">
        <v>180</v>
      </c>
      <c r="D5" s="86" t="s">
        <v>181</v>
      </c>
    </row>
    <row r="6" spans="1:4" ht="12.75" customHeight="1">
      <c r="A6" s="229" t="s">
        <v>382</v>
      </c>
      <c r="B6" s="223" t="s">
        <v>185</v>
      </c>
      <c r="C6" s="230" t="s">
        <v>362</v>
      </c>
      <c r="D6" s="230"/>
    </row>
    <row r="7" spans="1:4" ht="38.25">
      <c r="A7" s="229"/>
      <c r="B7" s="223"/>
      <c r="C7" s="93" t="s">
        <v>747</v>
      </c>
      <c r="D7" s="93" t="s">
        <v>748</v>
      </c>
    </row>
    <row r="8" spans="1:4" ht="12.75">
      <c r="A8" s="94" t="s">
        <v>383</v>
      </c>
      <c r="B8" s="3" t="s">
        <v>384</v>
      </c>
      <c r="C8" s="13"/>
      <c r="D8" s="13"/>
    </row>
    <row r="9" spans="1:4" ht="12.75">
      <c r="A9" s="94" t="s">
        <v>385</v>
      </c>
      <c r="B9" s="3" t="s">
        <v>386</v>
      </c>
      <c r="C9" s="13">
        <v>753345</v>
      </c>
      <c r="D9" s="13">
        <v>504196</v>
      </c>
    </row>
    <row r="10" spans="1:4" ht="12.75">
      <c r="A10" s="94" t="s">
        <v>387</v>
      </c>
      <c r="B10" s="3" t="s">
        <v>388</v>
      </c>
      <c r="C10" s="13"/>
      <c r="D10" s="13"/>
    </row>
    <row r="11" spans="1:4" ht="12.75">
      <c r="A11" s="94" t="s">
        <v>389</v>
      </c>
      <c r="B11" s="3" t="s">
        <v>390</v>
      </c>
      <c r="C11" s="13">
        <v>753345</v>
      </c>
      <c r="D11" s="13">
        <v>504196</v>
      </c>
    </row>
    <row r="12" spans="1:4" ht="12.75">
      <c r="A12" s="94" t="s">
        <v>391</v>
      </c>
      <c r="B12" s="3" t="s">
        <v>392</v>
      </c>
      <c r="C12" s="13"/>
      <c r="D12" s="13"/>
    </row>
    <row r="13" spans="1:4" ht="12.75">
      <c r="A13" s="94" t="s">
        <v>393</v>
      </c>
      <c r="B13" s="3" t="s">
        <v>394</v>
      </c>
      <c r="C13" s="13"/>
      <c r="D13" s="13"/>
    </row>
    <row r="14" spans="1:4" ht="12.75">
      <c r="A14" s="94" t="s">
        <v>395</v>
      </c>
      <c r="B14" s="3" t="s">
        <v>396</v>
      </c>
      <c r="C14" s="13"/>
      <c r="D14" s="13"/>
    </row>
    <row r="15" spans="1:4" ht="12.75">
      <c r="A15" s="94" t="s">
        <v>397</v>
      </c>
      <c r="B15" s="3" t="s">
        <v>398</v>
      </c>
      <c r="C15" s="13">
        <v>329133650</v>
      </c>
      <c r="D15" s="13">
        <v>323897167</v>
      </c>
    </row>
    <row r="16" spans="1:4" ht="12.75">
      <c r="A16" s="94" t="s">
        <v>399</v>
      </c>
      <c r="B16" s="3" t="s">
        <v>400</v>
      </c>
      <c r="C16" s="13"/>
      <c r="D16" s="13"/>
    </row>
    <row r="17" spans="1:4" ht="12.75">
      <c r="A17" s="94" t="s">
        <v>401</v>
      </c>
      <c r="B17" s="3" t="s">
        <v>402</v>
      </c>
      <c r="C17" s="13"/>
      <c r="D17" s="13"/>
    </row>
    <row r="18" spans="1:4" ht="12.75">
      <c r="A18" s="94" t="s">
        <v>403</v>
      </c>
      <c r="B18" s="3" t="s">
        <v>404</v>
      </c>
      <c r="C18" s="13"/>
      <c r="D18" s="13"/>
    </row>
    <row r="19" spans="1:4" ht="12.75">
      <c r="A19" s="94" t="s">
        <v>405</v>
      </c>
      <c r="B19" s="3" t="s">
        <v>406</v>
      </c>
      <c r="C19" s="13">
        <v>8753707</v>
      </c>
      <c r="D19" s="13">
        <v>5892293</v>
      </c>
    </row>
    <row r="20" spans="1:4" ht="12.75">
      <c r="A20" s="94" t="s">
        <v>407</v>
      </c>
      <c r="B20" s="3" t="s">
        <v>408</v>
      </c>
      <c r="C20" s="13"/>
      <c r="D20" s="13"/>
    </row>
    <row r="21" spans="1:4" ht="12.75">
      <c r="A21" s="94" t="s">
        <v>409</v>
      </c>
      <c r="B21" s="3" t="s">
        <v>410</v>
      </c>
      <c r="C21" s="13">
        <v>1042539</v>
      </c>
      <c r="D21" s="13">
        <v>882046</v>
      </c>
    </row>
    <row r="22" spans="1:4" ht="12.75">
      <c r="A22" s="94" t="s">
        <v>411</v>
      </c>
      <c r="B22" s="3" t="s">
        <v>412</v>
      </c>
      <c r="C22" s="13">
        <v>0</v>
      </c>
      <c r="D22" s="13"/>
    </row>
    <row r="23" spans="1:4" ht="12.75">
      <c r="A23" s="94" t="s">
        <v>413</v>
      </c>
      <c r="B23" s="3" t="s">
        <v>414</v>
      </c>
      <c r="C23" s="13">
        <v>338929896</v>
      </c>
      <c r="D23" s="13">
        <v>330671506</v>
      </c>
    </row>
    <row r="24" spans="1:4" ht="12.75">
      <c r="A24" s="94" t="s">
        <v>415</v>
      </c>
      <c r="B24" s="3" t="s">
        <v>416</v>
      </c>
      <c r="C24" s="13">
        <v>286000</v>
      </c>
      <c r="D24" s="13">
        <v>286000</v>
      </c>
    </row>
    <row r="25" spans="1:4" ht="12.75">
      <c r="A25" s="94" t="s">
        <v>417</v>
      </c>
      <c r="B25" s="3" t="s">
        <v>418</v>
      </c>
      <c r="C25" s="13"/>
      <c r="D25" s="13"/>
    </row>
    <row r="26" spans="1:4" ht="12.75">
      <c r="A26" s="94" t="s">
        <v>419</v>
      </c>
      <c r="B26" s="3" t="s">
        <v>420</v>
      </c>
      <c r="C26" s="13"/>
      <c r="D26" s="13"/>
    </row>
    <row r="27" spans="1:4" ht="12.75">
      <c r="A27" s="94" t="s">
        <v>421</v>
      </c>
      <c r="B27" s="3" t="s">
        <v>422</v>
      </c>
      <c r="C27" s="13">
        <v>286000</v>
      </c>
      <c r="D27" s="13">
        <v>286000</v>
      </c>
    </row>
    <row r="28" spans="1:4" ht="12.75">
      <c r="A28" s="94" t="s">
        <v>423</v>
      </c>
      <c r="B28" s="3" t="s">
        <v>424</v>
      </c>
      <c r="C28" s="13"/>
      <c r="D28" s="13"/>
    </row>
    <row r="29" spans="1:4" ht="12.75">
      <c r="A29" s="94" t="s">
        <v>425</v>
      </c>
      <c r="B29" s="3" t="s">
        <v>426</v>
      </c>
      <c r="C29" s="13"/>
      <c r="D29" s="13"/>
    </row>
    <row r="30" spans="1:4" ht="12.75">
      <c r="A30" s="94" t="s">
        <v>427</v>
      </c>
      <c r="B30" s="3" t="s">
        <v>428</v>
      </c>
      <c r="C30" s="13">
        <v>0</v>
      </c>
      <c r="D30" s="13"/>
    </row>
    <row r="31" spans="1:4" ht="12.75">
      <c r="A31" s="94" t="s">
        <v>429</v>
      </c>
      <c r="B31" s="3" t="s">
        <v>430</v>
      </c>
      <c r="C31" s="13">
        <v>339969241</v>
      </c>
      <c r="D31" s="13">
        <v>331461702</v>
      </c>
    </row>
    <row r="32" spans="1:4" ht="12.75">
      <c r="A32" s="94" t="s">
        <v>431</v>
      </c>
      <c r="B32" s="3" t="s">
        <v>432</v>
      </c>
      <c r="C32" s="13"/>
      <c r="D32" s="13"/>
    </row>
    <row r="33" spans="1:4" ht="12.75">
      <c r="A33" s="94" t="s">
        <v>433</v>
      </c>
      <c r="B33" s="3" t="s">
        <v>434</v>
      </c>
      <c r="C33" s="13"/>
      <c r="D33" s="13"/>
    </row>
    <row r="34" spans="1:4" ht="12.75">
      <c r="A34" s="94" t="s">
        <v>435</v>
      </c>
      <c r="B34" s="3" t="s">
        <v>436</v>
      </c>
      <c r="C34" s="13"/>
      <c r="D34" s="13"/>
    </row>
    <row r="35" spans="1:4" ht="12.75">
      <c r="A35" s="94" t="s">
        <v>437</v>
      </c>
      <c r="B35" s="3" t="s">
        <v>438</v>
      </c>
      <c r="C35" s="13"/>
      <c r="D35" s="13"/>
    </row>
    <row r="36" spans="1:4" ht="12.75">
      <c r="A36" s="94" t="s">
        <v>439</v>
      </c>
      <c r="B36" s="3" t="s">
        <v>440</v>
      </c>
      <c r="C36" s="13"/>
      <c r="D36" s="13"/>
    </row>
    <row r="37" spans="1:4" ht="12.75">
      <c r="A37" s="94" t="s">
        <v>441</v>
      </c>
      <c r="B37" s="3" t="s">
        <v>442</v>
      </c>
      <c r="C37" s="13">
        <v>0</v>
      </c>
      <c r="D37" s="13"/>
    </row>
    <row r="38" spans="1:4" ht="12.75">
      <c r="A38" s="94" t="s">
        <v>443</v>
      </c>
      <c r="B38" s="3" t="s">
        <v>444</v>
      </c>
      <c r="C38" s="13"/>
      <c r="D38" s="13"/>
    </row>
    <row r="39" spans="1:4" ht="12.75">
      <c r="A39" s="94" t="s">
        <v>445</v>
      </c>
      <c r="B39" s="3" t="s">
        <v>446</v>
      </c>
      <c r="C39" s="13">
        <v>0</v>
      </c>
      <c r="D39" s="13"/>
    </row>
    <row r="40" spans="1:4" ht="12.75">
      <c r="A40" s="94" t="s">
        <v>447</v>
      </c>
      <c r="B40" s="3" t="s">
        <v>448</v>
      </c>
      <c r="C40" s="13">
        <v>0</v>
      </c>
      <c r="D40" s="13"/>
    </row>
    <row r="41" spans="1:4" ht="12.75">
      <c r="A41" s="94" t="s">
        <v>449</v>
      </c>
      <c r="B41" s="3" t="s">
        <v>450</v>
      </c>
      <c r="C41" s="13">
        <v>0</v>
      </c>
      <c r="D41" s="13"/>
    </row>
    <row r="42" spans="1:4" ht="12.75">
      <c r="A42" s="94" t="s">
        <v>451</v>
      </c>
      <c r="B42" s="3" t="s">
        <v>452</v>
      </c>
      <c r="C42" s="13"/>
      <c r="D42" s="13"/>
    </row>
    <row r="43" spans="1:4" ht="12.75">
      <c r="A43" s="94" t="s">
        <v>453</v>
      </c>
      <c r="B43" s="3" t="s">
        <v>454</v>
      </c>
      <c r="C43" s="13">
        <v>127830</v>
      </c>
      <c r="D43" s="13">
        <v>133240</v>
      </c>
    </row>
    <row r="44" spans="1:4" ht="12.75">
      <c r="A44" s="94" t="s">
        <v>455</v>
      </c>
      <c r="B44" s="3" t="s">
        <v>456</v>
      </c>
      <c r="C44" s="13">
        <v>10339179</v>
      </c>
      <c r="D44" s="13">
        <v>17142641</v>
      </c>
    </row>
    <row r="45" spans="1:4" ht="12.75">
      <c r="A45" s="94" t="s">
        <v>457</v>
      </c>
      <c r="B45" s="3" t="s">
        <v>458</v>
      </c>
      <c r="C45" s="13"/>
      <c r="D45" s="13"/>
    </row>
    <row r="46" spans="1:4" ht="12.75">
      <c r="A46" s="94" t="s">
        <v>459</v>
      </c>
      <c r="B46" s="3" t="s">
        <v>460</v>
      </c>
      <c r="C46" s="13"/>
      <c r="D46" s="13"/>
    </row>
    <row r="47" spans="1:4" ht="12.75">
      <c r="A47" s="94" t="s">
        <v>461</v>
      </c>
      <c r="B47" s="3" t="s">
        <v>462</v>
      </c>
      <c r="C47" s="13">
        <v>10467009</v>
      </c>
      <c r="D47" s="13">
        <v>17275881</v>
      </c>
    </row>
    <row r="48" spans="1:4" ht="12.75">
      <c r="A48" s="94" t="s">
        <v>463</v>
      </c>
      <c r="B48" s="3" t="s">
        <v>464</v>
      </c>
      <c r="C48" s="13">
        <v>2023807</v>
      </c>
      <c r="D48" s="13">
        <v>2848867</v>
      </c>
    </row>
    <row r="49" spans="1:4" ht="12.75">
      <c r="A49" s="94" t="s">
        <v>465</v>
      </c>
      <c r="B49" s="3" t="s">
        <v>466</v>
      </c>
      <c r="C49" s="13"/>
      <c r="D49" s="13"/>
    </row>
    <row r="50" spans="1:4" ht="12.75">
      <c r="A50" s="94" t="s">
        <v>467</v>
      </c>
      <c r="B50" s="3" t="s">
        <v>468</v>
      </c>
      <c r="C50" s="13">
        <v>312679</v>
      </c>
      <c r="D50" s="13">
        <v>177361</v>
      </c>
    </row>
    <row r="51" spans="1:4" ht="12.75">
      <c r="A51" s="94" t="s">
        <v>469</v>
      </c>
      <c r="B51" s="3" t="s">
        <v>470</v>
      </c>
      <c r="C51" s="13">
        <v>2336486</v>
      </c>
      <c r="D51" s="13">
        <v>5878509</v>
      </c>
    </row>
    <row r="52" spans="1:4" ht="12.75">
      <c r="A52" s="94" t="s">
        <v>471</v>
      </c>
      <c r="B52" s="3" t="s">
        <v>472</v>
      </c>
      <c r="C52" s="13">
        <v>0</v>
      </c>
      <c r="D52" s="13">
        <v>166359</v>
      </c>
    </row>
    <row r="53" spans="1:4" ht="12.75">
      <c r="A53" s="94" t="s">
        <v>473</v>
      </c>
      <c r="B53" s="3" t="s">
        <v>474</v>
      </c>
      <c r="C53" s="13"/>
      <c r="D53" s="13"/>
    </row>
    <row r="54" spans="1:4" ht="12.75">
      <c r="A54" s="94" t="s">
        <v>475</v>
      </c>
      <c r="B54" s="3" t="s">
        <v>476</v>
      </c>
      <c r="C54" s="13"/>
      <c r="D54" s="13"/>
    </row>
    <row r="55" spans="1:4" ht="12.75">
      <c r="A55" s="94" t="s">
        <v>477</v>
      </c>
      <c r="B55" s="3" t="s">
        <v>478</v>
      </c>
      <c r="C55" s="13"/>
      <c r="D55" s="13"/>
    </row>
    <row r="56" spans="1:4" ht="12.75">
      <c r="A56" s="94" t="s">
        <v>479</v>
      </c>
      <c r="B56" s="3" t="s">
        <v>480</v>
      </c>
      <c r="C56" s="13">
        <v>0</v>
      </c>
      <c r="D56" s="13"/>
    </row>
    <row r="57" spans="1:4" ht="12.75">
      <c r="A57" s="94"/>
      <c r="B57" s="5" t="s">
        <v>481</v>
      </c>
      <c r="C57" s="88">
        <v>352772736</v>
      </c>
      <c r="D57" s="88">
        <v>354782451</v>
      </c>
    </row>
    <row r="58" spans="1:4" ht="12.75">
      <c r="A58" s="94"/>
      <c r="B58" s="3"/>
      <c r="C58" s="13"/>
      <c r="D58" s="13"/>
    </row>
    <row r="59" spans="1:4" ht="12.75">
      <c r="A59" s="94" t="s">
        <v>482</v>
      </c>
      <c r="B59" s="3" t="s">
        <v>483</v>
      </c>
      <c r="C59" s="13">
        <v>202331739</v>
      </c>
      <c r="D59" s="13">
        <v>202331739</v>
      </c>
    </row>
    <row r="60" spans="1:4" ht="12.75">
      <c r="A60" s="94" t="s">
        <v>484</v>
      </c>
      <c r="B60" s="3" t="s">
        <v>485</v>
      </c>
      <c r="C60" s="13">
        <v>54001330</v>
      </c>
      <c r="D60" s="13">
        <v>54001330</v>
      </c>
    </row>
    <row r="61" spans="1:4" ht="12.75">
      <c r="A61" s="94" t="s">
        <v>486</v>
      </c>
      <c r="B61" s="3" t="s">
        <v>487</v>
      </c>
      <c r="C61" s="13">
        <v>7334490</v>
      </c>
      <c r="D61" s="13">
        <v>7334490</v>
      </c>
    </row>
    <row r="62" spans="1:4" ht="12.75">
      <c r="A62" s="94" t="s">
        <v>488</v>
      </c>
      <c r="B62" s="3" t="s">
        <v>489</v>
      </c>
      <c r="C62" s="13">
        <v>-63244271</v>
      </c>
      <c r="D62" s="13">
        <v>-74906726</v>
      </c>
    </row>
    <row r="63" spans="1:4" ht="12.75">
      <c r="A63" s="94" t="s">
        <v>490</v>
      </c>
      <c r="B63" s="3" t="s">
        <v>491</v>
      </c>
      <c r="C63" s="13">
        <v>0</v>
      </c>
      <c r="D63" s="13"/>
    </row>
    <row r="64" spans="1:4" ht="12.75">
      <c r="A64" s="94" t="s">
        <v>492</v>
      </c>
      <c r="B64" s="3" t="s">
        <v>493</v>
      </c>
      <c r="C64" s="13">
        <v>-11662455</v>
      </c>
      <c r="D64" s="13">
        <v>2491736</v>
      </c>
    </row>
    <row r="65" spans="1:4" ht="12.75">
      <c r="A65" s="94" t="s">
        <v>494</v>
      </c>
      <c r="B65" s="3" t="s">
        <v>495</v>
      </c>
      <c r="C65" s="13">
        <v>188760833</v>
      </c>
      <c r="D65" s="13">
        <v>191252569</v>
      </c>
    </row>
    <row r="66" spans="1:4" ht="12.75">
      <c r="A66" s="94" t="s">
        <v>496</v>
      </c>
      <c r="B66" s="3" t="s">
        <v>497</v>
      </c>
      <c r="C66" s="13">
        <v>289525</v>
      </c>
      <c r="D66" s="13">
        <v>45888</v>
      </c>
    </row>
    <row r="67" spans="1:4" ht="12.75">
      <c r="A67" s="94" t="s">
        <v>498</v>
      </c>
      <c r="B67" s="3" t="s">
        <v>499</v>
      </c>
      <c r="C67" s="13">
        <v>720858</v>
      </c>
      <c r="D67" s="13">
        <v>786227</v>
      </c>
    </row>
    <row r="68" spans="1:4" ht="12.75">
      <c r="A68" s="94" t="s">
        <v>500</v>
      </c>
      <c r="B68" s="3" t="s">
        <v>501</v>
      </c>
      <c r="C68" s="13">
        <v>918775</v>
      </c>
      <c r="D68" s="13">
        <v>1054888</v>
      </c>
    </row>
    <row r="69" spans="1:4" ht="12.75">
      <c r="A69" s="94" t="s">
        <v>502</v>
      </c>
      <c r="B69" s="3" t="s">
        <v>503</v>
      </c>
      <c r="C69" s="13">
        <v>1929158</v>
      </c>
      <c r="D69" s="13">
        <v>1887003</v>
      </c>
    </row>
    <row r="70" spans="1:4" ht="12.75">
      <c r="A70" s="94" t="s">
        <v>504</v>
      </c>
      <c r="B70" s="3" t="s">
        <v>505</v>
      </c>
      <c r="C70" s="13"/>
      <c r="D70" s="13"/>
    </row>
    <row r="71" spans="1:4" ht="12.75">
      <c r="A71" s="94" t="s">
        <v>506</v>
      </c>
      <c r="B71" s="3" t="s">
        <v>507</v>
      </c>
      <c r="C71" s="13"/>
      <c r="D71" s="13"/>
    </row>
    <row r="72" spans="1:4" ht="12.75">
      <c r="A72" s="94" t="s">
        <v>508</v>
      </c>
      <c r="B72" s="3" t="s">
        <v>509</v>
      </c>
      <c r="C72" s="13"/>
      <c r="D72" s="13"/>
    </row>
    <row r="73" spans="1:4" ht="12.75">
      <c r="A73" s="94" t="s">
        <v>510</v>
      </c>
      <c r="B73" s="3" t="s">
        <v>511</v>
      </c>
      <c r="C73" s="13">
        <v>2924439</v>
      </c>
      <c r="D73" s="13">
        <v>2534543</v>
      </c>
    </row>
    <row r="74" spans="1:4" ht="12.75">
      <c r="A74" s="94" t="s">
        <v>512</v>
      </c>
      <c r="B74" s="3" t="s">
        <v>513</v>
      </c>
      <c r="C74" s="13">
        <v>159108336</v>
      </c>
      <c r="D74" s="13">
        <v>159108336</v>
      </c>
    </row>
    <row r="75" spans="1:4" ht="12.75">
      <c r="A75" s="94" t="s">
        <v>514</v>
      </c>
      <c r="B75" s="3" t="s">
        <v>515</v>
      </c>
      <c r="C75" s="13">
        <v>162082745</v>
      </c>
      <c r="D75" s="13">
        <v>161642879</v>
      </c>
    </row>
    <row r="76" spans="1:4" ht="12.75">
      <c r="A76" s="94"/>
      <c r="B76" s="5" t="s">
        <v>516</v>
      </c>
      <c r="C76" s="88">
        <v>352772736</v>
      </c>
      <c r="D76" s="88">
        <v>354782451</v>
      </c>
    </row>
    <row r="80" spans="1:5" ht="12.75">
      <c r="A80" s="82"/>
      <c r="B80" t="s">
        <v>766</v>
      </c>
      <c r="D80" s="95"/>
      <c r="E80" s="95"/>
    </row>
    <row r="81" spans="1:5" ht="12.75">
      <c r="A81" s="96"/>
      <c r="B81" s="90"/>
      <c r="D81" s="95"/>
      <c r="E81" s="95"/>
    </row>
    <row r="82" spans="1:5" ht="12.75">
      <c r="A82" s="226" t="s">
        <v>573</v>
      </c>
      <c r="B82" s="226"/>
      <c r="C82" s="226"/>
      <c r="D82" s="226"/>
      <c r="E82" s="226"/>
    </row>
    <row r="83" spans="1:5" ht="12.75">
      <c r="A83" s="96"/>
      <c r="B83" s="85"/>
      <c r="C83" s="85"/>
      <c r="D83" s="85"/>
      <c r="E83" s="85"/>
    </row>
    <row r="84" spans="1:5" ht="12.75">
      <c r="A84" s="96"/>
      <c r="B84" s="85"/>
      <c r="C84" s="85"/>
      <c r="D84" s="227" t="s">
        <v>359</v>
      </c>
      <c r="E84" s="227"/>
    </row>
    <row r="85" spans="1:5" ht="12.75">
      <c r="A85" s="86" t="s">
        <v>517</v>
      </c>
      <c r="B85" s="86" t="s">
        <v>360</v>
      </c>
      <c r="C85" s="87" t="s">
        <v>361</v>
      </c>
      <c r="D85" s="97" t="s">
        <v>180</v>
      </c>
      <c r="E85" s="97" t="s">
        <v>181</v>
      </c>
    </row>
    <row r="86" spans="1:5" ht="60">
      <c r="A86" s="91">
        <v>1</v>
      </c>
      <c r="B86" s="93" t="s">
        <v>185</v>
      </c>
      <c r="C86" s="98" t="s">
        <v>518</v>
      </c>
      <c r="D86" s="98" t="s">
        <v>519</v>
      </c>
      <c r="E86" s="99" t="s">
        <v>226</v>
      </c>
    </row>
    <row r="87" spans="1:5" ht="12.75">
      <c r="A87" s="86">
        <v>2</v>
      </c>
      <c r="B87" s="92" t="s">
        <v>520</v>
      </c>
      <c r="C87" s="13"/>
      <c r="D87" s="100"/>
      <c r="E87" s="100"/>
    </row>
    <row r="88" spans="1:5" ht="12.75">
      <c r="A88" s="91">
        <v>3</v>
      </c>
      <c r="B88" s="3" t="s">
        <v>521</v>
      </c>
      <c r="C88" s="13">
        <v>1988000</v>
      </c>
      <c r="D88" s="100"/>
      <c r="E88" s="100">
        <v>1988000</v>
      </c>
    </row>
    <row r="89" spans="1:5" ht="12.75">
      <c r="A89" s="86">
        <v>4</v>
      </c>
      <c r="B89" s="3" t="s">
        <v>522</v>
      </c>
      <c r="C89" s="13"/>
      <c r="D89" s="100"/>
      <c r="E89" s="100"/>
    </row>
    <row r="90" spans="1:5" ht="12.75">
      <c r="A90" s="91">
        <v>5</v>
      </c>
      <c r="B90" s="3" t="s">
        <v>523</v>
      </c>
      <c r="C90" s="13">
        <v>11118884</v>
      </c>
      <c r="D90" s="100"/>
      <c r="E90" s="100">
        <v>11118884</v>
      </c>
    </row>
    <row r="91" spans="1:5" ht="12.75">
      <c r="A91" s="86">
        <v>6</v>
      </c>
      <c r="B91" s="3" t="s">
        <v>250</v>
      </c>
      <c r="C91" s="13">
        <f>SUM(C88:C90)</f>
        <v>13106884</v>
      </c>
      <c r="D91" s="13">
        <f>SUM(D88:D90)</f>
        <v>0</v>
      </c>
      <c r="E91" s="13">
        <f>SUM(E88:E90)</f>
        <v>13106884</v>
      </c>
    </row>
  </sheetData>
  <sheetProtection selectLockedCells="1" selectUnlockedCells="1"/>
  <mergeCells count="7">
    <mergeCell ref="D84:E84"/>
    <mergeCell ref="A3:D3"/>
    <mergeCell ref="C4:D4"/>
    <mergeCell ref="A6:A7"/>
    <mergeCell ref="B6:B7"/>
    <mergeCell ref="C6:D6"/>
    <mergeCell ref="A82:E82"/>
  </mergeCells>
  <printOptions/>
  <pageMargins left="0.7" right="0.7" top="0.75" bottom="0.75" header="0.5118055555555555" footer="0.5118055555555555"/>
  <pageSetup horizontalDpi="300" verticalDpi="300" orientation="portrait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2.28125" style="0" customWidth="1"/>
    <col min="4" max="5" width="12.28125" style="0" customWidth="1"/>
    <col min="6" max="6" width="11.421875" style="0" customWidth="1"/>
  </cols>
  <sheetData>
    <row r="1" ht="12.75">
      <c r="B1" t="s">
        <v>768</v>
      </c>
    </row>
    <row r="2" ht="12.75">
      <c r="B2" t="s">
        <v>547</v>
      </c>
    </row>
    <row r="3" spans="2:5" ht="12.75">
      <c r="B3" s="29" t="s">
        <v>524</v>
      </c>
      <c r="E3" t="s">
        <v>177</v>
      </c>
    </row>
    <row r="4" spans="1:7" ht="12.75">
      <c r="A4" t="s">
        <v>302</v>
      </c>
      <c r="B4" t="s">
        <v>290</v>
      </c>
      <c r="C4" t="s">
        <v>291</v>
      </c>
      <c r="D4" t="s">
        <v>233</v>
      </c>
      <c r="E4" t="s">
        <v>213</v>
      </c>
      <c r="F4" t="s">
        <v>525</v>
      </c>
      <c r="G4" t="s">
        <v>526</v>
      </c>
    </row>
    <row r="5" spans="1:7" ht="12.75">
      <c r="A5" s="3">
        <v>1</v>
      </c>
      <c r="B5" s="5" t="s">
        <v>527</v>
      </c>
      <c r="C5" s="3"/>
      <c r="D5" s="5" t="s">
        <v>528</v>
      </c>
      <c r="E5" s="3"/>
      <c r="F5" s="3"/>
      <c r="G5" s="3"/>
    </row>
    <row r="6" spans="1:7" ht="12.75">
      <c r="A6" s="3">
        <v>2</v>
      </c>
      <c r="B6" s="3"/>
      <c r="C6" s="3">
        <v>2018</v>
      </c>
      <c r="D6" s="3">
        <v>2019</v>
      </c>
      <c r="E6" s="3">
        <v>2020</v>
      </c>
      <c r="F6" s="3">
        <v>2021</v>
      </c>
      <c r="G6" s="3">
        <v>2022</v>
      </c>
    </row>
    <row r="7" spans="1:7" ht="12.75">
      <c r="A7" s="3">
        <v>3</v>
      </c>
      <c r="B7" s="3" t="s">
        <v>529</v>
      </c>
      <c r="C7" s="3"/>
      <c r="D7" s="3"/>
      <c r="E7" s="3"/>
      <c r="F7" s="3"/>
      <c r="G7" s="3"/>
    </row>
    <row r="8" spans="1:7" ht="25.5">
      <c r="A8" s="3">
        <v>4</v>
      </c>
      <c r="B8" s="6" t="s">
        <v>530</v>
      </c>
      <c r="C8" s="3"/>
      <c r="D8" s="3"/>
      <c r="E8" s="3"/>
      <c r="F8" s="3"/>
      <c r="G8" s="3"/>
    </row>
    <row r="9" spans="1:7" ht="25.5">
      <c r="A9" s="3">
        <v>5</v>
      </c>
      <c r="B9" s="6" t="s">
        <v>531</v>
      </c>
      <c r="C9" s="3"/>
      <c r="D9" s="3"/>
      <c r="E9" s="3"/>
      <c r="F9" s="3"/>
      <c r="G9" s="3"/>
    </row>
    <row r="10" spans="1:7" ht="12.75">
      <c r="A10" s="3">
        <v>6</v>
      </c>
      <c r="B10" s="3" t="s">
        <v>532</v>
      </c>
      <c r="C10" s="3"/>
      <c r="D10" s="3"/>
      <c r="E10" s="3"/>
      <c r="F10" s="3"/>
      <c r="G10" s="3"/>
    </row>
    <row r="11" spans="1:7" ht="12.75">
      <c r="A11" s="3">
        <v>7</v>
      </c>
      <c r="B11" s="3" t="s">
        <v>533</v>
      </c>
      <c r="C11" s="3"/>
      <c r="D11" s="3"/>
      <c r="E11" s="3"/>
      <c r="F11" s="3"/>
      <c r="G11" s="3"/>
    </row>
    <row r="12" spans="1:7" ht="12.75">
      <c r="A12" s="3">
        <v>8</v>
      </c>
      <c r="B12" s="3" t="s">
        <v>534</v>
      </c>
      <c r="C12" s="3"/>
      <c r="D12" s="3"/>
      <c r="E12" s="3"/>
      <c r="F12" s="3"/>
      <c r="G12" s="3"/>
    </row>
    <row r="13" spans="1:7" ht="12.75">
      <c r="A13" s="3">
        <v>9</v>
      </c>
      <c r="B13" s="5" t="s">
        <v>324</v>
      </c>
      <c r="C13" s="5">
        <f>SUM(C10:C12)</f>
        <v>0</v>
      </c>
      <c r="D13" s="5">
        <f>SUM(D10:D12)</f>
        <v>0</v>
      </c>
      <c r="E13" s="5">
        <f>SUM(E10:E12)</f>
        <v>0</v>
      </c>
      <c r="F13" s="5">
        <f>SUM(F10:F12)</f>
        <v>0</v>
      </c>
      <c r="G13" s="5">
        <f>SUM(G10:G12)</f>
        <v>0</v>
      </c>
    </row>
    <row r="20" ht="12.75">
      <c r="B20" t="s">
        <v>767</v>
      </c>
    </row>
    <row r="21" ht="12.75">
      <c r="B21" t="s">
        <v>547</v>
      </c>
    </row>
    <row r="23" ht="12.75">
      <c r="B23" s="29" t="s">
        <v>535</v>
      </c>
    </row>
    <row r="25" spans="1:9" ht="12.75">
      <c r="A25" s="113"/>
      <c r="B25" s="113" t="s">
        <v>360</v>
      </c>
      <c r="C25" s="113" t="s">
        <v>361</v>
      </c>
      <c r="D25" s="113"/>
      <c r="E25" s="113" t="s">
        <v>180</v>
      </c>
      <c r="F25" s="113" t="s">
        <v>181</v>
      </c>
      <c r="G25" s="113" t="s">
        <v>182</v>
      </c>
      <c r="H25" s="113" t="s">
        <v>183</v>
      </c>
      <c r="I25" s="113" t="s">
        <v>184</v>
      </c>
    </row>
    <row r="26" spans="1:9" ht="12.75">
      <c r="A26" s="113" t="s">
        <v>292</v>
      </c>
      <c r="B26" s="113" t="s">
        <v>536</v>
      </c>
      <c r="C26" s="113" t="s">
        <v>537</v>
      </c>
      <c r="D26" s="113"/>
      <c r="E26" s="113" t="s">
        <v>538</v>
      </c>
      <c r="F26" s="113" t="s">
        <v>539</v>
      </c>
      <c r="G26" s="113" t="s">
        <v>540</v>
      </c>
      <c r="H26" s="113" t="s">
        <v>541</v>
      </c>
      <c r="I26" s="113" t="s">
        <v>542</v>
      </c>
    </row>
    <row r="27" spans="1:9" ht="12.75">
      <c r="A27" s="113"/>
      <c r="B27" s="113" t="s">
        <v>543</v>
      </c>
      <c r="C27" s="113" t="s">
        <v>544</v>
      </c>
      <c r="D27" s="113"/>
      <c r="E27" s="114">
        <v>40862</v>
      </c>
      <c r="F27" s="114">
        <v>42368</v>
      </c>
      <c r="G27" s="113">
        <v>2889515</v>
      </c>
      <c r="H27" s="113" t="s">
        <v>583</v>
      </c>
      <c r="I27" s="113" t="s">
        <v>545</v>
      </c>
    </row>
    <row r="28" spans="1:9" ht="12.75">
      <c r="A28" s="115"/>
      <c r="B28" s="115" t="s">
        <v>546</v>
      </c>
      <c r="C28" s="115"/>
      <c r="D28" s="115"/>
      <c r="E28" s="115"/>
      <c r="F28" s="115"/>
      <c r="G28" s="115"/>
      <c r="H28" s="116"/>
      <c r="I28" s="11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6" sqref="D6:D8"/>
    </sheetView>
  </sheetViews>
  <sheetFormatPr defaultColWidth="9.140625" defaultRowHeight="12.75"/>
  <cols>
    <col min="1" max="1" width="18.57421875" style="0" customWidth="1"/>
    <col min="2" max="2" width="16.8515625" style="0" customWidth="1"/>
    <col min="3" max="3" width="15.140625" style="0" customWidth="1"/>
    <col min="4" max="4" width="14.28125" style="0" customWidth="1"/>
    <col min="5" max="5" width="16.7109375" style="0" customWidth="1"/>
    <col min="6" max="6" width="13.57421875" style="0" customWidth="1"/>
  </cols>
  <sheetData>
    <row r="1" spans="1:2" ht="12.75">
      <c r="A1" s="108"/>
      <c r="B1" t="s">
        <v>769</v>
      </c>
    </row>
    <row r="3" spans="1:6" ht="12.75">
      <c r="A3" s="231" t="s">
        <v>582</v>
      </c>
      <c r="B3" s="231"/>
      <c r="C3" s="231"/>
      <c r="D3" s="231"/>
      <c r="E3" s="231"/>
      <c r="F3" s="231"/>
    </row>
    <row r="4" spans="1:6" ht="12.75">
      <c r="A4" s="231"/>
      <c r="B4" s="231"/>
      <c r="C4" s="231"/>
      <c r="D4" s="231"/>
      <c r="E4" s="231"/>
      <c r="F4" s="231"/>
    </row>
    <row r="5" ht="12.75">
      <c r="B5" t="s">
        <v>576</v>
      </c>
    </row>
    <row r="6" spans="1:6" ht="12.75">
      <c r="A6" s="232" t="s">
        <v>185</v>
      </c>
      <c r="B6" s="233" t="s">
        <v>577</v>
      </c>
      <c r="C6" s="233" t="s">
        <v>578</v>
      </c>
      <c r="D6" s="233" t="s">
        <v>579</v>
      </c>
      <c r="E6" s="232" t="s">
        <v>580</v>
      </c>
      <c r="F6" s="233" t="s">
        <v>749</v>
      </c>
    </row>
    <row r="7" spans="1:6" ht="12.75">
      <c r="A7" s="232"/>
      <c r="B7" s="233"/>
      <c r="C7" s="233"/>
      <c r="D7" s="233"/>
      <c r="E7" s="232"/>
      <c r="F7" s="233"/>
    </row>
    <row r="8" spans="1:6" ht="34.5" customHeight="1">
      <c r="A8" s="232"/>
      <c r="B8" s="233"/>
      <c r="C8" s="233"/>
      <c r="D8" s="233"/>
      <c r="E8" s="232"/>
      <c r="F8" s="233"/>
    </row>
    <row r="9" spans="1:6" ht="15">
      <c r="A9" s="109" t="s">
        <v>581</v>
      </c>
      <c r="B9" s="110">
        <v>286000</v>
      </c>
      <c r="C9" s="110"/>
      <c r="D9" s="111"/>
      <c r="E9" s="111"/>
      <c r="F9" s="111"/>
    </row>
    <row r="10" spans="1:6" ht="15">
      <c r="A10" s="112" t="s">
        <v>324</v>
      </c>
      <c r="B10" s="110"/>
      <c r="C10" s="110"/>
      <c r="D10" s="111"/>
      <c r="E10" s="111"/>
      <c r="F10" s="111"/>
    </row>
  </sheetData>
  <sheetProtection/>
  <mergeCells count="7">
    <mergeCell ref="A3:F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10.00390625" style="0" customWidth="1"/>
    <col min="5" max="5" width="10.8515625" style="0" customWidth="1"/>
    <col min="6" max="6" width="11.28125" style="0" customWidth="1"/>
    <col min="7" max="7" width="16.140625" style="0" customWidth="1"/>
    <col min="8" max="8" width="13.28125" style="0" customWidth="1"/>
    <col min="9" max="9" width="13.140625" style="0" customWidth="1"/>
    <col min="10" max="10" width="10.00390625" style="0" customWidth="1"/>
    <col min="11" max="11" width="8.28125" style="0" customWidth="1"/>
    <col min="12" max="12" width="12.00390625" style="0" customWidth="1"/>
  </cols>
  <sheetData>
    <row r="1" spans="1:2" ht="12.75">
      <c r="A1" s="24"/>
      <c r="B1" s="24" t="s">
        <v>753</v>
      </c>
    </row>
    <row r="2" ht="12.75">
      <c r="A2" s="24"/>
    </row>
    <row r="3" spans="1:2" ht="12.75">
      <c r="A3" s="24"/>
      <c r="B3" t="s">
        <v>669</v>
      </c>
    </row>
    <row r="4" spans="1:11" ht="12.75">
      <c r="A4" s="24"/>
      <c r="B4" s="29" t="s">
        <v>176</v>
      </c>
      <c r="E4" s="18"/>
      <c r="F4" s="18"/>
      <c r="G4" s="18"/>
      <c r="H4" s="18"/>
      <c r="I4" s="18"/>
      <c r="J4" s="18"/>
      <c r="K4" s="18"/>
    </row>
    <row r="5" spans="1:11" ht="12.75">
      <c r="A5" s="24"/>
      <c r="B5" s="29" t="s">
        <v>547</v>
      </c>
      <c r="C5" s="82" t="s">
        <v>289</v>
      </c>
      <c r="E5" s="18"/>
      <c r="F5" s="18"/>
      <c r="G5" s="18"/>
      <c r="H5" s="18"/>
      <c r="I5" s="18"/>
      <c r="J5" s="18"/>
      <c r="K5" s="18"/>
    </row>
    <row r="6" spans="1:11" ht="12.75">
      <c r="A6" s="24"/>
      <c r="B6" s="29" t="s">
        <v>178</v>
      </c>
      <c r="C6" t="s">
        <v>179</v>
      </c>
      <c r="D6" t="s">
        <v>180</v>
      </c>
      <c r="E6" s="18" t="s">
        <v>181</v>
      </c>
      <c r="F6" s="135" t="s">
        <v>182</v>
      </c>
      <c r="G6" s="30" t="s">
        <v>5</v>
      </c>
      <c r="H6" s="18"/>
      <c r="I6" s="18"/>
      <c r="J6" s="18"/>
      <c r="K6" s="18"/>
    </row>
    <row r="7" spans="1:11" ht="12.75">
      <c r="A7" s="3"/>
      <c r="B7" s="5" t="s">
        <v>185</v>
      </c>
      <c r="C7" s="31" t="s">
        <v>186</v>
      </c>
      <c r="D7" s="32"/>
      <c r="E7" s="33"/>
      <c r="F7" s="34" t="s">
        <v>187</v>
      </c>
      <c r="G7" s="37" t="s">
        <v>18</v>
      </c>
      <c r="H7" s="136" t="s">
        <v>19</v>
      </c>
      <c r="I7" s="21"/>
      <c r="J7" s="18"/>
      <c r="K7" s="18"/>
    </row>
    <row r="8" spans="1:11" ht="12.75">
      <c r="A8" s="3"/>
      <c r="B8" s="5"/>
      <c r="C8" s="35" t="s">
        <v>188</v>
      </c>
      <c r="D8" s="35" t="s">
        <v>189</v>
      </c>
      <c r="E8" s="35" t="s">
        <v>190</v>
      </c>
      <c r="F8" s="34"/>
      <c r="G8" s="137"/>
      <c r="H8" s="111"/>
      <c r="I8" s="21"/>
      <c r="J8" s="18"/>
      <c r="K8" s="18"/>
    </row>
    <row r="9" spans="1:11" ht="12.75">
      <c r="A9" s="3">
        <v>1</v>
      </c>
      <c r="B9" s="7" t="s">
        <v>191</v>
      </c>
      <c r="C9" s="88"/>
      <c r="D9" s="15"/>
      <c r="E9" s="138"/>
      <c r="F9" s="139"/>
      <c r="G9" s="34"/>
      <c r="H9" s="111"/>
      <c r="I9" s="21"/>
      <c r="J9" s="18"/>
      <c r="K9" s="18"/>
    </row>
    <row r="10" spans="1:11" ht="12.75">
      <c r="A10" s="3">
        <v>2</v>
      </c>
      <c r="B10" s="7" t="s">
        <v>192</v>
      </c>
      <c r="C10" s="88"/>
      <c r="D10" s="15"/>
      <c r="E10" s="138"/>
      <c r="F10" s="139"/>
      <c r="G10" s="34"/>
      <c r="H10" s="111"/>
      <c r="I10" s="21"/>
      <c r="J10" s="18"/>
      <c r="K10" s="18"/>
    </row>
    <row r="11" spans="1:11" ht="12.75">
      <c r="A11" s="3">
        <v>3</v>
      </c>
      <c r="B11" s="3" t="s">
        <v>193</v>
      </c>
      <c r="C11" s="13">
        <v>6453061</v>
      </c>
      <c r="D11" s="15"/>
      <c r="E11" s="13"/>
      <c r="F11" s="140">
        <f aca="true" t="shared" si="0" ref="F11:F16">SUM(C11:E11)</f>
        <v>6453061</v>
      </c>
      <c r="G11" s="140">
        <v>8773585</v>
      </c>
      <c r="H11" s="151">
        <v>8343950</v>
      </c>
      <c r="I11" s="18"/>
      <c r="J11" s="18"/>
      <c r="K11" s="18"/>
    </row>
    <row r="12" spans="1:11" ht="12.75">
      <c r="A12" s="3">
        <v>4</v>
      </c>
      <c r="B12" s="3" t="s">
        <v>194</v>
      </c>
      <c r="C12" s="15">
        <v>1178591</v>
      </c>
      <c r="D12" s="15"/>
      <c r="E12" s="13"/>
      <c r="F12" s="140">
        <f t="shared" si="0"/>
        <v>1178591</v>
      </c>
      <c r="G12" s="140">
        <v>1566684</v>
      </c>
      <c r="H12" s="151">
        <v>1543412</v>
      </c>
      <c r="I12" s="20"/>
      <c r="J12" s="18"/>
      <c r="K12" s="18"/>
    </row>
    <row r="13" spans="1:11" ht="12.75">
      <c r="A13" s="3">
        <v>5</v>
      </c>
      <c r="B13" s="3" t="s">
        <v>195</v>
      </c>
      <c r="C13" s="15">
        <v>15702618</v>
      </c>
      <c r="D13" s="15"/>
      <c r="E13" s="13"/>
      <c r="F13" s="140">
        <f t="shared" si="0"/>
        <v>15702618</v>
      </c>
      <c r="G13" s="140">
        <v>19647031</v>
      </c>
      <c r="H13" s="151">
        <v>12862357</v>
      </c>
      <c r="I13" s="30"/>
      <c r="J13" s="30"/>
      <c r="K13" s="30"/>
    </row>
    <row r="14" spans="1:11" ht="12.75">
      <c r="A14" s="3">
        <v>6</v>
      </c>
      <c r="B14" s="3" t="s">
        <v>196</v>
      </c>
      <c r="C14" s="15">
        <v>2000000</v>
      </c>
      <c r="D14" s="15"/>
      <c r="E14" s="13"/>
      <c r="F14" s="140">
        <f t="shared" si="0"/>
        <v>2000000</v>
      </c>
      <c r="G14" s="140">
        <v>2969950</v>
      </c>
      <c r="H14" s="151">
        <v>1699089</v>
      </c>
      <c r="I14" s="20"/>
      <c r="J14" s="18"/>
      <c r="K14" s="18"/>
    </row>
    <row r="15" spans="1:11" ht="12.75">
      <c r="A15" s="3">
        <v>7</v>
      </c>
      <c r="B15" s="3" t="s">
        <v>197</v>
      </c>
      <c r="C15" s="15">
        <v>1319192</v>
      </c>
      <c r="D15" s="15">
        <v>800472</v>
      </c>
      <c r="E15" s="13"/>
      <c r="F15" s="140">
        <f t="shared" si="0"/>
        <v>2119664</v>
      </c>
      <c r="G15" s="140">
        <v>3041064</v>
      </c>
      <c r="H15" s="151">
        <v>3039268</v>
      </c>
      <c r="I15" s="30"/>
      <c r="J15" s="18"/>
      <c r="K15" s="18"/>
    </row>
    <row r="16" spans="1:11" ht="12.75">
      <c r="A16" s="3">
        <v>8</v>
      </c>
      <c r="B16" s="3" t="s">
        <v>198</v>
      </c>
      <c r="C16" s="15">
        <f>SUM(C11:C15)</f>
        <v>26653462</v>
      </c>
      <c r="D16" s="15">
        <f>SUM(D12:D15)</f>
        <v>800472</v>
      </c>
      <c r="E16" s="13">
        <f>SUM(E14:E15)</f>
        <v>0</v>
      </c>
      <c r="F16" s="139">
        <f t="shared" si="0"/>
        <v>27453934</v>
      </c>
      <c r="G16" s="140">
        <f>SUM(G11:G15)</f>
        <v>35998314</v>
      </c>
      <c r="H16" s="151">
        <f>SUM(H11:H15)</f>
        <v>27488076</v>
      </c>
      <c r="I16" s="20"/>
      <c r="J16" s="18"/>
      <c r="K16" s="18"/>
    </row>
    <row r="17" spans="1:11" ht="12.75">
      <c r="A17" s="3"/>
      <c r="B17" s="3"/>
      <c r="C17" s="15"/>
      <c r="D17" s="15"/>
      <c r="E17" s="13"/>
      <c r="F17" s="139"/>
      <c r="G17" s="140"/>
      <c r="H17" s="151"/>
      <c r="I17" s="20"/>
      <c r="J17" s="18"/>
      <c r="K17" s="18"/>
    </row>
    <row r="18" spans="1:11" ht="12.75">
      <c r="A18" s="11">
        <v>9</v>
      </c>
      <c r="B18" s="5" t="s">
        <v>199</v>
      </c>
      <c r="C18" s="15"/>
      <c r="D18" s="15"/>
      <c r="E18" s="88"/>
      <c r="F18" s="139"/>
      <c r="G18" s="140"/>
      <c r="H18" s="151"/>
      <c r="I18" s="21"/>
      <c r="J18" s="18"/>
      <c r="K18" s="18"/>
    </row>
    <row r="19" spans="1:11" ht="12.75">
      <c r="A19" s="11">
        <v>10</v>
      </c>
      <c r="B19" s="5" t="s">
        <v>192</v>
      </c>
      <c r="C19" s="15"/>
      <c r="D19" s="15"/>
      <c r="E19" s="88"/>
      <c r="F19" s="139"/>
      <c r="G19" s="140"/>
      <c r="H19" s="151"/>
      <c r="I19" s="21"/>
      <c r="J19" s="18"/>
      <c r="K19" s="18"/>
    </row>
    <row r="20" spans="1:11" ht="12.75">
      <c r="A20" s="3">
        <v>11</v>
      </c>
      <c r="B20" s="3" t="s">
        <v>200</v>
      </c>
      <c r="C20" s="15">
        <v>4946530</v>
      </c>
      <c r="D20" s="15">
        <v>1920000</v>
      </c>
      <c r="E20" s="13"/>
      <c r="F20" s="139">
        <f aca="true" t="shared" si="1" ref="F20:F25">SUM(C20:E20)</f>
        <v>6866530</v>
      </c>
      <c r="G20" s="140">
        <v>6893560</v>
      </c>
      <c r="H20" s="151">
        <v>2656617</v>
      </c>
      <c r="I20" s="20"/>
      <c r="J20" s="18"/>
      <c r="K20" s="18"/>
    </row>
    <row r="21" spans="1:11" ht="12.75">
      <c r="A21" s="3">
        <v>12</v>
      </c>
      <c r="B21" s="3" t="s">
        <v>201</v>
      </c>
      <c r="C21" s="15">
        <v>605211</v>
      </c>
      <c r="D21" s="15">
        <v>3429528</v>
      </c>
      <c r="E21" s="13"/>
      <c r="F21" s="139">
        <f t="shared" si="1"/>
        <v>4034739</v>
      </c>
      <c r="G21" s="140">
        <v>6206774</v>
      </c>
      <c r="H21" s="151">
        <v>5869600</v>
      </c>
      <c r="I21" s="20"/>
      <c r="J21" s="18"/>
      <c r="K21" s="18"/>
    </row>
    <row r="22" spans="1:11" ht="12.75">
      <c r="A22" s="3">
        <v>13</v>
      </c>
      <c r="B22" s="3" t="s">
        <v>202</v>
      </c>
      <c r="C22" s="13"/>
      <c r="D22" s="13"/>
      <c r="E22" s="13"/>
      <c r="F22" s="139">
        <f t="shared" si="1"/>
        <v>0</v>
      </c>
      <c r="G22" s="140"/>
      <c r="H22" s="151"/>
      <c r="I22" s="20"/>
      <c r="J22" s="18"/>
      <c r="K22" s="18"/>
    </row>
    <row r="23" spans="1:11" ht="12.75">
      <c r="A23" s="3">
        <v>14</v>
      </c>
      <c r="B23" s="3" t="s">
        <v>203</v>
      </c>
      <c r="C23" s="13"/>
      <c r="D23" s="13"/>
      <c r="E23" s="13"/>
      <c r="F23" s="139">
        <f t="shared" si="1"/>
        <v>0</v>
      </c>
      <c r="G23" s="140"/>
      <c r="H23" s="151"/>
      <c r="I23" s="20"/>
      <c r="J23" s="18"/>
      <c r="K23" s="18"/>
    </row>
    <row r="24" spans="1:11" ht="12.75">
      <c r="A24" s="3">
        <v>15</v>
      </c>
      <c r="B24" s="3" t="s">
        <v>204</v>
      </c>
      <c r="C24" s="13"/>
      <c r="D24" s="13"/>
      <c r="E24" s="13"/>
      <c r="F24" s="139">
        <f t="shared" si="1"/>
        <v>0</v>
      </c>
      <c r="G24" s="140"/>
      <c r="H24" s="151"/>
      <c r="I24" s="20"/>
      <c r="J24" s="18"/>
      <c r="K24" s="18"/>
    </row>
    <row r="25" spans="1:11" ht="12.75">
      <c r="A25" s="3">
        <v>16</v>
      </c>
      <c r="B25" s="3" t="s">
        <v>205</v>
      </c>
      <c r="C25" s="13">
        <f>SUM(C20:C24)</f>
        <v>5551741</v>
      </c>
      <c r="D25" s="13">
        <f>SUM(D20:D24)</f>
        <v>5349528</v>
      </c>
      <c r="E25" s="13"/>
      <c r="F25" s="139">
        <f t="shared" si="1"/>
        <v>10901269</v>
      </c>
      <c r="G25" s="140">
        <f>SUM(G20:G24)</f>
        <v>13100334</v>
      </c>
      <c r="H25" s="151">
        <f>SUM(H20:H24)</f>
        <v>8526217</v>
      </c>
      <c r="I25" s="20"/>
      <c r="J25" s="18"/>
      <c r="K25" s="18"/>
    </row>
    <row r="26" spans="1:11" ht="12.75">
      <c r="A26" s="3"/>
      <c r="B26" s="3"/>
      <c r="C26" s="13"/>
      <c r="D26" s="13"/>
      <c r="E26" s="88"/>
      <c r="F26" s="140"/>
      <c r="G26" s="140"/>
      <c r="H26" s="151"/>
      <c r="I26" s="18"/>
      <c r="J26" s="18"/>
      <c r="K26" s="18"/>
    </row>
    <row r="27" spans="1:11" ht="12.75">
      <c r="A27" s="141">
        <v>17</v>
      </c>
      <c r="B27" s="5" t="s">
        <v>206</v>
      </c>
      <c r="C27" s="13"/>
      <c r="D27" s="13"/>
      <c r="E27" s="88"/>
      <c r="F27" s="140"/>
      <c r="G27" s="140"/>
      <c r="H27" s="151"/>
      <c r="I27" s="21"/>
      <c r="J27" s="18"/>
      <c r="K27" s="18"/>
    </row>
    <row r="28" spans="1:11" ht="12.75">
      <c r="A28" s="36">
        <v>18</v>
      </c>
      <c r="B28" s="36" t="s">
        <v>207</v>
      </c>
      <c r="C28" s="142">
        <v>1002740</v>
      </c>
      <c r="D28" s="13"/>
      <c r="E28" s="88"/>
      <c r="F28" s="139">
        <f>SUM(C28:E28)</f>
        <v>1002740</v>
      </c>
      <c r="G28" s="140">
        <v>1002740</v>
      </c>
      <c r="H28" s="151"/>
      <c r="I28" s="20"/>
      <c r="J28" s="18"/>
      <c r="K28" s="18"/>
    </row>
    <row r="29" spans="1:11" ht="12.75">
      <c r="A29" s="3">
        <v>19</v>
      </c>
      <c r="B29" s="11" t="s">
        <v>208</v>
      </c>
      <c r="C29" s="13"/>
      <c r="D29" s="13"/>
      <c r="E29" s="88"/>
      <c r="F29" s="139">
        <f>SUM(F30:F31)</f>
        <v>0</v>
      </c>
      <c r="G29" s="140"/>
      <c r="H29" s="151"/>
      <c r="I29" s="143"/>
      <c r="J29" s="18"/>
      <c r="K29" s="18"/>
    </row>
    <row r="30" spans="1:11" ht="12.75">
      <c r="A30" s="3">
        <v>20</v>
      </c>
      <c r="B30" s="11" t="s">
        <v>209</v>
      </c>
      <c r="C30" s="13"/>
      <c r="D30" s="13"/>
      <c r="E30" s="88"/>
      <c r="F30" s="139">
        <f>SUM(C30:E30)</f>
        <v>0</v>
      </c>
      <c r="G30" s="140"/>
      <c r="H30" s="151"/>
      <c r="I30" s="143"/>
      <c r="J30" s="18"/>
      <c r="K30" s="18"/>
    </row>
    <row r="31" spans="1:11" ht="12.75">
      <c r="A31" s="3">
        <v>21</v>
      </c>
      <c r="B31" s="11" t="s">
        <v>210</v>
      </c>
      <c r="C31" s="13"/>
      <c r="D31" s="13"/>
      <c r="E31" s="88"/>
      <c r="F31" s="139">
        <f>SUM(C31:E31)</f>
        <v>0</v>
      </c>
      <c r="G31" s="140"/>
      <c r="H31" s="151"/>
      <c r="I31" s="143"/>
      <c r="J31" s="18"/>
      <c r="K31" s="18"/>
    </row>
    <row r="32" spans="1:11" ht="12.75">
      <c r="A32" s="3">
        <v>22</v>
      </c>
      <c r="B32" s="11" t="s">
        <v>205</v>
      </c>
      <c r="C32" s="13">
        <f>SUM(C28:C30)</f>
        <v>1002740</v>
      </c>
      <c r="D32" s="13">
        <f>SUM(D28:D30)</f>
        <v>0</v>
      </c>
      <c r="E32" s="88"/>
      <c r="F32" s="139">
        <f>SUM(C32:E32)</f>
        <v>1002740</v>
      </c>
      <c r="G32" s="140">
        <v>1002740</v>
      </c>
      <c r="H32" s="151"/>
      <c r="I32" s="143"/>
      <c r="J32" s="18"/>
      <c r="K32" s="18"/>
    </row>
    <row r="33" spans="1:11" ht="12.75">
      <c r="A33" s="3"/>
      <c r="B33" s="9"/>
      <c r="C33" s="88"/>
      <c r="D33" s="88"/>
      <c r="E33" s="88"/>
      <c r="F33" s="144"/>
      <c r="G33" s="140"/>
      <c r="H33" s="151"/>
      <c r="I33" s="38"/>
      <c r="J33" s="21"/>
      <c r="K33" s="18"/>
    </row>
    <row r="34" spans="1:11" ht="12.75">
      <c r="A34" s="11">
        <v>23</v>
      </c>
      <c r="B34" s="21" t="s">
        <v>670</v>
      </c>
      <c r="C34" s="13"/>
      <c r="D34" s="88"/>
      <c r="E34" s="88"/>
      <c r="F34" s="145">
        <f>SUM(F35)</f>
        <v>720858</v>
      </c>
      <c r="G34" s="140">
        <v>720858</v>
      </c>
      <c r="H34" s="151">
        <v>720858</v>
      </c>
      <c r="I34" s="38"/>
      <c r="J34" s="18"/>
      <c r="K34" s="18"/>
    </row>
    <row r="35" spans="1:11" ht="12.75">
      <c r="A35" s="3">
        <v>24</v>
      </c>
      <c r="B35" s="146" t="s">
        <v>671</v>
      </c>
      <c r="C35" s="13">
        <v>720858</v>
      </c>
      <c r="D35" s="13">
        <v>0</v>
      </c>
      <c r="E35" s="88">
        <v>0</v>
      </c>
      <c r="F35" s="145">
        <f>SUM(C35:E35)</f>
        <v>720858</v>
      </c>
      <c r="G35" s="140">
        <v>720858</v>
      </c>
      <c r="H35" s="151">
        <v>720858</v>
      </c>
      <c r="I35" s="143"/>
      <c r="J35" s="18"/>
      <c r="K35" s="18"/>
    </row>
    <row r="36" spans="1:11" ht="12.75">
      <c r="A36" s="3">
        <v>25</v>
      </c>
      <c r="B36" s="5" t="s">
        <v>211</v>
      </c>
      <c r="C36" s="88">
        <f>C16+C25+C32</f>
        <v>33207943</v>
      </c>
      <c r="D36" s="88">
        <f>D16+D25+D32</f>
        <v>6150000</v>
      </c>
      <c r="E36" s="88">
        <f>E16+E25+E32</f>
        <v>0</v>
      </c>
      <c r="F36" s="88">
        <f>F16+F25+F32+F34</f>
        <v>40078801</v>
      </c>
      <c r="G36" s="147">
        <f>G16+G25+G32+G34</f>
        <v>50822246</v>
      </c>
      <c r="H36" s="152">
        <f>H16+H25+H32+H34</f>
        <v>36735151</v>
      </c>
      <c r="I36" s="18"/>
      <c r="J36" s="18"/>
      <c r="K36" s="18"/>
    </row>
    <row r="37" ht="12.75">
      <c r="A37" s="24"/>
    </row>
    <row r="38" ht="12.75">
      <c r="A38" s="24"/>
    </row>
    <row r="39" ht="12.75">
      <c r="A39" s="24"/>
    </row>
    <row r="40" ht="12.75">
      <c r="A40" s="24"/>
    </row>
    <row r="41" ht="12.75">
      <c r="A41" s="24"/>
    </row>
    <row r="42" ht="12.75">
      <c r="A42" s="24"/>
    </row>
    <row r="43" spans="1:12" ht="12.75">
      <c r="A43" s="20"/>
      <c r="B43" t="s">
        <v>178</v>
      </c>
      <c r="C43" t="s">
        <v>179</v>
      </c>
      <c r="D43" t="s">
        <v>212</v>
      </c>
      <c r="E43" t="s">
        <v>213</v>
      </c>
      <c r="F43" t="s">
        <v>214</v>
      </c>
      <c r="G43" t="s">
        <v>183</v>
      </c>
      <c r="H43" t="s">
        <v>184</v>
      </c>
      <c r="I43" t="s">
        <v>215</v>
      </c>
      <c r="J43" t="s">
        <v>8</v>
      </c>
      <c r="K43" t="s">
        <v>9</v>
      </c>
      <c r="L43" t="s">
        <v>216</v>
      </c>
    </row>
    <row r="44" spans="1:12" ht="12.75">
      <c r="A44" s="3">
        <v>26</v>
      </c>
      <c r="B44" s="39" t="s">
        <v>217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>
        <v>27</v>
      </c>
      <c r="B45" s="33" t="s">
        <v>672</v>
      </c>
      <c r="C45" s="3" t="s">
        <v>218</v>
      </c>
      <c r="D45" s="3" t="s">
        <v>219</v>
      </c>
      <c r="E45" s="3" t="s">
        <v>220</v>
      </c>
      <c r="F45" s="3" t="s">
        <v>221</v>
      </c>
      <c r="G45" s="3" t="s">
        <v>222</v>
      </c>
      <c r="H45" s="3" t="s">
        <v>223</v>
      </c>
      <c r="I45" s="3" t="s">
        <v>224</v>
      </c>
      <c r="J45" s="3" t="s">
        <v>673</v>
      </c>
      <c r="K45" s="3" t="s">
        <v>225</v>
      </c>
      <c r="L45" s="3" t="s">
        <v>226</v>
      </c>
    </row>
    <row r="46" spans="1:12" ht="12.75">
      <c r="A46" s="3">
        <v>28</v>
      </c>
      <c r="B46" s="39" t="s">
        <v>227</v>
      </c>
      <c r="C46" s="148"/>
      <c r="D46" s="15"/>
      <c r="E46" s="15"/>
      <c r="F46" s="15"/>
      <c r="G46" s="15"/>
      <c r="H46" s="15"/>
      <c r="I46" s="15"/>
      <c r="J46" s="15"/>
      <c r="K46" s="148"/>
      <c r="L46" s="13"/>
    </row>
    <row r="47" spans="1:12" ht="12.75">
      <c r="A47" s="3">
        <v>29</v>
      </c>
      <c r="B47" s="33" t="s">
        <v>674</v>
      </c>
      <c r="C47" s="148"/>
      <c r="D47" s="15"/>
      <c r="E47" s="15">
        <v>8300</v>
      </c>
      <c r="F47" s="15"/>
      <c r="G47" s="15"/>
      <c r="H47" s="15">
        <v>488000</v>
      </c>
      <c r="I47" s="15">
        <v>4034739</v>
      </c>
      <c r="J47" s="15"/>
      <c r="K47" s="148"/>
      <c r="L47" s="15">
        <f aca="true" t="shared" si="2" ref="L47:L70">SUM(C47:K47)</f>
        <v>4531039</v>
      </c>
    </row>
    <row r="48" spans="1:12" ht="12.75">
      <c r="A48" s="3">
        <v>30</v>
      </c>
      <c r="B48" s="33" t="s">
        <v>675</v>
      </c>
      <c r="C48" s="15">
        <v>4048125</v>
      </c>
      <c r="D48" s="15">
        <v>811044</v>
      </c>
      <c r="E48" s="15">
        <v>1507642</v>
      </c>
      <c r="F48" s="15"/>
      <c r="G48" s="15">
        <v>48032</v>
      </c>
      <c r="H48" s="15">
        <v>63160</v>
      </c>
      <c r="I48" s="15"/>
      <c r="J48" s="15"/>
      <c r="K48" s="148"/>
      <c r="L48" s="15">
        <f t="shared" si="2"/>
        <v>6478003</v>
      </c>
    </row>
    <row r="49" spans="1:12" ht="12.75">
      <c r="A49" s="3">
        <v>31</v>
      </c>
      <c r="B49" s="33" t="s">
        <v>676</v>
      </c>
      <c r="C49" s="148"/>
      <c r="D49" s="15"/>
      <c r="E49" s="15">
        <v>579615</v>
      </c>
      <c r="F49" s="15"/>
      <c r="G49" s="15"/>
      <c r="H49" s="15"/>
      <c r="I49" s="15"/>
      <c r="J49" s="15"/>
      <c r="K49" s="148"/>
      <c r="L49" s="15">
        <f t="shared" si="2"/>
        <v>579615</v>
      </c>
    </row>
    <row r="50" spans="1:12" ht="12.75">
      <c r="A50" s="3">
        <v>32</v>
      </c>
      <c r="B50" s="33" t="s">
        <v>228</v>
      </c>
      <c r="C50" s="15">
        <v>514345</v>
      </c>
      <c r="D50" s="15">
        <v>100855</v>
      </c>
      <c r="E50" s="15">
        <v>3386300</v>
      </c>
      <c r="F50" s="15"/>
      <c r="G50" s="15">
        <v>738004</v>
      </c>
      <c r="H50" s="15">
        <v>336792</v>
      </c>
      <c r="I50" s="15">
        <v>27500</v>
      </c>
      <c r="J50" s="15"/>
      <c r="K50" s="15"/>
      <c r="L50" s="15">
        <f t="shared" si="2"/>
        <v>5103796</v>
      </c>
    </row>
    <row r="51" spans="1:12" ht="12.75">
      <c r="A51" s="3">
        <v>33</v>
      </c>
      <c r="B51" s="33" t="s">
        <v>229</v>
      </c>
      <c r="C51" s="148"/>
      <c r="D51" s="15"/>
      <c r="E51" s="15"/>
      <c r="F51" s="15"/>
      <c r="G51" s="15"/>
      <c r="H51" s="15"/>
      <c r="I51" s="15"/>
      <c r="J51" s="15"/>
      <c r="K51" s="148"/>
      <c r="L51" s="15">
        <f t="shared" si="2"/>
        <v>0</v>
      </c>
    </row>
    <row r="52" spans="1:12" ht="12.75">
      <c r="A52" s="3">
        <v>34</v>
      </c>
      <c r="B52" s="33" t="s">
        <v>230</v>
      </c>
      <c r="C52" s="148"/>
      <c r="D52" s="15"/>
      <c r="E52" s="15"/>
      <c r="F52" s="15"/>
      <c r="G52" s="15"/>
      <c r="H52" s="15"/>
      <c r="I52" s="15"/>
      <c r="J52" s="15"/>
      <c r="K52" s="148"/>
      <c r="L52" s="15">
        <f t="shared" si="2"/>
        <v>0</v>
      </c>
    </row>
    <row r="53" spans="1:12" ht="12.75">
      <c r="A53" s="3">
        <v>35</v>
      </c>
      <c r="B53" s="33" t="s">
        <v>677</v>
      </c>
      <c r="C53" s="15">
        <v>87864</v>
      </c>
      <c r="D53" s="15">
        <v>19423</v>
      </c>
      <c r="E53" s="15">
        <v>502546</v>
      </c>
      <c r="F53" s="15"/>
      <c r="G53" s="15"/>
      <c r="H53" s="15">
        <v>596150</v>
      </c>
      <c r="I53" s="15"/>
      <c r="J53" s="15"/>
      <c r="K53" s="148"/>
      <c r="L53" s="15">
        <f t="shared" si="2"/>
        <v>1205983</v>
      </c>
    </row>
    <row r="54" spans="1:12" ht="25.5">
      <c r="A54" s="3">
        <v>36</v>
      </c>
      <c r="B54" s="149" t="s">
        <v>678</v>
      </c>
      <c r="C54" s="148"/>
      <c r="D54" s="15"/>
      <c r="E54" s="15">
        <v>887231</v>
      </c>
      <c r="F54" s="15">
        <v>1472089</v>
      </c>
      <c r="G54" s="15">
        <v>175000</v>
      </c>
      <c r="H54" s="15"/>
      <c r="I54" s="15"/>
      <c r="J54" s="15"/>
      <c r="K54" s="148"/>
      <c r="L54" s="15">
        <f t="shared" si="2"/>
        <v>2534320</v>
      </c>
    </row>
    <row r="55" spans="1:12" ht="12.75">
      <c r="A55" s="3">
        <v>37</v>
      </c>
      <c r="B55" s="33" t="s">
        <v>679</v>
      </c>
      <c r="C55" s="148"/>
      <c r="D55" s="15"/>
      <c r="E55" s="15"/>
      <c r="F55" s="15">
        <v>227000</v>
      </c>
      <c r="G55" s="15"/>
      <c r="H55" s="15"/>
      <c r="I55" s="15"/>
      <c r="J55" s="15"/>
      <c r="K55" s="148"/>
      <c r="L55" s="15">
        <f t="shared" si="2"/>
        <v>227000</v>
      </c>
    </row>
    <row r="56" spans="1:12" ht="12.75">
      <c r="A56" s="3">
        <v>38</v>
      </c>
      <c r="B56" s="33" t="s">
        <v>680</v>
      </c>
      <c r="C56" s="15">
        <v>2319980</v>
      </c>
      <c r="D56" s="15">
        <v>473868</v>
      </c>
      <c r="E56" s="15">
        <v>1086369</v>
      </c>
      <c r="F56" s="15"/>
      <c r="G56" s="15"/>
      <c r="H56" s="15"/>
      <c r="I56" s="15"/>
      <c r="J56" s="15"/>
      <c r="K56" s="148"/>
      <c r="L56" s="15">
        <f t="shared" si="2"/>
        <v>3880217</v>
      </c>
    </row>
    <row r="57" spans="1:12" ht="12.75">
      <c r="A57" s="3">
        <v>39</v>
      </c>
      <c r="B57" s="33" t="s">
        <v>681</v>
      </c>
      <c r="C57" s="148"/>
      <c r="D57" s="15"/>
      <c r="E57" s="15"/>
      <c r="F57" s="15"/>
      <c r="G57" s="15"/>
      <c r="H57" s="15"/>
      <c r="I57" s="15"/>
      <c r="J57" s="15"/>
      <c r="K57" s="148"/>
      <c r="L57" s="15">
        <f t="shared" si="2"/>
        <v>0</v>
      </c>
    </row>
    <row r="58" spans="1:12" ht="12.75">
      <c r="A58" s="3">
        <v>40</v>
      </c>
      <c r="B58" s="33" t="s">
        <v>682</v>
      </c>
      <c r="C58" s="148"/>
      <c r="D58" s="15"/>
      <c r="E58" s="15"/>
      <c r="F58" s="15"/>
      <c r="G58" s="15"/>
      <c r="H58" s="15"/>
      <c r="I58" s="15"/>
      <c r="J58" s="15"/>
      <c r="K58" s="148"/>
      <c r="L58" s="15">
        <f t="shared" si="2"/>
        <v>0</v>
      </c>
    </row>
    <row r="59" spans="1:12" ht="12.75">
      <c r="A59" s="3">
        <v>41</v>
      </c>
      <c r="B59" s="33" t="s">
        <v>683</v>
      </c>
      <c r="C59" s="148"/>
      <c r="D59" s="15"/>
      <c r="E59" s="15"/>
      <c r="F59" s="15"/>
      <c r="G59" s="15"/>
      <c r="H59" s="15"/>
      <c r="I59" s="15"/>
      <c r="J59" s="15"/>
      <c r="K59" s="148"/>
      <c r="L59" s="15">
        <f t="shared" si="2"/>
        <v>0</v>
      </c>
    </row>
    <row r="60" spans="1:12" ht="12.75">
      <c r="A60" s="3">
        <v>42</v>
      </c>
      <c r="B60" s="33" t="s">
        <v>684</v>
      </c>
      <c r="C60" s="15">
        <v>1053071</v>
      </c>
      <c r="D60" s="15">
        <v>124517</v>
      </c>
      <c r="E60" s="15">
        <v>484221</v>
      </c>
      <c r="F60" s="15"/>
      <c r="G60" s="15"/>
      <c r="H60" s="15">
        <v>9500</v>
      </c>
      <c r="I60" s="15"/>
      <c r="J60" s="15"/>
      <c r="K60" s="148"/>
      <c r="L60" s="15">
        <f t="shared" si="2"/>
        <v>1671309</v>
      </c>
    </row>
    <row r="61" spans="1:12" ht="12.75">
      <c r="A61" s="3">
        <v>43</v>
      </c>
      <c r="B61" s="33" t="s">
        <v>685</v>
      </c>
      <c r="C61" s="150"/>
      <c r="D61" s="15"/>
      <c r="E61" s="15"/>
      <c r="F61" s="15"/>
      <c r="G61" s="15"/>
      <c r="H61" s="15"/>
      <c r="I61" s="15"/>
      <c r="J61" s="15"/>
      <c r="K61" s="148"/>
      <c r="L61" s="15">
        <f t="shared" si="2"/>
        <v>0</v>
      </c>
    </row>
    <row r="62" spans="1:12" ht="12.75">
      <c r="A62" s="3">
        <v>44</v>
      </c>
      <c r="B62" s="33" t="s">
        <v>686</v>
      </c>
      <c r="C62" s="15"/>
      <c r="D62" s="15"/>
      <c r="E62" s="15"/>
      <c r="F62" s="15"/>
      <c r="G62" s="15">
        <v>185600</v>
      </c>
      <c r="H62" s="15"/>
      <c r="I62" s="15">
        <v>972361</v>
      </c>
      <c r="J62" s="15"/>
      <c r="K62" s="148"/>
      <c r="L62" s="15">
        <f t="shared" si="2"/>
        <v>1157961</v>
      </c>
    </row>
    <row r="63" spans="1:12" ht="12.75">
      <c r="A63" s="3">
        <v>45</v>
      </c>
      <c r="B63" s="33" t="s">
        <v>231</v>
      </c>
      <c r="C63" s="15">
        <v>320565</v>
      </c>
      <c r="D63" s="15">
        <v>13705</v>
      </c>
      <c r="E63" s="15">
        <v>60609</v>
      </c>
      <c r="F63" s="15"/>
      <c r="G63" s="15"/>
      <c r="H63" s="15"/>
      <c r="I63" s="15"/>
      <c r="J63" s="15"/>
      <c r="K63" s="148"/>
      <c r="L63" s="15">
        <f t="shared" si="2"/>
        <v>394879</v>
      </c>
    </row>
    <row r="64" spans="1:12" ht="12.75">
      <c r="A64" s="3">
        <v>46</v>
      </c>
      <c r="B64" s="33" t="s">
        <v>687</v>
      </c>
      <c r="C64" s="15"/>
      <c r="D64" s="15"/>
      <c r="E64" s="15">
        <v>3348737</v>
      </c>
      <c r="F64" s="15"/>
      <c r="G64" s="15"/>
      <c r="H64" s="15">
        <v>1163015</v>
      </c>
      <c r="I64" s="15">
        <v>835000</v>
      </c>
      <c r="J64" s="15"/>
      <c r="K64" s="148"/>
      <c r="L64" s="15">
        <f t="shared" si="2"/>
        <v>5346752</v>
      </c>
    </row>
    <row r="65" spans="1:12" ht="12.75">
      <c r="A65" s="3">
        <v>47</v>
      </c>
      <c r="B65" s="33" t="s">
        <v>688</v>
      </c>
      <c r="C65" s="148"/>
      <c r="D65" s="15"/>
      <c r="E65" s="15">
        <v>685813</v>
      </c>
      <c r="F65" s="15"/>
      <c r="G65" s="15"/>
      <c r="H65" s="15"/>
      <c r="I65" s="15"/>
      <c r="J65" s="15"/>
      <c r="K65" s="148"/>
      <c r="L65" s="15">
        <f t="shared" si="2"/>
        <v>685813</v>
      </c>
    </row>
    <row r="66" spans="1:12" ht="12.75">
      <c r="A66" s="3">
        <v>48</v>
      </c>
      <c r="B66" s="33" t="s">
        <v>689</v>
      </c>
      <c r="C66" s="148"/>
      <c r="D66" s="15"/>
      <c r="E66" s="15">
        <v>224886</v>
      </c>
      <c r="F66" s="15"/>
      <c r="G66" s="15"/>
      <c r="H66" s="15"/>
      <c r="I66" s="15"/>
      <c r="J66" s="15"/>
      <c r="K66" s="148"/>
      <c r="L66" s="15">
        <f t="shared" si="2"/>
        <v>224886</v>
      </c>
    </row>
    <row r="67" spans="1:12" ht="12.75">
      <c r="A67" s="3"/>
      <c r="B67" s="33" t="s">
        <v>690</v>
      </c>
      <c r="C67" s="148"/>
      <c r="D67" s="15"/>
      <c r="E67" s="15"/>
      <c r="F67" s="15"/>
      <c r="G67" s="15">
        <v>1106969</v>
      </c>
      <c r="H67" s="15"/>
      <c r="I67" s="15"/>
      <c r="J67" s="15"/>
      <c r="K67" s="148"/>
      <c r="L67" s="15">
        <f t="shared" si="2"/>
        <v>1106969</v>
      </c>
    </row>
    <row r="68" spans="1:12" ht="12.75">
      <c r="A68" s="3">
        <v>49</v>
      </c>
      <c r="B68" s="33" t="s">
        <v>691</v>
      </c>
      <c r="C68" s="148"/>
      <c r="D68" s="15"/>
      <c r="E68" s="15"/>
      <c r="F68" s="15"/>
      <c r="G68" s="15">
        <v>785663</v>
      </c>
      <c r="H68" s="15"/>
      <c r="I68" s="15"/>
      <c r="J68" s="15"/>
      <c r="K68" s="148"/>
      <c r="L68" s="15">
        <f t="shared" si="2"/>
        <v>785663</v>
      </c>
    </row>
    <row r="69" spans="1:12" ht="12.75">
      <c r="A69" s="3"/>
      <c r="B69" s="33" t="s">
        <v>153</v>
      </c>
      <c r="C69" s="148"/>
      <c r="D69" s="15"/>
      <c r="E69" s="15"/>
      <c r="F69" s="15"/>
      <c r="G69" s="15"/>
      <c r="H69" s="15"/>
      <c r="I69" s="15"/>
      <c r="J69" s="15">
        <v>720858</v>
      </c>
      <c r="K69" s="148"/>
      <c r="L69" s="15">
        <f t="shared" si="2"/>
        <v>720858</v>
      </c>
    </row>
    <row r="70" spans="1:12" ht="12.75">
      <c r="A70" s="3">
        <v>50</v>
      </c>
      <c r="B70" s="33" t="s">
        <v>692</v>
      </c>
      <c r="C70" s="148"/>
      <c r="D70" s="15"/>
      <c r="E70" s="15">
        <v>100088</v>
      </c>
      <c r="F70" s="15"/>
      <c r="G70" s="15"/>
      <c r="H70" s="15"/>
      <c r="I70" s="15"/>
      <c r="J70" s="15"/>
      <c r="K70" s="148"/>
      <c r="L70" s="15">
        <f t="shared" si="2"/>
        <v>100088</v>
      </c>
    </row>
    <row r="71" spans="1:12" ht="12.75">
      <c r="A71" s="3">
        <v>51</v>
      </c>
      <c r="B71" s="33" t="s">
        <v>693</v>
      </c>
      <c r="C71" s="88">
        <f aca="true" t="shared" si="3" ref="C71:L71">SUM(C47:C70)</f>
        <v>8343950</v>
      </c>
      <c r="D71" s="88">
        <f t="shared" si="3"/>
        <v>1543412</v>
      </c>
      <c r="E71" s="88">
        <f t="shared" si="3"/>
        <v>12862357</v>
      </c>
      <c r="F71" s="88">
        <f t="shared" si="3"/>
        <v>1699089</v>
      </c>
      <c r="G71" s="88">
        <f t="shared" si="3"/>
        <v>3039268</v>
      </c>
      <c r="H71" s="88">
        <f t="shared" si="3"/>
        <v>2656617</v>
      </c>
      <c r="I71" s="88">
        <f t="shared" si="3"/>
        <v>5869600</v>
      </c>
      <c r="J71" s="88">
        <f t="shared" si="3"/>
        <v>720858</v>
      </c>
      <c r="K71" s="88">
        <f t="shared" si="3"/>
        <v>0</v>
      </c>
      <c r="L71" s="88">
        <f t="shared" si="3"/>
        <v>36735151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00390625" style="3" customWidth="1"/>
    <col min="2" max="2" width="46.7109375" style="0" customWidth="1"/>
    <col min="3" max="3" width="15.140625" style="0" customWidth="1"/>
    <col min="4" max="4" width="15.421875" style="0" bestFit="1" customWidth="1"/>
    <col min="5" max="5" width="17.7109375" style="0" customWidth="1"/>
    <col min="6" max="6" width="52.421875" style="0" customWidth="1"/>
    <col min="7" max="7" width="15.00390625" style="0" customWidth="1"/>
    <col min="8" max="8" width="16.00390625" style="0" customWidth="1"/>
    <col min="9" max="9" width="17.00390625" style="0" customWidth="1"/>
  </cols>
  <sheetData>
    <row r="1" spans="1:2" ht="12.75">
      <c r="A1" s="18"/>
      <c r="B1" t="s">
        <v>754</v>
      </c>
    </row>
    <row r="2" ht="12.75">
      <c r="A2" s="18"/>
    </row>
    <row r="3" spans="1:2" ht="12.75">
      <c r="A3" s="18"/>
      <c r="B3" t="s">
        <v>547</v>
      </c>
    </row>
    <row r="4" spans="1:2" ht="15.75">
      <c r="A4" s="18"/>
      <c r="B4" s="40" t="s">
        <v>232</v>
      </c>
    </row>
    <row r="5" spans="1:13" ht="12.75">
      <c r="A5" s="18"/>
      <c r="C5" s="82" t="s">
        <v>289</v>
      </c>
      <c r="D5" s="82"/>
      <c r="E5" s="82"/>
      <c r="G5" s="82" t="s">
        <v>289</v>
      </c>
      <c r="L5" s="24"/>
      <c r="M5" s="24"/>
    </row>
    <row r="6" spans="2:13" ht="12.75">
      <c r="B6" s="33" t="s">
        <v>178</v>
      </c>
      <c r="C6" s="3" t="s">
        <v>179</v>
      </c>
      <c r="D6" s="3" t="s">
        <v>233</v>
      </c>
      <c r="E6" s="3" t="s">
        <v>570</v>
      </c>
      <c r="F6" s="3" t="s">
        <v>214</v>
      </c>
      <c r="G6" s="31" t="s">
        <v>526</v>
      </c>
      <c r="H6" s="153" t="s">
        <v>694</v>
      </c>
      <c r="I6" s="111" t="s">
        <v>695</v>
      </c>
      <c r="L6" s="24"/>
      <c r="M6" s="24"/>
    </row>
    <row r="7" spans="2:9" ht="18">
      <c r="B7" s="220" t="s">
        <v>234</v>
      </c>
      <c r="C7" s="220"/>
      <c r="D7" s="41"/>
      <c r="E7" s="41"/>
      <c r="F7" s="221" t="s">
        <v>235</v>
      </c>
      <c r="G7" s="222"/>
      <c r="H7" s="153"/>
      <c r="I7" s="111"/>
    </row>
    <row r="8" spans="2:9" ht="12.75">
      <c r="B8" s="42" t="s">
        <v>185</v>
      </c>
      <c r="C8" s="43" t="s">
        <v>236</v>
      </c>
      <c r="D8" s="43" t="s">
        <v>18</v>
      </c>
      <c r="E8" s="43" t="s">
        <v>19</v>
      </c>
      <c r="F8" s="44" t="s">
        <v>185</v>
      </c>
      <c r="G8" s="154" t="s">
        <v>236</v>
      </c>
      <c r="H8" s="155" t="s">
        <v>18</v>
      </c>
      <c r="I8" s="156" t="s">
        <v>19</v>
      </c>
    </row>
    <row r="9" spans="1:9" ht="18">
      <c r="A9" s="3">
        <v>1</v>
      </c>
      <c r="B9" s="45" t="s">
        <v>237</v>
      </c>
      <c r="C9" s="46"/>
      <c r="D9" s="46"/>
      <c r="E9" s="46"/>
      <c r="F9" s="47" t="s">
        <v>238</v>
      </c>
      <c r="G9" s="157"/>
      <c r="H9" s="153"/>
      <c r="I9" s="111"/>
    </row>
    <row r="10" spans="1:9" ht="16.5">
      <c r="A10" s="3">
        <v>2</v>
      </c>
      <c r="B10" s="48" t="s">
        <v>239</v>
      </c>
      <c r="C10" s="49"/>
      <c r="D10" s="49"/>
      <c r="E10" s="49"/>
      <c r="F10" s="50" t="s">
        <v>240</v>
      </c>
      <c r="G10" s="158"/>
      <c r="H10" s="153"/>
      <c r="I10" s="111"/>
    </row>
    <row r="11" spans="1:9" ht="15.75">
      <c r="A11" s="3">
        <v>3</v>
      </c>
      <c r="B11" s="51" t="s">
        <v>241</v>
      </c>
      <c r="C11" s="52"/>
      <c r="D11" s="52"/>
      <c r="E11" s="52"/>
      <c r="F11" s="53" t="s">
        <v>241</v>
      </c>
      <c r="G11" s="159"/>
      <c r="H11" s="153"/>
      <c r="I11" s="111"/>
    </row>
    <row r="12" spans="1:9" ht="12.75">
      <c r="A12" s="3">
        <v>4</v>
      </c>
      <c r="B12" s="54" t="s">
        <v>242</v>
      </c>
      <c r="C12" s="55">
        <f>'[1]5.bev. forrásonként'!H26</f>
        <v>18021467</v>
      </c>
      <c r="D12" s="55">
        <v>19604044</v>
      </c>
      <c r="E12" s="55">
        <v>19604044</v>
      </c>
      <c r="F12" s="56" t="s">
        <v>243</v>
      </c>
      <c r="G12" s="160">
        <f>'[1]6. Kiadások'!F11</f>
        <v>6453061</v>
      </c>
      <c r="H12" s="153">
        <v>8773585</v>
      </c>
      <c r="I12" s="111">
        <v>8343950</v>
      </c>
    </row>
    <row r="13" spans="1:9" ht="12.75">
      <c r="A13" s="3">
        <v>5</v>
      </c>
      <c r="B13" s="57" t="s">
        <v>244</v>
      </c>
      <c r="C13" s="55">
        <f>'[1]5.bev. forrásonként'!H40</f>
        <v>966507</v>
      </c>
      <c r="D13" s="55">
        <v>8143575</v>
      </c>
      <c r="E13" s="55">
        <v>8480551</v>
      </c>
      <c r="F13" s="56" t="s">
        <v>245</v>
      </c>
      <c r="G13" s="160">
        <f>'[1]6. Kiadások'!F12</f>
        <v>1178591</v>
      </c>
      <c r="H13" s="153">
        <v>1566684</v>
      </c>
      <c r="I13" s="111">
        <v>1543412</v>
      </c>
    </row>
    <row r="14" spans="1:9" ht="12.75">
      <c r="A14" s="3">
        <v>6</v>
      </c>
      <c r="B14" s="57" t="s">
        <v>696</v>
      </c>
      <c r="C14" s="55">
        <f>'[1]5.bev. forrásonként'!H64</f>
        <v>5950000</v>
      </c>
      <c r="D14" s="55">
        <v>6957000</v>
      </c>
      <c r="E14" s="55">
        <v>8585050</v>
      </c>
      <c r="F14" s="56" t="s">
        <v>246</v>
      </c>
      <c r="G14" s="160">
        <f>'[1]6. Kiadások'!F13</f>
        <v>15702618</v>
      </c>
      <c r="H14" s="153">
        <v>19647031</v>
      </c>
      <c r="I14" s="111">
        <v>12862357</v>
      </c>
    </row>
    <row r="15" spans="1:9" ht="12.75">
      <c r="A15" s="3">
        <v>7</v>
      </c>
      <c r="B15" s="57" t="s">
        <v>697</v>
      </c>
      <c r="C15" s="55">
        <f>'[1]5.bev. forrásonként'!H76</f>
        <v>1200000</v>
      </c>
      <c r="D15" s="55">
        <v>1935800</v>
      </c>
      <c r="E15" s="55">
        <v>2312551</v>
      </c>
      <c r="F15" s="56" t="s">
        <v>247</v>
      </c>
      <c r="G15" s="160">
        <f>'[1]6. Kiadások'!F14</f>
        <v>2000000</v>
      </c>
      <c r="H15" s="153">
        <v>2969950</v>
      </c>
      <c r="I15" s="111">
        <v>1699089</v>
      </c>
    </row>
    <row r="16" spans="1:9" ht="12.75">
      <c r="A16" s="3">
        <v>8</v>
      </c>
      <c r="B16" s="57" t="s">
        <v>248</v>
      </c>
      <c r="C16" s="55">
        <f>'[1]5.bev. forrásonként'!H88</f>
        <v>0</v>
      </c>
      <c r="D16" s="55"/>
      <c r="E16" s="55"/>
      <c r="F16" s="56" t="s">
        <v>249</v>
      </c>
      <c r="G16" s="160">
        <f>'[1]6. Kiadások'!F15</f>
        <v>2119664</v>
      </c>
      <c r="H16" s="153">
        <v>3041064</v>
      </c>
      <c r="I16" s="111">
        <v>3039268</v>
      </c>
    </row>
    <row r="17" spans="1:9" ht="14.25">
      <c r="A17" s="3">
        <v>9</v>
      </c>
      <c r="B17" s="161" t="s">
        <v>250</v>
      </c>
      <c r="C17" s="55">
        <f>SUM(C12:C16)</f>
        <v>26137974</v>
      </c>
      <c r="D17" s="55">
        <f>SUM(D12:D16)</f>
        <v>36640419</v>
      </c>
      <c r="E17" s="55">
        <f>SUM(E12:E16)</f>
        <v>38982196</v>
      </c>
      <c r="F17" s="162" t="s">
        <v>250</v>
      </c>
      <c r="G17" s="160">
        <f>SUM(G12:G16)</f>
        <v>27453934</v>
      </c>
      <c r="H17" s="160">
        <f>SUM(H12:H16)</f>
        <v>35998314</v>
      </c>
      <c r="I17" s="160">
        <f>SUM(I12:I16)</f>
        <v>27488076</v>
      </c>
    </row>
    <row r="18" spans="2:9" ht="12.75">
      <c r="B18" s="54"/>
      <c r="C18" s="55"/>
      <c r="D18" s="55"/>
      <c r="E18" s="55"/>
      <c r="F18" s="56"/>
      <c r="G18" s="160"/>
      <c r="H18" s="153"/>
      <c r="I18" s="111"/>
    </row>
    <row r="19" spans="1:9" ht="15.75">
      <c r="A19" s="3">
        <v>11</v>
      </c>
      <c r="B19" s="51" t="s">
        <v>251</v>
      </c>
      <c r="C19" s="52"/>
      <c r="D19" s="52"/>
      <c r="E19" s="52"/>
      <c r="F19" s="53" t="s">
        <v>252</v>
      </c>
      <c r="G19" s="159"/>
      <c r="H19" s="153"/>
      <c r="I19" s="111"/>
    </row>
    <row r="20" spans="1:9" ht="12.75">
      <c r="A20" s="3">
        <v>12</v>
      </c>
      <c r="B20" s="54" t="s">
        <v>253</v>
      </c>
      <c r="C20" s="55">
        <f>'[1]5.bev. forrásonként'!H82</f>
        <v>0</v>
      </c>
      <c r="D20" s="55"/>
      <c r="E20" s="55"/>
      <c r="F20" s="56" t="s">
        <v>254</v>
      </c>
      <c r="G20" s="160">
        <f>'[1]6. Kiadások'!F20</f>
        <v>6866530</v>
      </c>
      <c r="H20" s="160">
        <v>6893560</v>
      </c>
      <c r="I20" s="160">
        <v>2656617</v>
      </c>
    </row>
    <row r="21" spans="1:9" ht="12.75">
      <c r="A21" s="3">
        <v>13</v>
      </c>
      <c r="B21" s="54" t="s">
        <v>255</v>
      </c>
      <c r="C21" s="55">
        <f>'[1]5.bev. forrásonként'!H47</f>
        <v>3429528</v>
      </c>
      <c r="D21" s="55">
        <v>3670528</v>
      </c>
      <c r="E21" s="55">
        <v>3670528</v>
      </c>
      <c r="F21" s="56" t="s">
        <v>256</v>
      </c>
      <c r="G21" s="160">
        <f>'[1]6. Kiadások'!F21</f>
        <v>4034739</v>
      </c>
      <c r="H21" s="160">
        <v>6206774</v>
      </c>
      <c r="I21" s="160">
        <v>5869600</v>
      </c>
    </row>
    <row r="22" spans="1:9" ht="12.75">
      <c r="A22" s="3">
        <v>14</v>
      </c>
      <c r="B22" s="54" t="s">
        <v>257</v>
      </c>
      <c r="C22" s="55">
        <f>'[1]5.bev. forrásonként'!H94</f>
        <v>0</v>
      </c>
      <c r="D22" s="55"/>
      <c r="E22" s="55"/>
      <c r="F22" s="56" t="s">
        <v>258</v>
      </c>
      <c r="G22" s="160">
        <v>0</v>
      </c>
      <c r="H22" s="153"/>
      <c r="I22" s="111"/>
    </row>
    <row r="23" spans="1:9" ht="12.75">
      <c r="A23" s="3">
        <v>15</v>
      </c>
      <c r="B23" s="33"/>
      <c r="C23" s="3"/>
      <c r="D23" s="3"/>
      <c r="E23" s="3"/>
      <c r="F23" s="56" t="s">
        <v>259</v>
      </c>
      <c r="G23" s="160">
        <f>'[1]6. Kiadások'!F22</f>
        <v>0</v>
      </c>
      <c r="H23" s="153"/>
      <c r="I23" s="111"/>
    </row>
    <row r="24" spans="1:9" ht="12.75">
      <c r="A24" s="3">
        <v>16</v>
      </c>
      <c r="B24" s="33"/>
      <c r="C24" s="3"/>
      <c r="D24" s="3"/>
      <c r="E24" s="3"/>
      <c r="F24" s="56" t="s">
        <v>260</v>
      </c>
      <c r="G24" s="160">
        <f>'[1]6. Kiadások'!F23</f>
        <v>0</v>
      </c>
      <c r="H24" s="153"/>
      <c r="I24" s="111"/>
    </row>
    <row r="25" spans="1:9" ht="14.25">
      <c r="A25" s="3">
        <v>17</v>
      </c>
      <c r="B25" s="58"/>
      <c r="C25" s="55"/>
      <c r="D25" s="55"/>
      <c r="E25" s="55"/>
      <c r="F25" s="56" t="s">
        <v>261</v>
      </c>
      <c r="G25" s="160">
        <f>'[1]6. Kiadások'!F24</f>
        <v>0</v>
      </c>
      <c r="H25" s="153"/>
      <c r="I25" s="111"/>
    </row>
    <row r="26" spans="1:9" ht="14.25">
      <c r="A26" s="3">
        <v>18</v>
      </c>
      <c r="B26" s="161" t="s">
        <v>250</v>
      </c>
      <c r="C26" s="55">
        <f>SUM(C20:C25)</f>
        <v>3429528</v>
      </c>
      <c r="D26" s="55">
        <f>SUM(D20:D25)</f>
        <v>3670528</v>
      </c>
      <c r="E26" s="55">
        <f>SUM(E20:E25)</f>
        <v>3670528</v>
      </c>
      <c r="F26" s="162" t="s">
        <v>250</v>
      </c>
      <c r="G26" s="160">
        <f>SUM(G20:G25)</f>
        <v>10901269</v>
      </c>
      <c r="H26" s="160">
        <f>SUM(H20:H25)</f>
        <v>13100334</v>
      </c>
      <c r="I26" s="160">
        <f>SUM(I20:I25)</f>
        <v>8526217</v>
      </c>
    </row>
    <row r="27" spans="1:9" ht="16.5">
      <c r="A27" s="3">
        <v>19</v>
      </c>
      <c r="B27" s="59"/>
      <c r="C27" s="55"/>
      <c r="D27" s="55"/>
      <c r="E27" s="55"/>
      <c r="F27" s="50" t="s">
        <v>262</v>
      </c>
      <c r="G27" s="158"/>
      <c r="H27" s="153"/>
      <c r="I27" s="111"/>
    </row>
    <row r="28" spans="1:9" ht="15.75">
      <c r="A28" s="3">
        <v>20</v>
      </c>
      <c r="B28" s="51" t="s">
        <v>153</v>
      </c>
      <c r="C28" s="55"/>
      <c r="D28" s="55"/>
      <c r="E28" s="55">
        <v>786227</v>
      </c>
      <c r="F28" s="53" t="s">
        <v>263</v>
      </c>
      <c r="G28" s="159"/>
      <c r="H28" s="153"/>
      <c r="I28" s="111"/>
    </row>
    <row r="29" spans="1:9" ht="15.75">
      <c r="A29" s="3">
        <v>21</v>
      </c>
      <c r="B29" s="51"/>
      <c r="C29" s="55"/>
      <c r="D29" s="55"/>
      <c r="E29" s="55"/>
      <c r="F29" s="60" t="s">
        <v>264</v>
      </c>
      <c r="G29" s="160">
        <f>'[1]6. Kiadások'!F28</f>
        <v>1002740</v>
      </c>
      <c r="H29" s="160">
        <v>1002740</v>
      </c>
      <c r="I29" s="160"/>
    </row>
    <row r="30" spans="1:9" ht="14.25">
      <c r="A30" s="3">
        <v>22</v>
      </c>
      <c r="B30" s="58"/>
      <c r="C30" s="55"/>
      <c r="D30" s="55"/>
      <c r="E30" s="55"/>
      <c r="F30" s="56" t="s">
        <v>265</v>
      </c>
      <c r="G30" s="160">
        <f>'[1]6. Kiadások'!F29</f>
        <v>0</v>
      </c>
      <c r="H30" s="153"/>
      <c r="I30" s="111"/>
    </row>
    <row r="31" spans="1:9" ht="14.25">
      <c r="A31" s="3">
        <v>23</v>
      </c>
      <c r="B31" s="58"/>
      <c r="C31" s="55"/>
      <c r="D31" s="55"/>
      <c r="E31" s="55"/>
      <c r="F31" s="162" t="s">
        <v>250</v>
      </c>
      <c r="G31" s="160">
        <f>SUM(G29:G30)</f>
        <v>1002740</v>
      </c>
      <c r="H31" s="160">
        <f>SUM(H29:H30)</f>
        <v>1002740</v>
      </c>
      <c r="I31" s="160">
        <f>SUM(I29:I30)</f>
        <v>0</v>
      </c>
    </row>
    <row r="32" spans="1:9" ht="15.75">
      <c r="A32" s="3">
        <v>24</v>
      </c>
      <c r="B32" s="51"/>
      <c r="C32" s="55"/>
      <c r="D32" s="55"/>
      <c r="E32" s="55"/>
      <c r="F32" s="53" t="s">
        <v>266</v>
      </c>
      <c r="G32" s="159"/>
      <c r="H32" s="153"/>
      <c r="I32" s="111"/>
    </row>
    <row r="33" spans="1:9" ht="14.25">
      <c r="A33" s="3">
        <v>25</v>
      </c>
      <c r="B33" s="58"/>
      <c r="C33" s="55"/>
      <c r="D33" s="55"/>
      <c r="E33" s="55"/>
      <c r="F33" s="56" t="s">
        <v>267</v>
      </c>
      <c r="G33" s="160">
        <v>0</v>
      </c>
      <c r="H33" s="153"/>
      <c r="I33" s="111"/>
    </row>
    <row r="34" spans="1:9" ht="18">
      <c r="A34" s="3">
        <v>26</v>
      </c>
      <c r="B34" s="45"/>
      <c r="C34" s="55"/>
      <c r="D34" s="55"/>
      <c r="E34" s="55"/>
      <c r="F34" s="47" t="s">
        <v>268</v>
      </c>
      <c r="G34" s="157"/>
      <c r="H34" s="153"/>
      <c r="I34" s="111"/>
    </row>
    <row r="35" spans="1:9" ht="14.25">
      <c r="A35" s="3">
        <v>27</v>
      </c>
      <c r="B35" s="58"/>
      <c r="C35" s="55"/>
      <c r="D35" s="55"/>
      <c r="E35" s="55"/>
      <c r="F35" s="56" t="s">
        <v>269</v>
      </c>
      <c r="G35" s="160">
        <v>0</v>
      </c>
      <c r="H35" s="153"/>
      <c r="I35" s="111"/>
    </row>
    <row r="36" spans="1:9" ht="14.25">
      <c r="A36" s="3">
        <v>28</v>
      </c>
      <c r="B36" s="58"/>
      <c r="C36" s="55"/>
      <c r="D36" s="55"/>
      <c r="E36" s="55"/>
      <c r="F36" s="56" t="s">
        <v>270</v>
      </c>
      <c r="G36" s="160">
        <v>0</v>
      </c>
      <c r="H36" s="153"/>
      <c r="I36" s="111"/>
    </row>
    <row r="37" spans="1:9" ht="14.25">
      <c r="A37" s="3">
        <v>29</v>
      </c>
      <c r="B37" s="58"/>
      <c r="C37" s="55"/>
      <c r="D37" s="55"/>
      <c r="E37" s="55"/>
      <c r="F37" s="162" t="s">
        <v>250</v>
      </c>
      <c r="G37" s="160">
        <f>SUM(G35:G36)</f>
        <v>0</v>
      </c>
      <c r="H37" s="153"/>
      <c r="I37" s="111"/>
    </row>
    <row r="38" spans="1:9" ht="14.25">
      <c r="A38" s="3">
        <v>30</v>
      </c>
      <c r="B38" s="58"/>
      <c r="C38" s="55"/>
      <c r="D38" s="55"/>
      <c r="E38" s="55"/>
      <c r="F38" s="56"/>
      <c r="G38" s="160"/>
      <c r="H38" s="153"/>
      <c r="I38" s="111"/>
    </row>
    <row r="39" spans="1:9" ht="18">
      <c r="A39" s="36">
        <v>31</v>
      </c>
      <c r="B39" s="163"/>
      <c r="C39" s="164"/>
      <c r="D39" s="164"/>
      <c r="E39" s="164"/>
      <c r="F39" s="165" t="s">
        <v>271</v>
      </c>
      <c r="G39" s="166"/>
      <c r="H39" s="153"/>
      <c r="I39" s="111"/>
    </row>
    <row r="40" spans="1:9" ht="12.75">
      <c r="A40" s="146">
        <v>32</v>
      </c>
      <c r="B40" s="146"/>
      <c r="C40" s="146"/>
      <c r="D40" s="146"/>
      <c r="E40" s="146"/>
      <c r="F40" s="146" t="s">
        <v>671</v>
      </c>
      <c r="G40" s="167">
        <f>'[1]6. Kiadások'!F35</f>
        <v>720858</v>
      </c>
      <c r="H40" s="167">
        <v>720858</v>
      </c>
      <c r="I40" s="167">
        <v>720858</v>
      </c>
    </row>
    <row r="41" spans="1:9" ht="14.25">
      <c r="A41" s="35">
        <v>33</v>
      </c>
      <c r="B41" s="168"/>
      <c r="C41" s="169"/>
      <c r="D41" s="169"/>
      <c r="E41" s="169"/>
      <c r="F41" s="170" t="s">
        <v>272</v>
      </c>
      <c r="G41" s="171">
        <v>0</v>
      </c>
      <c r="H41" s="153"/>
      <c r="I41" s="111"/>
    </row>
    <row r="42" spans="1:9" ht="68.25" customHeight="1">
      <c r="A42" s="3">
        <v>34</v>
      </c>
      <c r="B42" s="58"/>
      <c r="C42" s="55"/>
      <c r="D42" s="55"/>
      <c r="E42" s="55"/>
      <c r="F42" s="56" t="s">
        <v>698</v>
      </c>
      <c r="G42" s="160">
        <v>0</v>
      </c>
      <c r="H42" s="153"/>
      <c r="I42" s="111"/>
    </row>
    <row r="43" spans="1:9" ht="48">
      <c r="A43" s="3">
        <v>35</v>
      </c>
      <c r="B43" s="61" t="s">
        <v>273</v>
      </c>
      <c r="C43" s="52">
        <f>C17+C26</f>
        <v>29567502</v>
      </c>
      <c r="D43" s="52">
        <f>D17+D26</f>
        <v>40310947</v>
      </c>
      <c r="E43" s="52">
        <f>SUM(E28,E26,E17,)</f>
        <v>43438951</v>
      </c>
      <c r="F43" s="47" t="s">
        <v>274</v>
      </c>
      <c r="G43" s="159">
        <f>G17+G26+G31+G40</f>
        <v>40078801</v>
      </c>
      <c r="H43" s="159">
        <f>H17+H26+H31+H40</f>
        <v>50822246</v>
      </c>
      <c r="I43" s="159">
        <f>I17+I26+I31+I40</f>
        <v>36735151</v>
      </c>
    </row>
    <row r="44" spans="1:9" ht="18">
      <c r="A44" s="3">
        <v>36</v>
      </c>
      <c r="B44" s="62"/>
      <c r="C44" s="55"/>
      <c r="D44" s="55"/>
      <c r="E44" s="55"/>
      <c r="F44" s="47" t="s">
        <v>275</v>
      </c>
      <c r="G44" s="157"/>
      <c r="H44" s="153"/>
      <c r="I44" s="111"/>
    </row>
    <row r="45" spans="1:9" ht="14.25">
      <c r="A45" s="3">
        <v>37</v>
      </c>
      <c r="B45" s="58"/>
      <c r="C45" s="55"/>
      <c r="D45" s="55"/>
      <c r="E45" s="55"/>
      <c r="F45" s="56" t="s">
        <v>269</v>
      </c>
      <c r="G45" s="160">
        <v>0</v>
      </c>
      <c r="H45" s="153"/>
      <c r="I45" s="111"/>
    </row>
    <row r="46" spans="1:9" ht="14.25">
      <c r="A46" s="3">
        <v>38</v>
      </c>
      <c r="B46" s="58"/>
      <c r="C46" s="55"/>
      <c r="D46" s="55"/>
      <c r="E46" s="55"/>
      <c r="F46" s="56" t="s">
        <v>270</v>
      </c>
      <c r="G46" s="160">
        <v>0</v>
      </c>
      <c r="H46" s="153"/>
      <c r="I46" s="111"/>
    </row>
    <row r="47" spans="1:9" ht="18">
      <c r="A47" s="3">
        <v>39</v>
      </c>
      <c r="B47" s="45" t="s">
        <v>276</v>
      </c>
      <c r="C47" s="46"/>
      <c r="D47" s="46"/>
      <c r="E47" s="46"/>
      <c r="F47" s="47"/>
      <c r="G47" s="172"/>
      <c r="H47" s="153"/>
      <c r="I47" s="111"/>
    </row>
    <row r="48" spans="1:9" ht="18">
      <c r="A48" s="3">
        <v>40</v>
      </c>
      <c r="B48" s="51" t="s">
        <v>277</v>
      </c>
      <c r="C48" s="52"/>
      <c r="D48" s="52"/>
      <c r="E48" s="52"/>
      <c r="F48" s="63"/>
      <c r="G48" s="172"/>
      <c r="H48" s="153"/>
      <c r="I48" s="111"/>
    </row>
    <row r="49" spans="1:9" ht="18">
      <c r="A49" s="3">
        <v>41</v>
      </c>
      <c r="B49" s="58" t="s">
        <v>278</v>
      </c>
      <c r="C49" s="55">
        <f>'[1]5.bev. forrásonként'!H106</f>
        <v>10511299</v>
      </c>
      <c r="D49" s="55">
        <v>10511299</v>
      </c>
      <c r="E49" s="55">
        <v>10511299</v>
      </c>
      <c r="F49" s="56"/>
      <c r="G49" s="172"/>
      <c r="H49" s="153"/>
      <c r="I49" s="111"/>
    </row>
    <row r="50" spans="1:9" ht="18">
      <c r="A50" s="3">
        <v>42</v>
      </c>
      <c r="B50" s="58" t="s">
        <v>279</v>
      </c>
      <c r="C50" s="55">
        <f>'[1]5.bev. forrásonként'!H107</f>
        <v>0</v>
      </c>
      <c r="D50" s="55"/>
      <c r="E50" s="55"/>
      <c r="F50" s="56"/>
      <c r="G50" s="172"/>
      <c r="H50" s="153"/>
      <c r="I50" s="111"/>
    </row>
    <row r="51" spans="1:9" ht="18">
      <c r="A51" s="3">
        <v>43</v>
      </c>
      <c r="B51" s="51" t="s">
        <v>280</v>
      </c>
      <c r="C51" s="52"/>
      <c r="D51" s="52"/>
      <c r="E51" s="52"/>
      <c r="F51" s="63"/>
      <c r="G51" s="172"/>
      <c r="H51" s="153"/>
      <c r="I51" s="111"/>
    </row>
    <row r="52" spans="1:9" ht="18">
      <c r="A52" s="3">
        <v>44</v>
      </c>
      <c r="B52" s="58" t="s">
        <v>699</v>
      </c>
      <c r="C52" s="55">
        <v>0</v>
      </c>
      <c r="D52" s="55"/>
      <c r="E52" s="55"/>
      <c r="F52" s="56"/>
      <c r="G52" s="172"/>
      <c r="H52" s="153"/>
      <c r="I52" s="111"/>
    </row>
    <row r="53" spans="1:9" ht="18">
      <c r="A53" s="3">
        <v>45</v>
      </c>
      <c r="B53" s="58" t="s">
        <v>281</v>
      </c>
      <c r="C53" s="55">
        <v>0</v>
      </c>
      <c r="D53" s="55"/>
      <c r="E53" s="55"/>
      <c r="F53" s="56"/>
      <c r="G53" s="172"/>
      <c r="H53" s="153"/>
      <c r="I53" s="111"/>
    </row>
    <row r="54" spans="1:9" ht="18">
      <c r="A54" s="3">
        <v>46</v>
      </c>
      <c r="B54" s="45" t="s">
        <v>282</v>
      </c>
      <c r="C54" s="46">
        <f>C43+C50+C52+C49+C53</f>
        <v>40078801</v>
      </c>
      <c r="D54" s="46">
        <f>D43+D50+D52+D49+D53</f>
        <v>50822246</v>
      </c>
      <c r="E54" s="46">
        <f>E43+E50+E52+E49+E53</f>
        <v>53950250</v>
      </c>
      <c r="F54" s="47" t="s">
        <v>283</v>
      </c>
      <c r="G54" s="157">
        <f>G17+G26+G31+G40</f>
        <v>40078801</v>
      </c>
      <c r="H54" s="157">
        <f>H17+H26+H31+H40</f>
        <v>50822246</v>
      </c>
      <c r="I54" s="157">
        <f>I17+I26+I31+I40</f>
        <v>36735151</v>
      </c>
    </row>
    <row r="55" spans="1:9" ht="14.25">
      <c r="A55" s="3">
        <v>47</v>
      </c>
      <c r="B55" s="58" t="s">
        <v>284</v>
      </c>
      <c r="C55" s="55">
        <f>C17+C52+C49</f>
        <v>36649273</v>
      </c>
      <c r="D55" s="55">
        <f>D17+D52+D49</f>
        <v>47151718</v>
      </c>
      <c r="E55" s="55">
        <f>E17+E52+E49</f>
        <v>49493495</v>
      </c>
      <c r="F55" s="56" t="s">
        <v>285</v>
      </c>
      <c r="G55" s="160">
        <f>G17+G31+G40</f>
        <v>29177532</v>
      </c>
      <c r="H55" s="160">
        <f>H17+H31+H40</f>
        <v>37721912</v>
      </c>
      <c r="I55" s="160">
        <f>I17+I31+I40</f>
        <v>28208934</v>
      </c>
    </row>
    <row r="56" spans="1:9" ht="14.25">
      <c r="A56" s="3">
        <v>48</v>
      </c>
      <c r="B56" s="58" t="s">
        <v>286</v>
      </c>
      <c r="C56" s="55">
        <f>C26+C50</f>
        <v>3429528</v>
      </c>
      <c r="D56" s="55">
        <f>D26+D50</f>
        <v>3670528</v>
      </c>
      <c r="E56" s="55">
        <f>E26+E50</f>
        <v>3670528</v>
      </c>
      <c r="F56" s="56" t="s">
        <v>287</v>
      </c>
      <c r="G56" s="160">
        <f>G26</f>
        <v>10901269</v>
      </c>
      <c r="H56" s="160">
        <f>H26</f>
        <v>13100334</v>
      </c>
      <c r="I56" s="160">
        <f>I26</f>
        <v>8526217</v>
      </c>
    </row>
    <row r="57" ht="12.75">
      <c r="A57" s="18"/>
    </row>
    <row r="58" ht="12.75">
      <c r="A58" s="18"/>
    </row>
    <row r="59" ht="12.75">
      <c r="A59" s="35"/>
    </row>
  </sheetData>
  <sheetProtection selectLockedCells="1" selectUnlockedCells="1"/>
  <mergeCells count="2">
    <mergeCell ref="B7:C7"/>
    <mergeCell ref="F7:G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43.8515625" style="0" customWidth="1"/>
    <col min="3" max="4" width="14.140625" style="0" customWidth="1"/>
    <col min="6" max="6" width="13.421875" style="0" customWidth="1"/>
    <col min="7" max="7" width="13.7109375" style="0" customWidth="1"/>
    <col min="8" max="8" width="13.8515625" style="0" customWidth="1"/>
  </cols>
  <sheetData>
    <row r="1" ht="12.75">
      <c r="B1" s="24" t="s">
        <v>755</v>
      </c>
    </row>
    <row r="2" spans="2:4" ht="12.75">
      <c r="B2" t="s">
        <v>547</v>
      </c>
      <c r="D2" t="s">
        <v>177</v>
      </c>
    </row>
    <row r="3" ht="12.75">
      <c r="A3" s="29" t="s">
        <v>288</v>
      </c>
    </row>
    <row r="4" spans="2:7" ht="12.75">
      <c r="B4" t="s">
        <v>360</v>
      </c>
      <c r="C4" t="s">
        <v>361</v>
      </c>
      <c r="D4" t="s">
        <v>180</v>
      </c>
      <c r="E4" t="s">
        <v>181</v>
      </c>
      <c r="F4" t="s">
        <v>182</v>
      </c>
      <c r="G4" t="s">
        <v>5</v>
      </c>
    </row>
    <row r="5" spans="1:8" ht="12.75">
      <c r="A5" s="5" t="s">
        <v>548</v>
      </c>
      <c r="B5" s="5" t="s">
        <v>549</v>
      </c>
      <c r="C5" s="5" t="s">
        <v>298</v>
      </c>
      <c r="D5" s="9" t="s">
        <v>14</v>
      </c>
      <c r="E5" s="9" t="s">
        <v>550</v>
      </c>
      <c r="F5" s="9" t="s">
        <v>226</v>
      </c>
      <c r="G5" s="5" t="s">
        <v>18</v>
      </c>
      <c r="H5" s="9" t="s">
        <v>19</v>
      </c>
    </row>
    <row r="6" spans="1:8" ht="12.75">
      <c r="A6" s="3">
        <v>1</v>
      </c>
      <c r="B6" s="3" t="s">
        <v>700</v>
      </c>
      <c r="C6" s="101">
        <v>476544</v>
      </c>
      <c r="D6" s="101">
        <v>2700416</v>
      </c>
      <c r="E6" s="101"/>
      <c r="F6" s="101">
        <f>SUM(C6:E6)</f>
        <v>3176960</v>
      </c>
      <c r="G6" s="101">
        <v>3176960</v>
      </c>
      <c r="H6" s="101">
        <v>3176960</v>
      </c>
    </row>
    <row r="7" spans="1:8" ht="12.75">
      <c r="A7" s="3">
        <v>2</v>
      </c>
      <c r="B7" s="3" t="s">
        <v>293</v>
      </c>
      <c r="C7" s="101">
        <v>128667</v>
      </c>
      <c r="D7" s="101">
        <v>729112</v>
      </c>
      <c r="E7" s="101"/>
      <c r="F7" s="101">
        <f>SUM(C7:E7)</f>
        <v>857779</v>
      </c>
      <c r="G7" s="101">
        <v>857779</v>
      </c>
      <c r="H7" s="101">
        <v>857779</v>
      </c>
    </row>
    <row r="8" spans="1:8" ht="12.75">
      <c r="A8" s="3">
        <v>3</v>
      </c>
      <c r="B8" s="3" t="s">
        <v>701</v>
      </c>
      <c r="C8" s="101"/>
      <c r="D8" s="101"/>
      <c r="E8" s="101"/>
      <c r="F8" s="101"/>
      <c r="G8" s="101">
        <v>236220</v>
      </c>
      <c r="H8" s="101"/>
    </row>
    <row r="9" spans="1:8" ht="12.75">
      <c r="A9" s="3">
        <v>4</v>
      </c>
      <c r="B9" s="3" t="s">
        <v>293</v>
      </c>
      <c r="C9" s="101"/>
      <c r="D9" s="101"/>
      <c r="E9" s="101"/>
      <c r="F9" s="101"/>
      <c r="G9" s="101">
        <v>63780</v>
      </c>
      <c r="H9" s="101"/>
    </row>
    <row r="10" spans="1:8" ht="12.75">
      <c r="A10" s="3">
        <v>5</v>
      </c>
      <c r="B10" s="3" t="s">
        <v>702</v>
      </c>
      <c r="C10" s="101"/>
      <c r="D10" s="101"/>
      <c r="E10" s="101"/>
      <c r="F10" s="101"/>
      <c r="G10" s="101">
        <v>659055</v>
      </c>
      <c r="H10" s="101">
        <v>862500</v>
      </c>
    </row>
    <row r="11" spans="1:8" ht="12.75">
      <c r="A11" s="3">
        <v>6</v>
      </c>
      <c r="B11" s="3" t="s">
        <v>293</v>
      </c>
      <c r="C11" s="101"/>
      <c r="D11" s="101"/>
      <c r="E11" s="101"/>
      <c r="F11" s="101"/>
      <c r="G11" s="101">
        <v>177945</v>
      </c>
      <c r="H11" s="101"/>
    </row>
    <row r="12" spans="1:8" ht="12.75">
      <c r="A12" s="3">
        <v>7</v>
      </c>
      <c r="B12" s="3" t="s">
        <v>703</v>
      </c>
      <c r="C12" s="101"/>
      <c r="D12" s="101"/>
      <c r="E12" s="101"/>
      <c r="F12" s="101"/>
      <c r="G12" s="101">
        <v>773944</v>
      </c>
      <c r="H12" s="101">
        <v>765639</v>
      </c>
    </row>
    <row r="13" spans="1:8" ht="12.75">
      <c r="A13" s="3">
        <v>8</v>
      </c>
      <c r="B13" s="3" t="s">
        <v>293</v>
      </c>
      <c r="C13" s="101"/>
      <c r="D13" s="101"/>
      <c r="E13" s="101"/>
      <c r="F13" s="101"/>
      <c r="G13" s="101">
        <v>261091</v>
      </c>
      <c r="H13" s="101">
        <v>206722</v>
      </c>
    </row>
    <row r="14" spans="1:8" ht="12.75">
      <c r="A14" s="3">
        <v>9</v>
      </c>
      <c r="B14" s="5" t="s">
        <v>295</v>
      </c>
      <c r="C14" s="102">
        <f>SUM(C6:C7)</f>
        <v>605211</v>
      </c>
      <c r="D14" s="102">
        <f>SUM(D6:D7)</f>
        <v>3429528</v>
      </c>
      <c r="E14" s="102">
        <f>SUM(E6:E7)</f>
        <v>0</v>
      </c>
      <c r="F14" s="102">
        <f>SUM(F6:F7)</f>
        <v>4034739</v>
      </c>
      <c r="G14" s="102">
        <f>SUM(G6:G13)</f>
        <v>6206774</v>
      </c>
      <c r="H14" s="102">
        <f>SUM(H6:H13)</f>
        <v>5869600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6.421875" style="0" customWidth="1"/>
    <col min="4" max="4" width="12.8515625" style="0" customWidth="1"/>
    <col min="6" max="6" width="12.421875" style="0" customWidth="1"/>
    <col min="7" max="7" width="14.28125" style="0" customWidth="1"/>
    <col min="8" max="8" width="13.7109375" style="0" customWidth="1"/>
  </cols>
  <sheetData>
    <row r="1" ht="12.75">
      <c r="B1" s="24" t="s">
        <v>756</v>
      </c>
    </row>
    <row r="2" ht="12.75">
      <c r="C2" t="s">
        <v>547</v>
      </c>
    </row>
    <row r="3" spans="1:2" ht="12.75">
      <c r="A3" s="29" t="s">
        <v>704</v>
      </c>
      <c r="B3" s="24"/>
    </row>
    <row r="4" spans="2:7" ht="12.75">
      <c r="B4" t="s">
        <v>290</v>
      </c>
      <c r="C4" t="s">
        <v>179</v>
      </c>
      <c r="D4" t="s">
        <v>233</v>
      </c>
      <c r="E4" t="s">
        <v>181</v>
      </c>
      <c r="F4" t="s">
        <v>182</v>
      </c>
      <c r="G4" t="s">
        <v>5</v>
      </c>
    </row>
    <row r="5" spans="1:8" ht="12.75">
      <c r="A5" s="5" t="s">
        <v>296</v>
      </c>
      <c r="B5" s="5" t="s">
        <v>297</v>
      </c>
      <c r="C5" s="5" t="s">
        <v>298</v>
      </c>
      <c r="D5" s="5" t="s">
        <v>299</v>
      </c>
      <c r="E5" s="9" t="s">
        <v>550</v>
      </c>
      <c r="F5" s="9" t="s">
        <v>226</v>
      </c>
      <c r="G5" s="5" t="s">
        <v>18</v>
      </c>
      <c r="H5" s="9" t="s">
        <v>19</v>
      </c>
    </row>
    <row r="6" spans="1:8" ht="12.75">
      <c r="A6" s="3">
        <v>1</v>
      </c>
      <c r="B6" s="3" t="s">
        <v>551</v>
      </c>
      <c r="C6" s="101"/>
      <c r="D6" s="101">
        <v>42937</v>
      </c>
      <c r="E6" s="101"/>
      <c r="F6" s="101">
        <f>SUM(C6:E6)</f>
        <v>42937</v>
      </c>
      <c r="G6" s="101">
        <v>42937</v>
      </c>
      <c r="H6" s="101">
        <v>7480</v>
      </c>
    </row>
    <row r="7" spans="1:8" ht="12.75">
      <c r="A7" s="64">
        <v>2</v>
      </c>
      <c r="B7" s="3" t="s">
        <v>293</v>
      </c>
      <c r="C7" s="101"/>
      <c r="D7" s="101">
        <v>11593</v>
      </c>
      <c r="E7" s="101"/>
      <c r="F7" s="101">
        <f aca="true" t="shared" si="0" ref="F7:F31">SUM(C7:E7)</f>
        <v>11593</v>
      </c>
      <c r="G7" s="101">
        <v>11593</v>
      </c>
      <c r="H7" s="101">
        <v>2020</v>
      </c>
    </row>
    <row r="8" spans="1:8" ht="12.75">
      <c r="A8" s="64">
        <v>3</v>
      </c>
      <c r="B8" s="3" t="s">
        <v>705</v>
      </c>
      <c r="C8" s="101">
        <v>1417323</v>
      </c>
      <c r="D8" s="101"/>
      <c r="E8" s="101"/>
      <c r="F8" s="101">
        <f t="shared" si="0"/>
        <v>1417323</v>
      </c>
      <c r="G8" s="101">
        <v>1417323</v>
      </c>
      <c r="H8" s="101"/>
    </row>
    <row r="9" spans="1:8" ht="12.75">
      <c r="A9" s="64">
        <v>4</v>
      </c>
      <c r="B9" s="3" t="s">
        <v>293</v>
      </c>
      <c r="C9" s="101">
        <v>382677</v>
      </c>
      <c r="D9" s="101"/>
      <c r="E9" s="101"/>
      <c r="F9" s="101">
        <f t="shared" si="0"/>
        <v>382677</v>
      </c>
      <c r="G9" s="101">
        <v>382677</v>
      </c>
      <c r="H9" s="101"/>
    </row>
    <row r="10" spans="1:8" ht="12.75">
      <c r="A10" s="64">
        <v>5</v>
      </c>
      <c r="B10" s="3" t="s">
        <v>706</v>
      </c>
      <c r="C10" s="101">
        <v>15748</v>
      </c>
      <c r="D10" s="101"/>
      <c r="E10" s="101"/>
      <c r="F10" s="101">
        <f t="shared" si="0"/>
        <v>15748</v>
      </c>
      <c r="G10" s="101">
        <v>15748</v>
      </c>
      <c r="H10" s="101">
        <v>236220</v>
      </c>
    </row>
    <row r="11" spans="1:8" ht="12.75">
      <c r="A11" s="64">
        <v>6</v>
      </c>
      <c r="B11" s="3" t="s">
        <v>293</v>
      </c>
      <c r="C11" s="101">
        <v>4252</v>
      </c>
      <c r="D11" s="101"/>
      <c r="E11" s="101"/>
      <c r="F11" s="101">
        <f t="shared" si="0"/>
        <v>4252</v>
      </c>
      <c r="G11" s="101">
        <v>4252</v>
      </c>
      <c r="H11" s="101">
        <v>63780</v>
      </c>
    </row>
    <row r="12" spans="1:8" ht="12.75">
      <c r="A12" s="64">
        <v>7</v>
      </c>
      <c r="B12" s="3" t="s">
        <v>707</v>
      </c>
      <c r="C12" s="101">
        <v>78740</v>
      </c>
      <c r="D12" s="101"/>
      <c r="E12" s="101"/>
      <c r="F12" s="101">
        <f t="shared" si="0"/>
        <v>78740</v>
      </c>
      <c r="G12" s="101">
        <v>78740</v>
      </c>
      <c r="H12" s="101"/>
    </row>
    <row r="13" spans="1:8" ht="12.75">
      <c r="A13" s="64">
        <v>8</v>
      </c>
      <c r="B13" s="3" t="s">
        <v>293</v>
      </c>
      <c r="C13" s="101">
        <v>21260</v>
      </c>
      <c r="D13" s="101"/>
      <c r="E13" s="101"/>
      <c r="F13" s="101">
        <f t="shared" si="0"/>
        <v>21260</v>
      </c>
      <c r="G13" s="101">
        <v>21260</v>
      </c>
      <c r="H13" s="101"/>
    </row>
    <row r="14" spans="1:8" ht="12.75">
      <c r="A14" s="64">
        <v>9</v>
      </c>
      <c r="B14" s="3" t="s">
        <v>708</v>
      </c>
      <c r="C14" s="101"/>
      <c r="D14" s="101">
        <v>15748</v>
      </c>
      <c r="E14" s="101"/>
      <c r="F14" s="101">
        <f t="shared" si="0"/>
        <v>15748</v>
      </c>
      <c r="G14" s="101">
        <v>15748</v>
      </c>
      <c r="H14" s="101">
        <v>21480</v>
      </c>
    </row>
    <row r="15" spans="1:8" ht="12.75">
      <c r="A15" s="64">
        <v>10</v>
      </c>
      <c r="B15" s="3" t="s">
        <v>293</v>
      </c>
      <c r="C15" s="101"/>
      <c r="D15" s="101">
        <v>4252</v>
      </c>
      <c r="E15" s="101"/>
      <c r="F15" s="101">
        <f t="shared" si="0"/>
        <v>4252</v>
      </c>
      <c r="G15" s="101">
        <v>4252</v>
      </c>
      <c r="H15" s="101">
        <v>5800</v>
      </c>
    </row>
    <row r="16" spans="1:8" ht="12.75">
      <c r="A16" s="64">
        <v>11</v>
      </c>
      <c r="B16" s="3" t="s">
        <v>709</v>
      </c>
      <c r="C16" s="101"/>
      <c r="D16" s="101">
        <v>1574803</v>
      </c>
      <c r="E16" s="101"/>
      <c r="F16" s="101">
        <f t="shared" si="0"/>
        <v>1574803</v>
      </c>
      <c r="G16" s="101">
        <v>1215425</v>
      </c>
      <c r="H16" s="101"/>
    </row>
    <row r="17" spans="1:8" ht="12.75">
      <c r="A17" s="64">
        <v>12</v>
      </c>
      <c r="B17" s="3" t="s">
        <v>293</v>
      </c>
      <c r="C17" s="101"/>
      <c r="D17" s="101">
        <v>425197</v>
      </c>
      <c r="E17" s="101"/>
      <c r="F17" s="101">
        <f t="shared" si="0"/>
        <v>425197</v>
      </c>
      <c r="G17" s="101">
        <v>449540</v>
      </c>
      <c r="H17" s="101"/>
    </row>
    <row r="18" spans="1:8" ht="12.75">
      <c r="A18" s="64">
        <v>13</v>
      </c>
      <c r="B18" s="3" t="s">
        <v>710</v>
      </c>
      <c r="C18" s="101"/>
      <c r="D18" s="101">
        <v>314961</v>
      </c>
      <c r="E18" s="101"/>
      <c r="F18" s="101">
        <f t="shared" si="0"/>
        <v>314961</v>
      </c>
      <c r="G18" s="101">
        <v>314961</v>
      </c>
      <c r="H18" s="101"/>
    </row>
    <row r="19" spans="1:8" ht="12.75">
      <c r="A19" s="64">
        <v>14</v>
      </c>
      <c r="B19" s="3" t="s">
        <v>293</v>
      </c>
      <c r="C19" s="101"/>
      <c r="D19" s="101">
        <v>85039</v>
      </c>
      <c r="E19" s="101"/>
      <c r="F19" s="101">
        <f t="shared" si="0"/>
        <v>85039</v>
      </c>
      <c r="G19" s="101">
        <v>85039</v>
      </c>
      <c r="H19" s="101"/>
    </row>
    <row r="20" spans="1:8" ht="12.75">
      <c r="A20" s="64">
        <v>15</v>
      </c>
      <c r="B20" s="3" t="s">
        <v>711</v>
      </c>
      <c r="C20" s="101"/>
      <c r="D20" s="101">
        <v>472441</v>
      </c>
      <c r="E20" s="101"/>
      <c r="F20" s="101">
        <f t="shared" si="0"/>
        <v>472441</v>
      </c>
      <c r="G20" s="101">
        <v>472441</v>
      </c>
      <c r="H20" s="101"/>
    </row>
    <row r="21" spans="1:8" ht="12.75">
      <c r="A21" s="64">
        <v>16</v>
      </c>
      <c r="B21" s="3" t="s">
        <v>293</v>
      </c>
      <c r="C21" s="101"/>
      <c r="D21" s="101">
        <v>127559</v>
      </c>
      <c r="E21" s="101"/>
      <c r="F21" s="101">
        <f t="shared" si="0"/>
        <v>127559</v>
      </c>
      <c r="G21" s="101">
        <v>127559</v>
      </c>
      <c r="H21" s="101"/>
    </row>
    <row r="22" spans="1:8" ht="12.75">
      <c r="A22" s="64">
        <v>17</v>
      </c>
      <c r="B22" s="3" t="s">
        <v>712</v>
      </c>
      <c r="C22" s="101"/>
      <c r="D22" s="101">
        <v>314961</v>
      </c>
      <c r="E22" s="101"/>
      <c r="F22" s="101">
        <f t="shared" si="0"/>
        <v>314961</v>
      </c>
      <c r="G22" s="101">
        <v>314961</v>
      </c>
      <c r="H22" s="101"/>
    </row>
    <row r="23" spans="1:8" ht="12.75">
      <c r="A23" s="64">
        <v>18</v>
      </c>
      <c r="B23" s="3" t="s">
        <v>293</v>
      </c>
      <c r="C23" s="101"/>
      <c r="D23" s="101">
        <v>85039</v>
      </c>
      <c r="E23" s="101"/>
      <c r="F23" s="101">
        <f t="shared" si="0"/>
        <v>85039</v>
      </c>
      <c r="G23" s="101">
        <v>85039</v>
      </c>
      <c r="H23" s="101"/>
    </row>
    <row r="24" spans="1:8" ht="12.75">
      <c r="A24" s="64">
        <v>19</v>
      </c>
      <c r="B24" s="3" t="s">
        <v>713</v>
      </c>
      <c r="C24" s="101"/>
      <c r="D24" s="101">
        <v>214173</v>
      </c>
      <c r="E24" s="101"/>
      <c r="F24" s="101">
        <f t="shared" si="0"/>
        <v>214173</v>
      </c>
      <c r="G24" s="101">
        <v>214173</v>
      </c>
      <c r="H24" s="101"/>
    </row>
    <row r="25" spans="1:8" ht="12.75">
      <c r="A25" s="64">
        <v>20</v>
      </c>
      <c r="B25" s="3" t="s">
        <v>293</v>
      </c>
      <c r="C25" s="101"/>
      <c r="D25" s="101">
        <v>57827</v>
      </c>
      <c r="E25" s="101"/>
      <c r="F25" s="101">
        <f t="shared" si="0"/>
        <v>57827</v>
      </c>
      <c r="G25" s="101">
        <v>57827</v>
      </c>
      <c r="H25" s="101"/>
    </row>
    <row r="26" spans="1:8" ht="12.75">
      <c r="A26" s="64">
        <v>21</v>
      </c>
      <c r="B26" s="3" t="s">
        <v>714</v>
      </c>
      <c r="C26" s="101"/>
      <c r="D26" s="101">
        <v>393701</v>
      </c>
      <c r="E26" s="101"/>
      <c r="F26" s="101">
        <f t="shared" si="0"/>
        <v>393701</v>
      </c>
      <c r="G26" s="101">
        <v>393701</v>
      </c>
      <c r="H26" s="101">
        <v>540000</v>
      </c>
    </row>
    <row r="27" spans="1:8" ht="12.75">
      <c r="A27" s="64">
        <v>22</v>
      </c>
      <c r="B27" s="3" t="s">
        <v>293</v>
      </c>
      <c r="C27" s="101"/>
      <c r="D27" s="101">
        <v>106299</v>
      </c>
      <c r="E27" s="101"/>
      <c r="F27" s="101">
        <f t="shared" si="0"/>
        <v>106299</v>
      </c>
      <c r="G27" s="101">
        <v>106299</v>
      </c>
      <c r="H27" s="101"/>
    </row>
    <row r="28" spans="1:8" ht="12.75">
      <c r="A28" s="64">
        <v>23</v>
      </c>
      <c r="B28" s="3" t="s">
        <v>703</v>
      </c>
      <c r="C28" s="101"/>
      <c r="D28" s="101">
        <v>236220</v>
      </c>
      <c r="E28" s="101"/>
      <c r="F28" s="101">
        <f t="shared" si="0"/>
        <v>236220</v>
      </c>
      <c r="G28" s="101"/>
      <c r="H28" s="101"/>
    </row>
    <row r="29" spans="1:8" ht="12.75">
      <c r="A29" s="64">
        <v>24</v>
      </c>
      <c r="B29" s="3" t="s">
        <v>293</v>
      </c>
      <c r="C29" s="101"/>
      <c r="D29" s="101">
        <v>63780</v>
      </c>
      <c r="E29" s="101"/>
      <c r="F29" s="101">
        <f t="shared" si="0"/>
        <v>63780</v>
      </c>
      <c r="G29" s="101"/>
      <c r="H29" s="101"/>
    </row>
    <row r="30" spans="1:8" ht="12.75">
      <c r="A30" s="64">
        <v>25</v>
      </c>
      <c r="B30" s="3" t="s">
        <v>715</v>
      </c>
      <c r="C30" s="101"/>
      <c r="D30" s="101">
        <v>314961</v>
      </c>
      <c r="E30" s="101"/>
      <c r="F30" s="101">
        <f t="shared" si="0"/>
        <v>314961</v>
      </c>
      <c r="G30" s="101"/>
      <c r="H30" s="101"/>
    </row>
    <row r="31" spans="1:8" ht="12.75">
      <c r="A31" s="64">
        <v>26</v>
      </c>
      <c r="B31" s="3" t="s">
        <v>293</v>
      </c>
      <c r="C31" s="101"/>
      <c r="D31" s="101">
        <v>85039</v>
      </c>
      <c r="E31" s="101"/>
      <c r="F31" s="101">
        <f t="shared" si="0"/>
        <v>85039</v>
      </c>
      <c r="G31" s="101"/>
      <c r="H31" s="101"/>
    </row>
    <row r="32" spans="1:8" ht="12.75">
      <c r="A32" s="64">
        <v>27</v>
      </c>
      <c r="B32" s="3" t="s">
        <v>716</v>
      </c>
      <c r="C32" s="101"/>
      <c r="D32" s="101"/>
      <c r="E32" s="101"/>
      <c r="F32" s="101"/>
      <c r="G32" s="101">
        <v>646508</v>
      </c>
      <c r="H32" s="101">
        <v>654645</v>
      </c>
    </row>
    <row r="33" spans="1:8" ht="12.75">
      <c r="A33" s="64">
        <v>28</v>
      </c>
      <c r="B33" s="3" t="s">
        <v>294</v>
      </c>
      <c r="C33" s="101"/>
      <c r="D33" s="101"/>
      <c r="E33" s="101"/>
      <c r="F33" s="101"/>
      <c r="G33" s="101">
        <v>174557</v>
      </c>
      <c r="H33" s="101">
        <v>176755</v>
      </c>
    </row>
    <row r="34" spans="1:8" ht="12.75">
      <c r="A34" s="64"/>
      <c r="B34" s="3" t="s">
        <v>717</v>
      </c>
      <c r="C34" s="101"/>
      <c r="D34" s="101"/>
      <c r="E34" s="101"/>
      <c r="F34" s="101"/>
      <c r="G34" s="101"/>
      <c r="H34" s="101">
        <v>245000</v>
      </c>
    </row>
    <row r="35" spans="1:8" ht="12.75">
      <c r="A35" s="64"/>
      <c r="B35" s="3" t="s">
        <v>293</v>
      </c>
      <c r="C35" s="101"/>
      <c r="D35" s="101"/>
      <c r="E35" s="101"/>
      <c r="F35" s="101"/>
      <c r="G35" s="101"/>
      <c r="H35" s="101">
        <v>66150</v>
      </c>
    </row>
    <row r="36" spans="1:8" ht="12.75">
      <c r="A36" s="64"/>
      <c r="B36" s="3" t="s">
        <v>718</v>
      </c>
      <c r="C36" s="101"/>
      <c r="D36" s="101"/>
      <c r="E36" s="101"/>
      <c r="F36" s="101"/>
      <c r="G36" s="101"/>
      <c r="H36" s="101">
        <v>490910</v>
      </c>
    </row>
    <row r="37" spans="1:8" ht="12.75">
      <c r="A37" s="64"/>
      <c r="B37" s="3" t="s">
        <v>293</v>
      </c>
      <c r="C37" s="101"/>
      <c r="D37" s="101"/>
      <c r="E37" s="101"/>
      <c r="F37" s="101"/>
      <c r="G37" s="101"/>
      <c r="H37" s="101">
        <v>146377</v>
      </c>
    </row>
    <row r="38" spans="1:8" ht="12.75">
      <c r="A38" s="64">
        <v>29</v>
      </c>
      <c r="B38" s="3" t="s">
        <v>719</v>
      </c>
      <c r="C38" s="101"/>
      <c r="D38" s="101"/>
      <c r="E38" s="101"/>
      <c r="F38" s="101"/>
      <c r="G38" s="101">
        <v>189764</v>
      </c>
      <c r="H38" s="101"/>
    </row>
    <row r="39" spans="1:8" ht="12.75">
      <c r="A39" s="64">
        <v>30</v>
      </c>
      <c r="B39" s="3" t="s">
        <v>293</v>
      </c>
      <c r="C39" s="101"/>
      <c r="D39" s="101"/>
      <c r="E39" s="101"/>
      <c r="F39" s="101"/>
      <c r="G39" s="101">
        <v>51236</v>
      </c>
      <c r="H39" s="101"/>
    </row>
    <row r="40" spans="1:8" ht="12.75">
      <c r="A40" s="3">
        <v>31</v>
      </c>
      <c r="B40" s="5" t="s">
        <v>300</v>
      </c>
      <c r="C40" s="103">
        <f>SUM(C6:C31)</f>
        <v>1920000</v>
      </c>
      <c r="D40" s="103">
        <f>SUM(D6:D31)</f>
        <v>4946530</v>
      </c>
      <c r="E40" s="103">
        <f>SUM(E6:E31)</f>
        <v>0</v>
      </c>
      <c r="F40" s="103">
        <f>SUM(F6:F31)</f>
        <v>6866530</v>
      </c>
      <c r="G40" s="103">
        <f>SUM(G6:G39)</f>
        <v>6893560</v>
      </c>
      <c r="H40" s="103">
        <f>SUM(H6:H39)</f>
        <v>2656617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30.00390625" style="0" customWidth="1"/>
  </cols>
  <sheetData>
    <row r="1" ht="12.75">
      <c r="B1" s="24" t="s">
        <v>757</v>
      </c>
    </row>
    <row r="2" ht="12.75">
      <c r="B2" t="s">
        <v>547</v>
      </c>
    </row>
    <row r="3" ht="12.75">
      <c r="B3" s="29" t="s">
        <v>301</v>
      </c>
    </row>
    <row r="4" spans="1:3" ht="12.75">
      <c r="A4" t="s">
        <v>302</v>
      </c>
      <c r="B4" s="29" t="s">
        <v>290</v>
      </c>
      <c r="C4" t="s">
        <v>291</v>
      </c>
    </row>
    <row r="5" spans="1:4" ht="12.75">
      <c r="A5" s="3">
        <v>1</v>
      </c>
      <c r="B5" s="5" t="s">
        <v>185</v>
      </c>
      <c r="C5" s="5" t="s">
        <v>303</v>
      </c>
      <c r="D5" s="5" t="s">
        <v>19</v>
      </c>
    </row>
    <row r="6" spans="1:4" ht="12.75">
      <c r="A6" s="3"/>
      <c r="B6" s="3"/>
      <c r="C6" s="3"/>
      <c r="D6" s="65"/>
    </row>
    <row r="7" spans="1:4" ht="12.75">
      <c r="A7" s="3"/>
      <c r="B7" s="3"/>
      <c r="C7" s="3"/>
      <c r="D7" s="65"/>
    </row>
    <row r="8" spans="1:4" ht="12.75">
      <c r="A8" s="3">
        <v>2</v>
      </c>
      <c r="B8" s="5" t="s">
        <v>304</v>
      </c>
      <c r="C8" s="3"/>
      <c r="D8" s="65"/>
    </row>
    <row r="9" spans="1:4" ht="12.75">
      <c r="A9" s="3">
        <v>3</v>
      </c>
      <c r="B9" s="3" t="s">
        <v>305</v>
      </c>
      <c r="C9" s="3">
        <v>0.5</v>
      </c>
      <c r="D9" s="65">
        <v>0.5</v>
      </c>
    </row>
    <row r="10" spans="1:4" ht="12.75">
      <c r="A10" s="3">
        <v>4</v>
      </c>
      <c r="B10" s="3" t="s">
        <v>306</v>
      </c>
      <c r="C10" s="3">
        <v>0.5</v>
      </c>
      <c r="D10" s="65">
        <v>0.5</v>
      </c>
    </row>
    <row r="11" spans="1:4" ht="12.75">
      <c r="A11" s="3">
        <v>5</v>
      </c>
      <c r="B11" s="3" t="s">
        <v>307</v>
      </c>
      <c r="C11" s="3">
        <v>1</v>
      </c>
      <c r="D11" s="65">
        <v>1</v>
      </c>
    </row>
    <row r="12" spans="1:4" ht="12.75">
      <c r="A12" s="3">
        <v>6</v>
      </c>
      <c r="B12" s="3" t="s">
        <v>308</v>
      </c>
      <c r="C12" s="3"/>
      <c r="D12" s="65"/>
    </row>
    <row r="13" spans="1:4" ht="12.75">
      <c r="A13" s="3">
        <v>7</v>
      </c>
      <c r="B13" s="5" t="s">
        <v>250</v>
      </c>
      <c r="C13" s="5">
        <f>SUM(C9:C12)</f>
        <v>2</v>
      </c>
      <c r="D13" s="5">
        <f>SUM(D9:D12)</f>
        <v>2</v>
      </c>
    </row>
    <row r="14" spans="1:4" ht="12.75">
      <c r="A14" s="3"/>
      <c r="B14" s="3"/>
      <c r="C14" s="3"/>
      <c r="D14" s="65"/>
    </row>
    <row r="15" spans="1:4" ht="12.75">
      <c r="A15" s="3">
        <v>8</v>
      </c>
      <c r="B15" s="5" t="s">
        <v>309</v>
      </c>
      <c r="C15" s="5">
        <v>2</v>
      </c>
      <c r="D15" s="5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44.7109375" style="0" customWidth="1"/>
    <col min="5" max="5" width="10.57421875" style="0" customWidth="1"/>
  </cols>
  <sheetData>
    <row r="1" ht="12.75">
      <c r="B1" s="24" t="s">
        <v>758</v>
      </c>
    </row>
    <row r="2" ht="12.75">
      <c r="C2" t="s">
        <v>547</v>
      </c>
    </row>
    <row r="3" ht="12.75">
      <c r="B3" s="29" t="s">
        <v>310</v>
      </c>
    </row>
    <row r="4" spans="1:5" ht="12.75">
      <c r="A4" t="s">
        <v>311</v>
      </c>
      <c r="B4" t="s">
        <v>290</v>
      </c>
      <c r="C4" t="s">
        <v>291</v>
      </c>
      <c r="D4" t="s">
        <v>233</v>
      </c>
      <c r="E4" t="s">
        <v>213</v>
      </c>
    </row>
    <row r="5" spans="1:6" ht="12.75">
      <c r="A5" s="3">
        <v>1</v>
      </c>
      <c r="B5" s="5" t="s">
        <v>312</v>
      </c>
      <c r="C5" s="5" t="s">
        <v>303</v>
      </c>
      <c r="D5" s="5" t="s">
        <v>313</v>
      </c>
      <c r="E5" s="5" t="s">
        <v>314</v>
      </c>
      <c r="F5" s="5" t="s">
        <v>19</v>
      </c>
    </row>
    <row r="6" spans="1:6" ht="12.75">
      <c r="A6" s="3">
        <v>2</v>
      </c>
      <c r="B6" s="5" t="s">
        <v>315</v>
      </c>
      <c r="C6" s="5"/>
      <c r="D6" s="5"/>
      <c r="E6" s="5" t="s">
        <v>574</v>
      </c>
      <c r="F6" s="65"/>
    </row>
    <row r="7" spans="1:6" ht="12.75">
      <c r="A7" s="3">
        <v>3</v>
      </c>
      <c r="B7" s="104" t="s">
        <v>720</v>
      </c>
      <c r="C7" s="3">
        <v>5</v>
      </c>
      <c r="D7" s="3">
        <v>1</v>
      </c>
      <c r="E7" s="106">
        <f aca="true" t="shared" si="0" ref="E7:E12">C7*D7/12</f>
        <v>0.4166666666666667</v>
      </c>
      <c r="F7" s="65">
        <v>0</v>
      </c>
    </row>
    <row r="8" spans="1:6" ht="12.75">
      <c r="A8" s="3">
        <v>4</v>
      </c>
      <c r="B8" s="104" t="s">
        <v>750</v>
      </c>
      <c r="C8" s="3">
        <v>1</v>
      </c>
      <c r="D8" s="3">
        <v>4</v>
      </c>
      <c r="E8" s="106">
        <f t="shared" si="0"/>
        <v>0.3333333333333333</v>
      </c>
      <c r="F8" s="65">
        <v>1</v>
      </c>
    </row>
    <row r="9" spans="1:6" ht="12.75">
      <c r="A9" s="3">
        <v>5</v>
      </c>
      <c r="B9" s="104" t="s">
        <v>721</v>
      </c>
      <c r="C9" s="3">
        <v>1</v>
      </c>
      <c r="D9" s="3">
        <v>3</v>
      </c>
      <c r="E9" s="106">
        <f t="shared" si="0"/>
        <v>0.25</v>
      </c>
      <c r="F9" s="65">
        <v>0</v>
      </c>
    </row>
    <row r="10" spans="1:6" ht="12.75">
      <c r="A10" s="3">
        <v>6</v>
      </c>
      <c r="B10" s="104" t="s">
        <v>721</v>
      </c>
      <c r="C10" s="3">
        <v>1</v>
      </c>
      <c r="D10" s="173">
        <v>2</v>
      </c>
      <c r="E10" s="106">
        <f t="shared" si="0"/>
        <v>0.16666666666666666</v>
      </c>
      <c r="F10" s="65">
        <v>0</v>
      </c>
    </row>
    <row r="11" spans="1:6" ht="12.75">
      <c r="A11" s="3">
        <v>7</v>
      </c>
      <c r="B11" s="104" t="s">
        <v>751</v>
      </c>
      <c r="C11" s="3">
        <v>1</v>
      </c>
      <c r="D11" s="173">
        <v>8</v>
      </c>
      <c r="E11" s="106">
        <f t="shared" si="0"/>
        <v>0.6666666666666666</v>
      </c>
      <c r="F11" s="65">
        <v>1</v>
      </c>
    </row>
    <row r="12" spans="1:6" ht="12.75">
      <c r="A12" s="3">
        <v>8</v>
      </c>
      <c r="B12" s="11" t="s">
        <v>575</v>
      </c>
      <c r="C12" s="11">
        <v>1</v>
      </c>
      <c r="D12" s="3">
        <v>2</v>
      </c>
      <c r="E12" s="106">
        <f t="shared" si="0"/>
        <v>0.16666666666666666</v>
      </c>
      <c r="F12" s="65">
        <v>1</v>
      </c>
    </row>
    <row r="13" spans="1:6" ht="12.75">
      <c r="A13" s="3">
        <v>9</v>
      </c>
      <c r="B13" s="9" t="s">
        <v>250</v>
      </c>
      <c r="C13" s="5">
        <f>SUM(C7:C12)</f>
        <v>10</v>
      </c>
      <c r="D13" s="5">
        <f>SUM(D7:D12)</f>
        <v>20</v>
      </c>
      <c r="E13" s="107">
        <f>SUM(E7:E12)</f>
        <v>2</v>
      </c>
      <c r="F13" s="107">
        <f>SUM(F7:F12)</f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39.00390625" style="0" customWidth="1"/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B1" s="24" t="s">
        <v>759</v>
      </c>
    </row>
    <row r="3" spans="1:7" ht="12.75">
      <c r="A3" s="29" t="s">
        <v>316</v>
      </c>
      <c r="F3" s="24" t="s">
        <v>547</v>
      </c>
      <c r="G3" s="82" t="s">
        <v>289</v>
      </c>
    </row>
    <row r="5" spans="1:7" ht="12.75">
      <c r="A5" t="s">
        <v>290</v>
      </c>
      <c r="B5" t="s">
        <v>291</v>
      </c>
      <c r="C5" t="s">
        <v>233</v>
      </c>
      <c r="D5" t="s">
        <v>213</v>
      </c>
      <c r="E5" t="s">
        <v>317</v>
      </c>
      <c r="F5" t="s">
        <v>5</v>
      </c>
      <c r="G5" t="s">
        <v>6</v>
      </c>
    </row>
    <row r="6" spans="1:9" ht="12.75">
      <c r="A6" s="223" t="s">
        <v>185</v>
      </c>
      <c r="B6" s="223" t="s">
        <v>318</v>
      </c>
      <c r="C6" s="223" t="s">
        <v>722</v>
      </c>
      <c r="D6" s="223" t="s">
        <v>319</v>
      </c>
      <c r="E6" s="223"/>
      <c r="F6" s="223"/>
      <c r="G6" s="223" t="s">
        <v>723</v>
      </c>
      <c r="H6" s="5" t="s">
        <v>18</v>
      </c>
      <c r="I6" s="5" t="s">
        <v>19</v>
      </c>
    </row>
    <row r="7" spans="1:9" ht="12.75">
      <c r="A7" s="223"/>
      <c r="B7" s="223"/>
      <c r="C7" s="223"/>
      <c r="D7" s="174" t="s">
        <v>320</v>
      </c>
      <c r="E7" s="174" t="s">
        <v>321</v>
      </c>
      <c r="F7" s="174" t="s">
        <v>322</v>
      </c>
      <c r="G7" s="223"/>
      <c r="H7" s="65"/>
      <c r="I7" s="65"/>
    </row>
    <row r="8" spans="1:9" ht="12.75">
      <c r="A8" s="5" t="s">
        <v>323</v>
      </c>
      <c r="B8" s="3"/>
      <c r="C8" s="3"/>
      <c r="D8" s="3"/>
      <c r="E8" s="3"/>
      <c r="F8" s="3"/>
      <c r="G8" s="3"/>
      <c r="H8" s="65"/>
      <c r="I8" s="65"/>
    </row>
    <row r="9" spans="1:9" ht="12.75">
      <c r="A9" s="3" t="s">
        <v>724</v>
      </c>
      <c r="B9" s="3"/>
      <c r="C9" s="3"/>
      <c r="D9" s="3"/>
      <c r="E9" s="3"/>
      <c r="F9" s="3"/>
      <c r="G9" s="3"/>
      <c r="H9" s="13">
        <v>3869065</v>
      </c>
      <c r="I9" s="13">
        <v>3869065</v>
      </c>
    </row>
    <row r="10" spans="1:9" ht="12.75">
      <c r="A10" s="3" t="s">
        <v>324</v>
      </c>
      <c r="B10" s="3">
        <f aca="true" t="shared" si="0" ref="B10:G10">SUM(B8:B9)</f>
        <v>0</v>
      </c>
      <c r="C10" s="3">
        <f t="shared" si="0"/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13">
        <v>3869065</v>
      </c>
      <c r="I10" s="13">
        <v>3869065</v>
      </c>
    </row>
    <row r="11" spans="1:9" ht="12.75">
      <c r="A11" s="3"/>
      <c r="B11" s="3"/>
      <c r="C11" s="3"/>
      <c r="D11" s="3"/>
      <c r="E11" s="3"/>
      <c r="F11" s="3"/>
      <c r="G11" s="3"/>
      <c r="H11" s="13"/>
      <c r="I11" s="13"/>
    </row>
    <row r="12" spans="1:9" ht="12.75">
      <c r="A12" s="5" t="s">
        <v>325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13"/>
      <c r="I12" s="13"/>
    </row>
    <row r="13" spans="1:9" ht="12.75">
      <c r="A13" s="3" t="s">
        <v>716</v>
      </c>
      <c r="B13" s="3"/>
      <c r="C13" s="3"/>
      <c r="D13" s="3"/>
      <c r="E13" s="3"/>
      <c r="F13" s="3"/>
      <c r="G13" s="3"/>
      <c r="H13" s="13">
        <v>3869065</v>
      </c>
      <c r="I13" s="13">
        <v>3869065</v>
      </c>
    </row>
    <row r="14" spans="1:9" ht="12.75">
      <c r="A14" s="3" t="s">
        <v>324</v>
      </c>
      <c r="B14" s="3">
        <f aca="true" t="shared" si="1" ref="B14:G14">SUM(B12:B13)</f>
        <v>0</v>
      </c>
      <c r="C14" s="3">
        <f t="shared" si="1"/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13">
        <v>3869065</v>
      </c>
      <c r="I14" s="13">
        <v>3869065</v>
      </c>
    </row>
    <row r="15" spans="1:8" ht="12.75">
      <c r="A15" s="20"/>
      <c r="B15" s="20"/>
      <c r="C15" s="20"/>
      <c r="D15" s="21"/>
      <c r="E15" s="20"/>
      <c r="F15" s="20"/>
      <c r="G15" s="20"/>
      <c r="H15" s="20"/>
    </row>
  </sheetData>
  <sheetProtection selectLockedCells="1" selectUnlockedCells="1"/>
  <mergeCells count="5">
    <mergeCell ref="A6:A7"/>
    <mergeCell ref="B6:B7"/>
    <mergeCell ref="C6:C7"/>
    <mergeCell ref="D6:F6"/>
    <mergeCell ref="G6:G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60.57421875" style="0" customWidth="1"/>
    <col min="3" max="3" width="13.00390625" style="0" customWidth="1"/>
    <col min="4" max="4" width="19.421875" style="0" customWidth="1"/>
    <col min="5" max="5" width="13.8515625" style="0" customWidth="1"/>
  </cols>
  <sheetData>
    <row r="1" ht="12.75">
      <c r="B1" s="24" t="s">
        <v>760</v>
      </c>
    </row>
    <row r="3" ht="12.75">
      <c r="B3" s="24" t="s">
        <v>547</v>
      </c>
    </row>
    <row r="4" ht="12.75">
      <c r="C4" s="82" t="s">
        <v>289</v>
      </c>
    </row>
    <row r="5" spans="1:5" ht="12.75">
      <c r="A5" s="3"/>
      <c r="B5" s="5" t="s">
        <v>326</v>
      </c>
      <c r="C5" s="3"/>
      <c r="D5" s="65"/>
      <c r="E5" s="65" t="s">
        <v>19</v>
      </c>
    </row>
    <row r="6" spans="1:5" ht="12.75">
      <c r="A6" s="3" t="s">
        <v>178</v>
      </c>
      <c r="B6" s="3" t="s">
        <v>179</v>
      </c>
      <c r="C6" s="3" t="s">
        <v>233</v>
      </c>
      <c r="D6" s="65" t="s">
        <v>213</v>
      </c>
      <c r="E6" s="65" t="s">
        <v>182</v>
      </c>
    </row>
    <row r="7" spans="1:5" ht="12.75">
      <c r="A7" s="3" t="s">
        <v>327</v>
      </c>
      <c r="B7" s="3" t="s">
        <v>185</v>
      </c>
      <c r="C7" s="3" t="s">
        <v>725</v>
      </c>
      <c r="D7" s="65" t="s">
        <v>18</v>
      </c>
      <c r="E7" s="65"/>
    </row>
    <row r="8" spans="1:5" ht="12.75">
      <c r="A8" s="3"/>
      <c r="B8" s="3"/>
      <c r="C8" s="3"/>
      <c r="D8" s="65"/>
      <c r="E8" s="65"/>
    </row>
    <row r="9" spans="1:5" ht="12.75">
      <c r="A9" s="3">
        <v>1</v>
      </c>
      <c r="B9" s="3" t="s">
        <v>726</v>
      </c>
      <c r="C9" s="97">
        <v>2000000</v>
      </c>
      <c r="D9" s="65">
        <v>2742950</v>
      </c>
      <c r="E9" s="65">
        <v>2534320</v>
      </c>
    </row>
    <row r="10" spans="1:5" ht="12.75">
      <c r="A10" s="3">
        <v>2</v>
      </c>
      <c r="B10" s="3" t="s">
        <v>727</v>
      </c>
      <c r="C10" s="175"/>
      <c r="D10" s="65"/>
      <c r="E10" s="65"/>
    </row>
    <row r="11" spans="1:5" ht="12.75">
      <c r="A11" s="3">
        <v>3</v>
      </c>
      <c r="B11" s="3" t="s">
        <v>728</v>
      </c>
      <c r="C11" s="175">
        <v>289560</v>
      </c>
      <c r="D11" s="65"/>
      <c r="E11" s="65"/>
    </row>
    <row r="12" spans="1:5" ht="12.75">
      <c r="A12" s="3">
        <v>4</v>
      </c>
      <c r="B12" s="3" t="s">
        <v>250</v>
      </c>
      <c r="C12" s="176">
        <f>SUM(C9:C11)</f>
        <v>2289560</v>
      </c>
      <c r="D12" s="176">
        <f>SUM(D9:D11)</f>
        <v>2742950</v>
      </c>
      <c r="E12" s="176">
        <f>SUM(E9:E11)</f>
        <v>2534320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Nóri</dc:creator>
  <cp:keywords/>
  <dc:description/>
  <cp:lastModifiedBy>Szilvi</cp:lastModifiedBy>
  <cp:lastPrinted>2019-05-26T05:39:06Z</cp:lastPrinted>
  <dcterms:created xsi:type="dcterms:W3CDTF">2018-05-08T07:21:34Z</dcterms:created>
  <dcterms:modified xsi:type="dcterms:W3CDTF">2019-05-30T15:39:03Z</dcterms:modified>
  <cp:category/>
  <cp:version/>
  <cp:contentType/>
  <cp:contentStatus/>
</cp:coreProperties>
</file>