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Piroska\Documents\TESTÜLETI anyag\2019. év\Aug.14\"/>
    </mc:Choice>
  </mc:AlternateContent>
  <xr:revisionPtr revIDLastSave="0" documentId="13_ncr:1_{4BC90FD8-E03E-4DD8-BB23-80847DAEA1D8}" xr6:coauthVersionLast="43" xr6:coauthVersionMax="43" xr10:uidLastSave="{00000000-0000-0000-0000-000000000000}"/>
  <bookViews>
    <workbookView xWindow="-120" yWindow="-120" windowWidth="19440" windowHeight="10380" activeTab="1" xr2:uid="{00000000-000D-0000-FFFF-FFFF00000000}"/>
  </bookViews>
  <sheets>
    <sheet name="gördülő (2)" sheetId="4" r:id="rId1"/>
    <sheet name="MÉRLEG" sheetId="1" r:id="rId2"/>
  </sheets>
  <externalReferences>
    <externalReference r:id="rId3"/>
  </externalReferences>
  <definedNames>
    <definedName name="_xlnm.Print_Area" localSheetId="0">'gördülő (2)'!$A$1:$F$43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1" l="1"/>
  <c r="E61" i="1"/>
  <c r="C61" i="1"/>
  <c r="D57" i="1"/>
  <c r="E57" i="1"/>
  <c r="C57" i="1"/>
  <c r="D55" i="1"/>
  <c r="E55" i="1"/>
  <c r="C55" i="1"/>
  <c r="D52" i="1"/>
  <c r="E52" i="1"/>
  <c r="C52" i="1"/>
  <c r="C58" i="1" s="1"/>
  <c r="D48" i="1"/>
  <c r="E48" i="1"/>
  <c r="C48" i="1"/>
  <c r="D34" i="1"/>
  <c r="E34" i="1"/>
  <c r="C34" i="1"/>
  <c r="E23" i="1"/>
  <c r="D23" i="1"/>
  <c r="C23" i="1"/>
  <c r="D19" i="1"/>
  <c r="E19" i="1"/>
  <c r="E30" i="1" s="1"/>
  <c r="E35" i="1" s="1"/>
  <c r="C19" i="1"/>
  <c r="E17" i="1"/>
  <c r="C17" i="1"/>
  <c r="D14" i="1"/>
  <c r="D18" i="1" s="1"/>
  <c r="E14" i="1"/>
  <c r="C14" i="1"/>
  <c r="D11" i="1"/>
  <c r="E11" i="1"/>
  <c r="D7" i="1"/>
  <c r="E7" i="1"/>
  <c r="C7" i="1"/>
  <c r="C11" i="1"/>
  <c r="C30" i="4"/>
  <c r="D30" i="4"/>
  <c r="E30" i="4"/>
  <c r="B30" i="4"/>
  <c r="B25" i="4"/>
  <c r="B43" i="4"/>
  <c r="B41" i="4"/>
  <c r="D42" i="4"/>
  <c r="E42" i="4" s="1"/>
  <c r="D40" i="4"/>
  <c r="E40" i="4" s="1"/>
  <c r="E39" i="4"/>
  <c r="D39" i="4"/>
  <c r="D38" i="4"/>
  <c r="E38" i="4" s="1"/>
  <c r="C37" i="4"/>
  <c r="C36" i="4"/>
  <c r="D36" i="4" s="1"/>
  <c r="E36" i="4" s="1"/>
  <c r="C35" i="4"/>
  <c r="D35" i="4" s="1"/>
  <c r="E35" i="4" s="1"/>
  <c r="C34" i="4"/>
  <c r="D34" i="4" s="1"/>
  <c r="C33" i="4"/>
  <c r="D33" i="4" s="1"/>
  <c r="C32" i="4"/>
  <c r="D32" i="4" s="1"/>
  <c r="D31" i="4"/>
  <c r="E29" i="4"/>
  <c r="C29" i="4"/>
  <c r="D29" i="4" s="1"/>
  <c r="C28" i="4"/>
  <c r="D27" i="4"/>
  <c r="D26" i="4"/>
  <c r="E24" i="4"/>
  <c r="D24" i="4"/>
  <c r="D23" i="4"/>
  <c r="E23" i="4" s="1"/>
  <c r="D20" i="4"/>
  <c r="E20" i="4" s="1"/>
  <c r="C19" i="4"/>
  <c r="D19" i="4" s="1"/>
  <c r="E19" i="4" s="1"/>
  <c r="D18" i="4"/>
  <c r="E18" i="4" s="1"/>
  <c r="E17" i="4"/>
  <c r="D17" i="4"/>
  <c r="C16" i="4"/>
  <c r="D16" i="4" s="1"/>
  <c r="E16" i="4" s="1"/>
  <c r="D15" i="4"/>
  <c r="E15" i="4" s="1"/>
  <c r="C14" i="4"/>
  <c r="D13" i="4"/>
  <c r="E13" i="4" s="1"/>
  <c r="C12" i="4"/>
  <c r="C11" i="4"/>
  <c r="D11" i="4" s="1"/>
  <c r="E11" i="4" s="1"/>
  <c r="C10" i="4"/>
  <c r="D10" i="4" s="1"/>
  <c r="E10" i="4" s="1"/>
  <c r="C62" i="1" l="1"/>
  <c r="D12" i="1"/>
  <c r="E58" i="1"/>
  <c r="E18" i="1"/>
  <c r="E62" i="1"/>
  <c r="D58" i="1"/>
  <c r="D62" i="1" s="1"/>
  <c r="C30" i="1"/>
  <c r="C35" i="1" s="1"/>
  <c r="D30" i="1"/>
  <c r="D35" i="1" s="1"/>
  <c r="D42" i="1" s="1"/>
  <c r="C18" i="1"/>
  <c r="C12" i="1"/>
  <c r="E12" i="1"/>
  <c r="E42" i="1" s="1"/>
  <c r="C25" i="4"/>
  <c r="D25" i="4"/>
  <c r="D41" i="4"/>
  <c r="D43" i="4" s="1"/>
  <c r="E41" i="4"/>
  <c r="E43" i="4" s="1"/>
  <c r="D14" i="4"/>
  <c r="E14" i="4" s="1"/>
  <c r="C41" i="4"/>
  <c r="C43" i="4" s="1"/>
  <c r="C42" i="1" l="1"/>
  <c r="E25" i="4"/>
</calcChain>
</file>

<file path=xl/sharedStrings.xml><?xml version="1.0" encoding="utf-8"?>
<sst xmlns="http://schemas.openxmlformats.org/spreadsheetml/2006/main" count="150" uniqueCount="149">
  <si>
    <t xml:space="preserve"> Mérleg</t>
  </si>
  <si>
    <t>Összeg Ft</t>
  </si>
  <si>
    <t>05</t>
  </si>
  <si>
    <t>A/II/1 Ingatlanok és a kapcsolódó vagyoni értékű jogok</t>
  </si>
  <si>
    <t>06</t>
  </si>
  <si>
    <t>A/II/2 Gépek, berendezések, felszerelések, járművek</t>
  </si>
  <si>
    <t>10</t>
  </si>
  <si>
    <t>A/II Tárgyi eszközök  (=A/II/1+...+A/II/5)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</si>
  <si>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</si>
  <si>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</si>
  <si>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</si>
  <si>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</si>
  <si>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</si>
  <si>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</si>
  <si>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</si>
  <si>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</si>
  <si>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</si>
  <si>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</si>
  <si>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</si>
  <si>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</si>
  <si>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</si>
  <si>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</si>
  <si>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</si>
  <si>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</si>
  <si>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</si>
  <si>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</si>
  <si>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</si>
  <si>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</si>
  <si>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</si>
  <si>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</si>
  <si>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</si>
  <si>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</si>
  <si>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72</t>
  </si>
  <si>
    <t>D/I/4c - ebből: költségvetési évben esedékes követelések ellátási díjakra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</si>
  <si>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</si>
  <si>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</si>
  <si>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</si>
  <si>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</si>
  <si>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</si>
  <si>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</si>
  <si>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</si>
  <si>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</si>
  <si>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</si>
  <si>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</si>
  <si>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164</t>
  </si>
  <si>
    <t>E/I Előzetesen felszámított általános forgalmi adó elszámolása (=E/I/1+…+E/I/4)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</si>
  <si>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</si>
  <si>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</si>
  <si>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</si>
  <si>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</si>
  <si>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</si>
  <si>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</si>
  <si>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</si>
  <si>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</si>
  <si>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</si>
  <si>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</si>
  <si>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</si>
  <si>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</si>
  <si>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</si>
  <si>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</si>
  <si>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</si>
  <si>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</si>
  <si>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189</t>
  </si>
  <si>
    <t>H/I/3 Költségvetési évben esedékes kötelezettségek dologi kiadásokra</t>
  </si>
  <si>
    <t>212</t>
  </si>
  <si>
    <t>H/I Költségvetési évben esedékes kötelezettségek (=H/I/1+…+H/I/9)</t>
  </si>
  <si>
    <t>225</t>
  </si>
  <si>
    <t>H/II/9 Költségvetési évet követően esedékes kötelezettségek finanszírozási kiadásokra (&gt;=H/II/9a+…+H/II/9j)</t>
  </si>
  <si>
    <t>230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</si>
  <si>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</si>
  <si>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</si>
  <si>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</si>
  <si>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239</t>
  </si>
  <si>
    <t>H/III/3 Más szervezetet megillető bevételek elszámolása</t>
  </si>
  <si>
    <t>247</t>
  </si>
  <si>
    <t>H/III Kötelezettség jellegű sajátos elszámolások (=H/III/1+…+H/III/10)</t>
  </si>
  <si>
    <t>248</t>
  </si>
  <si>
    <t>H) KÖTELEZETTSÉGEK (=H/I+H/II+H/III)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</si>
  <si>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</si>
  <si>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</si>
  <si>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</si>
  <si>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</si>
  <si>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</si>
  <si>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</si>
  <si>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254</t>
  </si>
  <si>
    <t>FORRÁSOK ÖSSZESEN (=G+H+I+J)</t>
  </si>
  <si>
    <t xml:space="preserve">Az államháztartásról szóló 2011.évi CXCV.törvény 24.§ (4) bekezdés d) pontja alapján </t>
  </si>
  <si>
    <t>a költségvetési évet követő három év tervezett előirányzatainak keretszámai</t>
  </si>
  <si>
    <t xml:space="preserve">Megnevezés </t>
  </si>
  <si>
    <t>2019.évi tervezett előirányzat</t>
  </si>
  <si>
    <t>BEVÉTELEK</t>
  </si>
  <si>
    <t>Önkormányzatok működési támogatásai</t>
  </si>
  <si>
    <t>Egyéb működési célú támogatások bevételei államháztartáson belülről</t>
  </si>
  <si>
    <t xml:space="preserve"> Felhalmozási célú támogatások államháztartáson belülről</t>
  </si>
  <si>
    <t>Egyéb felhalmozási célú támogatások bevételei államháztartáson belülről</t>
  </si>
  <si>
    <t>Közhatalmi bevételek</t>
  </si>
  <si>
    <t xml:space="preserve">      -Termékek és szolgáltatások adói/iparűzési adó</t>
  </si>
  <si>
    <t xml:space="preserve">   - Egyéb közhatalmi bevételek</t>
  </si>
  <si>
    <t>Önkormányzat működési bevételei</t>
  </si>
  <si>
    <t xml:space="preserve">    - ebből tulajdonosi bevételek</t>
  </si>
  <si>
    <t>Felhalmozási bevételek</t>
  </si>
  <si>
    <t xml:space="preserve">  - Ingatlanok értékesítése</t>
  </si>
  <si>
    <t>Egyéb működési célú átvett pénzeszközök</t>
  </si>
  <si>
    <t>Egyéb felhalmozási célú átvett pénzeszközök</t>
  </si>
  <si>
    <t>Bevételek</t>
  </si>
  <si>
    <t>Külső finanszírozási bevétel</t>
  </si>
  <si>
    <t>Belső finanszírozási bevétel</t>
  </si>
  <si>
    <t>Finanszírozási bevételek összesen</t>
  </si>
  <si>
    <t>Mindösszesen:</t>
  </si>
  <si>
    <t>KIADÁSOK</t>
  </si>
  <si>
    <t>Személyi juttatások</t>
  </si>
  <si>
    <t>Dologi és egyéb folyó kiadások</t>
  </si>
  <si>
    <t>Ellátottak pénzbeli juttatásai</t>
  </si>
  <si>
    <t>Egyéb működési  célú kiadások</t>
  </si>
  <si>
    <t>Beruházások</t>
  </si>
  <si>
    <t>Felújítások</t>
  </si>
  <si>
    <t>Egyéb felhalmozási célú kiadások</t>
  </si>
  <si>
    <t>Tartalékok</t>
  </si>
  <si>
    <t>Kiadádások</t>
  </si>
  <si>
    <t>Finanszírozási kiadások ( hitel visszafizetés)</t>
  </si>
  <si>
    <t xml:space="preserve"> FT</t>
  </si>
  <si>
    <t>2020.évi tervezett előirányzat</t>
  </si>
  <si>
    <t>2021.évi tervezett előirányzat</t>
  </si>
  <si>
    <t xml:space="preserve">        -Vagyoni típusú adók/építmény, telek/</t>
  </si>
  <si>
    <t xml:space="preserve">   - Egyéb szolgáltatási adó /talajterhelési díj</t>
  </si>
  <si>
    <t>Előző évi ktgv maradvány</t>
  </si>
  <si>
    <t>Munkaadót terhelő járulékok és SZOHA</t>
  </si>
  <si>
    <t>2018. évi tény előirányzat</t>
  </si>
  <si>
    <t>Rákócziújfalu Község Önkormányzatának 2018. évi vagyon kimutatása</t>
  </si>
  <si>
    <t>A/1/1 Vagyoni értékű jogok</t>
  </si>
  <si>
    <t>A/I Immateriális javak</t>
  </si>
  <si>
    <t>Előző időszak</t>
  </si>
  <si>
    <t>Tárgyidőszak</t>
  </si>
  <si>
    <t>C/III/2 Kincstárban vezetett forintszámlák</t>
  </si>
  <si>
    <t>D/I/4b- ebből: költségvetési évben esedékes követelések tulajdonosi bevételekre.</t>
  </si>
  <si>
    <t xml:space="preserve">D/I/4d- ebből: költségvetési évben esedékeskövetelésekkiszámlázott általános forgalmi adóra. </t>
  </si>
  <si>
    <t>D/I/7 Költségvetési évben esedékes követelések felhalmozási célú átvett pénzeszközre (= D/I/7a+D/I/7b+D/I/7c</t>
  </si>
  <si>
    <t>D/I/4e -ebből: költségvetési évben esedékes követelések általános forgalmi adó visszatérítésére</t>
  </si>
  <si>
    <t>D/III/1 Adott előlegek</t>
  </si>
  <si>
    <t>D/III/1e -ebből: foglalkoztatottaknak adott előlegek</t>
  </si>
  <si>
    <t>G/I Nemzeti vagyon induláskori értéke</t>
  </si>
  <si>
    <t>G/II Nemzeti vagyon változásai</t>
  </si>
  <si>
    <t>G/III Egyéb eszközök induláskori értéke</t>
  </si>
  <si>
    <t>H/I/4 Költségvetési évben esedékes kötelezettségek ellátottak pénzbeli juttatására</t>
  </si>
  <si>
    <t>H/I/6 költségvetési évben esedékes kötelezettségek beruházásokra</t>
  </si>
  <si>
    <t>Rákócziújfalu</t>
  </si>
  <si>
    <t>A/II/4 Beruházások, felújítások</t>
  </si>
  <si>
    <t>2. melléklet ……./…….(…….)önkormányzati rendelethez</t>
  </si>
  <si>
    <t>1. melléklet ……./…….(…….)önkormányzati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</si>
</sst>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0">
    <xf numFmtId="0" fontId="0" fillId="0" borderId="0" xfId="0"/>
    <xf numFmtId="0" fontId="2" fillId="2" borderId="0" xfId="1" applyFont="1" applyFill="1"/>
    <xf numFmtId="0" fontId="3" fillId="2" borderId="4" xfId="1" applyFont="1" applyFill="1" applyBorder="1"/>
    <xf numFmtId="0" fontId="3" fillId="2" borderId="0" xfId="1" applyFont="1" applyFill="1"/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left" vertical="top" wrapText="1"/>
    </xf>
    <xf numFmtId="3" fontId="5" fillId="0" borderId="0" xfId="2" applyNumberFormat="1" applyFont="1" applyAlignment="1">
      <alignment horizontal="righ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top" wrapText="1"/>
    </xf>
    <xf numFmtId="3" fontId="6" fillId="0" borderId="0" xfId="2" applyNumberFormat="1" applyFont="1" applyAlignment="1">
      <alignment horizontal="right" vertical="top" wrapText="1"/>
    </xf>
    <xf numFmtId="3" fontId="2" fillId="2" borderId="0" xfId="1" applyNumberFormat="1" applyFont="1" applyFill="1"/>
    <xf numFmtId="3" fontId="7" fillId="0" borderId="0" xfId="2" applyNumberFormat="1" applyFont="1" applyAlignment="1">
      <alignment horizontal="right" vertical="top" wrapText="1"/>
    </xf>
    <xf numFmtId="0" fontId="1" fillId="0" borderId="0" xfId="1" applyAlignment="1"/>
    <xf numFmtId="0" fontId="1" fillId="0" borderId="0" xfId="1"/>
    <xf numFmtId="0" fontId="8" fillId="0" borderId="0" xfId="1" applyFont="1" applyFill="1" applyBorder="1" applyAlignment="1">
      <alignment vertical="center" wrapText="1"/>
    </xf>
    <xf numFmtId="0" fontId="1" fillId="0" borderId="0" xfId="1" applyFill="1" applyBorder="1" applyAlignment="1">
      <alignment vertical="center" wrapText="1"/>
    </xf>
    <xf numFmtId="0" fontId="1" fillId="0" borderId="0" xfId="1" applyBorder="1"/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left" wrapText="1"/>
    </xf>
    <xf numFmtId="3" fontId="1" fillId="0" borderId="0" xfId="1" applyNumberFormat="1"/>
    <xf numFmtId="0" fontId="0" fillId="0" borderId="0" xfId="0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vertical="center" wrapText="1"/>
    </xf>
    <xf numFmtId="3" fontId="0" fillId="0" borderId="4" xfId="0" applyNumberFormat="1" applyBorder="1" applyAlignment="1">
      <alignment vertical="center"/>
    </xf>
    <xf numFmtId="0" fontId="0" fillId="0" borderId="4" xfId="0" applyBorder="1" applyAlignment="1">
      <alignment wrapText="1"/>
    </xf>
    <xf numFmtId="0" fontId="9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3" fontId="0" fillId="0" borderId="7" xfId="0" applyNumberFormat="1" applyBorder="1" applyAlignment="1">
      <alignment vertical="center"/>
    </xf>
    <xf numFmtId="0" fontId="3" fillId="2" borderId="0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right"/>
    </xf>
    <xf numFmtId="0" fontId="10" fillId="0" borderId="0" xfId="2" applyFont="1" applyAlignment="1">
      <alignment horizontal="center" vertical="top" wrapText="1"/>
    </xf>
    <xf numFmtId="0" fontId="10" fillId="3" borderId="0" xfId="2" applyFont="1" applyFill="1" applyAlignment="1">
      <alignment horizontal="left" vertical="top" wrapText="1"/>
    </xf>
    <xf numFmtId="3" fontId="10" fillId="3" borderId="0" xfId="2" applyNumberFormat="1" applyFont="1" applyFill="1" applyAlignment="1">
      <alignment horizontal="right" vertical="top" wrapText="1"/>
    </xf>
    <xf numFmtId="0" fontId="5" fillId="0" borderId="0" xfId="2" applyFont="1" applyFill="1" applyAlignment="1">
      <alignment horizontal="left" vertical="top" wrapText="1"/>
    </xf>
    <xf numFmtId="3" fontId="5" fillId="0" borderId="0" xfId="2" applyNumberFormat="1" applyFont="1" applyFill="1" applyAlignment="1">
      <alignment horizontal="right" vertical="top" wrapText="1"/>
    </xf>
    <xf numFmtId="0" fontId="6" fillId="0" borderId="8" xfId="2" applyFont="1" applyBorder="1" applyAlignment="1">
      <alignment horizontal="center" vertical="top" wrapText="1"/>
    </xf>
    <xf numFmtId="0" fontId="6" fillId="3" borderId="9" xfId="2" applyFont="1" applyFill="1" applyBorder="1" applyAlignment="1">
      <alignment horizontal="left" vertical="top" wrapText="1"/>
    </xf>
    <xf numFmtId="3" fontId="6" fillId="3" borderId="9" xfId="2" applyNumberFormat="1" applyFont="1" applyFill="1" applyBorder="1" applyAlignment="1">
      <alignment horizontal="right" vertical="top" wrapText="1"/>
    </xf>
    <xf numFmtId="3" fontId="6" fillId="3" borderId="10" xfId="2" applyNumberFormat="1" applyFont="1" applyFill="1" applyBorder="1" applyAlignment="1">
      <alignment horizontal="right" vertical="top" wrapText="1"/>
    </xf>
    <xf numFmtId="0" fontId="1" fillId="0" borderId="0" xfId="1" applyAlignment="1">
      <alignment horizontal="righ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top" wrapText="1"/>
    </xf>
    <xf numFmtId="0" fontId="3" fillId="2" borderId="4" xfId="1" applyFont="1" applyFill="1" applyBorder="1"/>
    <xf numFmtId="0" fontId="3" fillId="2" borderId="2" xfId="1" applyFont="1" applyFill="1" applyBorder="1" applyAlignment="1">
      <alignment horizontal="right"/>
    </xf>
  </cellXfs>
  <cellStyles count="3">
    <cellStyle name="Normál" xfId="0" builtinId="0"/>
    <cellStyle name="Normál 5" xfId="1" xr:uid="{00000000-0005-0000-0000-000001000000}"/>
    <cellStyle name="Normá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&#246;bi/2019/K&#246;lts&#233;gvet&#233;s/2019%20&#233;vi%20k&#246;lts&#233;gvet&#233;s%20j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vont bev"/>
      <sheetName val="összevont kiad"/>
      <sheetName val="önk bev"/>
      <sheetName val="önk kiad"/>
      <sheetName val="PH"/>
      <sheetName val="0"/>
      <sheetName val="Mesevár óvoda"/>
      <sheetName val="Homoki O"/>
      <sheetName val="Vadárv O "/>
      <sheetName val="Műv H "/>
      <sheetName val="Könyvtár "/>
      <sheetName val="Múzeum"/>
      <sheetName val="ESZI "/>
      <sheetName val="bevételek részl"/>
      <sheetName val="működési tám részl"/>
      <sheetName val="51 melléklet"/>
      <sheetName val="52.melléklet"/>
      <sheetName val="61 melléklet"/>
      <sheetName val="62 melléklet"/>
      <sheetName val="létszám 1"/>
      <sheetName val="létszám 2"/>
      <sheetName val="ellátások részl"/>
      <sheetName val="felhalm kiad"/>
      <sheetName val="összev mérleg"/>
      <sheetName val="műk mérleg"/>
      <sheetName val="felh mérleg"/>
      <sheetName val="közvetett tám"/>
      <sheetName val="több éves kih köt"/>
      <sheetName val="adósságot keletkeztető"/>
      <sheetName val="ei felh üt"/>
      <sheetName val="EU projekt"/>
      <sheetName val="gördülő"/>
      <sheetName val="Munka1"/>
    </sheetNames>
    <sheetDataSet>
      <sheetData sheetId="0">
        <row r="15">
          <cell r="G15">
            <v>130266897</v>
          </cell>
        </row>
        <row r="17">
          <cell r="G17">
            <v>70913025</v>
          </cell>
        </row>
        <row r="23">
          <cell r="G23">
            <v>12000000</v>
          </cell>
        </row>
        <row r="28">
          <cell r="G28">
            <v>14500000</v>
          </cell>
        </row>
        <row r="36">
          <cell r="G36">
            <v>11850000</v>
          </cell>
        </row>
      </sheetData>
      <sheetData sheetId="1">
        <row r="11">
          <cell r="G11">
            <v>131815256</v>
          </cell>
        </row>
        <row r="12">
          <cell r="G12">
            <v>24244000</v>
          </cell>
        </row>
        <row r="13">
          <cell r="G13">
            <v>95415144</v>
          </cell>
        </row>
        <row r="14">
          <cell r="G14">
            <v>17000000</v>
          </cell>
        </row>
        <row r="17">
          <cell r="G17">
            <v>2400000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6">
          <cell r="C16">
            <v>17000000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9">
          <cell r="C19">
            <v>81568838</v>
          </cell>
        </row>
        <row r="28">
          <cell r="O28">
            <v>54577642</v>
          </cell>
        </row>
      </sheetData>
      <sheetData sheetId="30" refreshError="1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DC1-30EB-474B-8294-87082071C4B7}">
  <dimension ref="A1:J44"/>
  <sheetViews>
    <sheetView view="pageBreakPreview" zoomScaleNormal="100" zoomScaleSheetLayoutView="100" workbookViewId="0">
      <selection activeCell="I8" sqref="I8"/>
    </sheetView>
  </sheetViews>
  <sheetFormatPr defaultColWidth="9" defaultRowHeight="12.75" x14ac:dyDescent="0.2"/>
  <cols>
    <col min="1" max="1" width="44.28515625" style="13" customWidth="1"/>
    <col min="2" max="2" width="17.42578125" style="13" customWidth="1"/>
    <col min="3" max="3" width="14.7109375" style="13" customWidth="1"/>
    <col min="4" max="4" width="14.5703125" style="13" customWidth="1"/>
    <col min="5" max="5" width="14.42578125" style="13" customWidth="1"/>
    <col min="6" max="6" width="14.85546875" style="13" customWidth="1"/>
    <col min="7" max="10" width="11.85546875" style="13" customWidth="1"/>
    <col min="11" max="16384" width="9" style="13"/>
  </cols>
  <sheetData>
    <row r="1" spans="1:10" x14ac:dyDescent="0.2">
      <c r="A1" s="50" t="s">
        <v>148</v>
      </c>
      <c r="B1" s="50"/>
      <c r="C1" s="50"/>
      <c r="D1" s="50"/>
      <c r="E1" s="50"/>
      <c r="F1" s="50"/>
      <c r="G1" s="12"/>
      <c r="H1" s="12"/>
    </row>
    <row r="3" spans="1:10" ht="12.75" customHeight="1" x14ac:dyDescent="0.2">
      <c r="A3" s="51" t="s">
        <v>86</v>
      </c>
      <c r="B3" s="51"/>
      <c r="C3" s="51"/>
      <c r="D3" s="51"/>
      <c r="E3" s="51"/>
      <c r="F3" s="51"/>
      <c r="G3" s="14"/>
      <c r="H3" s="14"/>
    </row>
    <row r="4" spans="1:10" x14ac:dyDescent="0.2">
      <c r="A4" s="51"/>
      <c r="B4" s="51"/>
      <c r="C4" s="51"/>
      <c r="D4" s="51"/>
      <c r="E4" s="51"/>
      <c r="F4" s="51"/>
      <c r="G4" s="15"/>
      <c r="H4" s="15"/>
    </row>
    <row r="5" spans="1:10" x14ac:dyDescent="0.2">
      <c r="A5" s="52" t="s">
        <v>87</v>
      </c>
      <c r="B5" s="52"/>
      <c r="C5" s="52"/>
      <c r="D5" s="52"/>
      <c r="E5" s="52"/>
      <c r="F5" s="52"/>
      <c r="G5" s="16"/>
    </row>
    <row r="6" spans="1:10" x14ac:dyDescent="0.2">
      <c r="A6" s="52" t="s">
        <v>145</v>
      </c>
      <c r="B6" s="52"/>
      <c r="C6" s="52"/>
      <c r="D6" s="52"/>
      <c r="E6" s="52"/>
      <c r="F6" s="52"/>
      <c r="G6" s="53"/>
      <c r="H6" s="53"/>
      <c r="I6" s="53"/>
      <c r="J6" s="53"/>
    </row>
    <row r="7" spans="1:10" ht="15" x14ac:dyDescent="0.25">
      <c r="A7"/>
      <c r="B7"/>
      <c r="C7"/>
      <c r="D7"/>
      <c r="E7"/>
      <c r="F7" s="20" t="s">
        <v>120</v>
      </c>
    </row>
    <row r="8" spans="1:10" ht="38.25" x14ac:dyDescent="0.2">
      <c r="A8" s="21" t="s">
        <v>88</v>
      </c>
      <c r="B8" s="21" t="s">
        <v>127</v>
      </c>
      <c r="C8" s="22" t="s">
        <v>89</v>
      </c>
      <c r="D8" s="22" t="s">
        <v>121</v>
      </c>
      <c r="E8" s="22" t="s">
        <v>122</v>
      </c>
      <c r="F8" s="22"/>
      <c r="G8" s="17"/>
      <c r="H8" s="17"/>
      <c r="I8" s="17"/>
      <c r="J8" s="18"/>
    </row>
    <row r="9" spans="1:10" ht="20.25" customHeight="1" x14ac:dyDescent="0.2">
      <c r="A9" s="21" t="s">
        <v>90</v>
      </c>
      <c r="B9" s="21"/>
      <c r="C9" s="22"/>
      <c r="D9" s="22"/>
      <c r="E9" s="22"/>
      <c r="F9" s="22"/>
      <c r="G9" s="17"/>
      <c r="H9" s="17"/>
      <c r="I9" s="17"/>
      <c r="J9" s="18"/>
    </row>
    <row r="10" spans="1:10" ht="28.5" customHeight="1" x14ac:dyDescent="0.2">
      <c r="A10" s="23" t="s">
        <v>91</v>
      </c>
      <c r="B10" s="23">
        <v>123830871</v>
      </c>
      <c r="C10" s="24">
        <f>'[1]összevont bev'!G15</f>
        <v>130266897</v>
      </c>
      <c r="D10" s="24">
        <f>C10*1.03</f>
        <v>134174903.91</v>
      </c>
      <c r="E10" s="24">
        <f t="shared" ref="E10:E24" si="0">D10*1.03</f>
        <v>138200151.0273</v>
      </c>
      <c r="F10" s="24"/>
    </row>
    <row r="11" spans="1:10" ht="30" x14ac:dyDescent="0.25">
      <c r="A11" s="25" t="s">
        <v>92</v>
      </c>
      <c r="B11" s="25">
        <v>62163931</v>
      </c>
      <c r="C11" s="24">
        <f>'[1]összevont bev'!G17</f>
        <v>70913025</v>
      </c>
      <c r="D11" s="24">
        <f>C11*1.03</f>
        <v>73040415.75</v>
      </c>
      <c r="E11" s="24">
        <f t="shared" si="0"/>
        <v>75231628.222499996</v>
      </c>
      <c r="F11" s="24"/>
    </row>
    <row r="12" spans="1:10" ht="30" x14ac:dyDescent="0.25">
      <c r="A12" s="25" t="s">
        <v>93</v>
      </c>
      <c r="B12" s="25">
        <v>12726562</v>
      </c>
      <c r="C12" s="24">
        <f>'[1]összev mérleg'!C16</f>
        <v>17000000</v>
      </c>
      <c r="D12" s="24">
        <v>45000000</v>
      </c>
      <c r="E12" s="24">
        <v>30000000</v>
      </c>
      <c r="F12" s="24"/>
    </row>
    <row r="13" spans="1:10" ht="30" x14ac:dyDescent="0.25">
      <c r="A13" s="25" t="s">
        <v>94</v>
      </c>
      <c r="B13" s="25">
        <v>55735000</v>
      </c>
      <c r="C13" s="24">
        <v>12079844</v>
      </c>
      <c r="D13" s="24">
        <f t="shared" ref="D13:D29" si="1">C13*1.03</f>
        <v>12442239.32</v>
      </c>
      <c r="E13" s="24">
        <f t="shared" si="0"/>
        <v>12815506.499600001</v>
      </c>
      <c r="F13" s="24"/>
    </row>
    <row r="14" spans="1:10" ht="26.25" customHeight="1" x14ac:dyDescent="0.2">
      <c r="A14" s="23" t="s">
        <v>95</v>
      </c>
      <c r="B14" s="23">
        <v>20492669</v>
      </c>
      <c r="C14" s="24">
        <f>'[1]összevont bev'!G28</f>
        <v>14500000</v>
      </c>
      <c r="D14" s="24">
        <f t="shared" si="1"/>
        <v>14935000</v>
      </c>
      <c r="E14" s="24">
        <f t="shared" si="0"/>
        <v>15383050</v>
      </c>
      <c r="F14" s="24"/>
    </row>
    <row r="15" spans="1:10" ht="28.5" customHeight="1" x14ac:dyDescent="0.2">
      <c r="A15" s="23" t="s">
        <v>123</v>
      </c>
      <c r="B15" s="23">
        <v>0</v>
      </c>
      <c r="C15" s="24"/>
      <c r="D15" s="24">
        <f t="shared" si="1"/>
        <v>0</v>
      </c>
      <c r="E15" s="24">
        <f t="shared" si="0"/>
        <v>0</v>
      </c>
      <c r="F15" s="24"/>
    </row>
    <row r="16" spans="1:10" ht="30" customHeight="1" x14ac:dyDescent="0.2">
      <c r="A16" s="23" t="s">
        <v>96</v>
      </c>
      <c r="B16" s="23">
        <v>18548234</v>
      </c>
      <c r="C16" s="24">
        <f>'[1]összevont bev'!G23</f>
        <v>12000000</v>
      </c>
      <c r="D16" s="24">
        <f t="shared" si="1"/>
        <v>12360000</v>
      </c>
      <c r="E16" s="24">
        <f t="shared" si="0"/>
        <v>12730800</v>
      </c>
      <c r="F16" s="24"/>
    </row>
    <row r="17" spans="1:9" ht="16.5" customHeight="1" x14ac:dyDescent="0.2">
      <c r="A17" s="23" t="s">
        <v>124</v>
      </c>
      <c r="B17" s="23"/>
      <c r="C17" s="24"/>
      <c r="D17" s="24">
        <f t="shared" si="1"/>
        <v>0</v>
      </c>
      <c r="E17" s="24">
        <f t="shared" si="0"/>
        <v>0</v>
      </c>
      <c r="F17" s="24"/>
    </row>
    <row r="18" spans="1:9" ht="28.5" customHeight="1" x14ac:dyDescent="0.2">
      <c r="A18" s="23" t="s">
        <v>97</v>
      </c>
      <c r="B18" s="23">
        <v>1944435</v>
      </c>
      <c r="C18" s="24">
        <v>2500000</v>
      </c>
      <c r="D18" s="24">
        <f t="shared" si="1"/>
        <v>2575000</v>
      </c>
      <c r="E18" s="24">
        <f t="shared" si="0"/>
        <v>2652250</v>
      </c>
      <c r="F18" s="24"/>
    </row>
    <row r="19" spans="1:9" ht="18" customHeight="1" x14ac:dyDescent="0.2">
      <c r="A19" s="23" t="s">
        <v>98</v>
      </c>
      <c r="B19" s="23">
        <v>16031503</v>
      </c>
      <c r="C19" s="24">
        <f>'[1]összevont bev'!G36</f>
        <v>11850000</v>
      </c>
      <c r="D19" s="24">
        <f t="shared" si="1"/>
        <v>12205500</v>
      </c>
      <c r="E19" s="24">
        <f t="shared" si="0"/>
        <v>12571665</v>
      </c>
      <c r="F19" s="24"/>
    </row>
    <row r="20" spans="1:9" ht="21" customHeight="1" x14ac:dyDescent="0.2">
      <c r="A20" s="23" t="s">
        <v>99</v>
      </c>
      <c r="B20" s="23"/>
      <c r="C20" s="24"/>
      <c r="D20" s="24">
        <f t="shared" si="1"/>
        <v>0</v>
      </c>
      <c r="E20" s="24">
        <f t="shared" si="0"/>
        <v>0</v>
      </c>
      <c r="F20" s="24"/>
    </row>
    <row r="21" spans="1:9" ht="24" customHeight="1" x14ac:dyDescent="0.2">
      <c r="A21" s="23" t="s">
        <v>100</v>
      </c>
      <c r="B21" s="23">
        <v>400000</v>
      </c>
      <c r="C21" s="24"/>
      <c r="D21" s="24"/>
      <c r="E21" s="24"/>
      <c r="F21" s="24"/>
    </row>
    <row r="22" spans="1:9" ht="21" customHeight="1" x14ac:dyDescent="0.2">
      <c r="A22" s="23" t="s">
        <v>101</v>
      </c>
      <c r="B22" s="23"/>
      <c r="C22" s="24"/>
      <c r="D22" s="24"/>
      <c r="E22" s="24"/>
      <c r="F22" s="24"/>
    </row>
    <row r="23" spans="1:9" ht="24" customHeight="1" x14ac:dyDescent="0.2">
      <c r="A23" s="23" t="s">
        <v>102</v>
      </c>
      <c r="B23" s="23"/>
      <c r="C23" s="24"/>
      <c r="D23" s="24">
        <f t="shared" si="1"/>
        <v>0</v>
      </c>
      <c r="E23" s="24">
        <f t="shared" si="0"/>
        <v>0</v>
      </c>
      <c r="F23" s="24"/>
    </row>
    <row r="24" spans="1:9" ht="21" customHeight="1" x14ac:dyDescent="0.2">
      <c r="A24" s="23" t="s">
        <v>103</v>
      </c>
      <c r="B24" s="23"/>
      <c r="C24" s="24"/>
      <c r="D24" s="24">
        <f t="shared" si="1"/>
        <v>0</v>
      </c>
      <c r="E24" s="24">
        <f t="shared" si="0"/>
        <v>0</v>
      </c>
      <c r="F24" s="24"/>
    </row>
    <row r="25" spans="1:9" ht="21" customHeight="1" x14ac:dyDescent="0.2">
      <c r="A25" s="26" t="s">
        <v>104</v>
      </c>
      <c r="B25" s="27">
        <f>B10+B11+B12+B13+B14+B19+B21+B23+B24</f>
        <v>291380536</v>
      </c>
      <c r="C25" s="27">
        <f>C10+C11+C12+C13+C14+C19+C21+C23+C24</f>
        <v>256609766</v>
      </c>
      <c r="D25" s="24">
        <f t="shared" si="1"/>
        <v>264308058.98000002</v>
      </c>
      <c r="E25" s="27">
        <f>E10+E11+E12+E13+E14+E19+E21+E23+E24</f>
        <v>284202000.74940002</v>
      </c>
      <c r="F25" s="27"/>
    </row>
    <row r="26" spans="1:9" ht="21" customHeight="1" x14ac:dyDescent="0.2">
      <c r="A26" s="28" t="s">
        <v>105</v>
      </c>
      <c r="B26" s="28"/>
      <c r="C26" s="29"/>
      <c r="D26" s="24">
        <f t="shared" si="1"/>
        <v>0</v>
      </c>
      <c r="E26" s="29"/>
      <c r="F26" s="29"/>
    </row>
    <row r="27" spans="1:9" ht="21.75" customHeight="1" x14ac:dyDescent="0.2">
      <c r="A27" s="28" t="s">
        <v>106</v>
      </c>
      <c r="B27" s="28"/>
      <c r="C27" s="29"/>
      <c r="D27" s="24">
        <f t="shared" si="1"/>
        <v>0</v>
      </c>
      <c r="E27" s="29"/>
      <c r="F27" s="29"/>
      <c r="G27" s="19"/>
      <c r="H27" s="19"/>
      <c r="I27" s="19"/>
    </row>
    <row r="28" spans="1:9" ht="18.75" customHeight="1" x14ac:dyDescent="0.2">
      <c r="A28" s="30" t="s">
        <v>125</v>
      </c>
      <c r="B28" s="30"/>
      <c r="C28" s="29">
        <f>'[1]ei felh üt'!C19</f>
        <v>81568838</v>
      </c>
      <c r="D28" s="24">
        <v>48727400</v>
      </c>
      <c r="E28" s="29">
        <v>27626727</v>
      </c>
      <c r="F28" s="29"/>
    </row>
    <row r="29" spans="1:9" ht="23.25" customHeight="1" thickBot="1" x14ac:dyDescent="0.25">
      <c r="A29" s="31" t="s">
        <v>107</v>
      </c>
      <c r="B29" s="31">
        <v>118106959</v>
      </c>
      <c r="C29" s="32">
        <f>C26+C27</f>
        <v>0</v>
      </c>
      <c r="D29" s="24">
        <f t="shared" si="1"/>
        <v>0</v>
      </c>
      <c r="E29" s="32">
        <f>E26+E27</f>
        <v>0</v>
      </c>
      <c r="F29" s="32"/>
    </row>
    <row r="30" spans="1:9" ht="21" customHeight="1" thickTop="1" thickBot="1" x14ac:dyDescent="0.25">
      <c r="A30" s="33" t="s">
        <v>108</v>
      </c>
      <c r="B30" s="34">
        <f>SUM(B25:B29)</f>
        <v>409487495</v>
      </c>
      <c r="C30" s="34">
        <f t="shared" ref="C30:E30" si="2">SUM(C25:C29)</f>
        <v>338178604</v>
      </c>
      <c r="D30" s="34">
        <f t="shared" si="2"/>
        <v>313035458.98000002</v>
      </c>
      <c r="E30" s="34">
        <f t="shared" si="2"/>
        <v>311828727.74940002</v>
      </c>
      <c r="F30" s="34"/>
    </row>
    <row r="31" spans="1:9" ht="17.25" customHeight="1" thickTop="1" x14ac:dyDescent="0.2">
      <c r="A31" s="35" t="s">
        <v>109</v>
      </c>
      <c r="B31" s="35"/>
      <c r="C31" s="36"/>
      <c r="D31" s="24">
        <f t="shared" ref="D31:E42" si="3">C31*1.05</f>
        <v>0</v>
      </c>
      <c r="E31" s="36"/>
      <c r="F31" s="36"/>
    </row>
    <row r="32" spans="1:9" ht="15.75" customHeight="1" x14ac:dyDescent="0.2">
      <c r="A32" s="23" t="s">
        <v>110</v>
      </c>
      <c r="B32" s="23">
        <v>58306677</v>
      </c>
      <c r="C32" s="24">
        <f>'[1]összevont kiad'!G11</f>
        <v>131815256</v>
      </c>
      <c r="D32" s="24">
        <f>C32*1.03</f>
        <v>135769713.68000001</v>
      </c>
      <c r="E32" s="24">
        <v>110304000</v>
      </c>
      <c r="F32" s="24"/>
    </row>
    <row r="33" spans="1:6" ht="18" customHeight="1" x14ac:dyDescent="0.2">
      <c r="A33" s="23" t="s">
        <v>126</v>
      </c>
      <c r="B33" s="23">
        <v>11203615</v>
      </c>
      <c r="C33" s="24">
        <f>'[1]összevont kiad'!G12</f>
        <v>24244000</v>
      </c>
      <c r="D33" s="24">
        <f t="shared" ref="D33:E36" si="4">C33*1.03</f>
        <v>24971320</v>
      </c>
      <c r="E33" s="24">
        <v>21400000</v>
      </c>
      <c r="F33" s="24"/>
    </row>
    <row r="34" spans="1:6" ht="21.75" customHeight="1" x14ac:dyDescent="0.2">
      <c r="A34" s="23" t="s">
        <v>111</v>
      </c>
      <c r="B34" s="23">
        <v>75068689</v>
      </c>
      <c r="C34" s="24">
        <f>'[1]összevont kiad'!G13</f>
        <v>95415144</v>
      </c>
      <c r="D34" s="24">
        <f t="shared" si="4"/>
        <v>98277598.320000008</v>
      </c>
      <c r="E34" s="24">
        <v>104560000</v>
      </c>
      <c r="F34" s="24"/>
    </row>
    <row r="35" spans="1:6" ht="17.25" customHeight="1" x14ac:dyDescent="0.2">
      <c r="A35" s="23" t="s">
        <v>112</v>
      </c>
      <c r="B35" s="23">
        <v>11123186</v>
      </c>
      <c r="C35" s="24">
        <f>'[1]összevont kiad'!G14</f>
        <v>17000000</v>
      </c>
      <c r="D35" s="24">
        <f t="shared" si="4"/>
        <v>17510000</v>
      </c>
      <c r="E35" s="24">
        <f t="shared" si="4"/>
        <v>18035300</v>
      </c>
      <c r="F35" s="24"/>
    </row>
    <row r="36" spans="1:6" ht="21" customHeight="1" x14ac:dyDescent="0.2">
      <c r="A36" s="23" t="s">
        <v>113</v>
      </c>
      <c r="B36" s="23">
        <v>5383268</v>
      </c>
      <c r="C36" s="24">
        <f>'[1]összevont kiad'!G17</f>
        <v>2400000</v>
      </c>
      <c r="D36" s="24">
        <f t="shared" si="4"/>
        <v>2472000</v>
      </c>
      <c r="E36" s="24">
        <f t="shared" si="4"/>
        <v>2546160</v>
      </c>
      <c r="F36" s="24"/>
    </row>
    <row r="37" spans="1:6" ht="19.5" customHeight="1" x14ac:dyDescent="0.2">
      <c r="A37" s="23" t="s">
        <v>114</v>
      </c>
      <c r="B37" s="23">
        <v>100322343</v>
      </c>
      <c r="C37" s="24">
        <f>'[1]ei felh üt'!O28</f>
        <v>54577642</v>
      </c>
      <c r="D37" s="24">
        <v>20671937</v>
      </c>
      <c r="E37" s="24">
        <v>41219491</v>
      </c>
      <c r="F37" s="24"/>
    </row>
    <row r="38" spans="1:6" ht="19.5" customHeight="1" x14ac:dyDescent="0.2">
      <c r="A38" s="23" t="s">
        <v>115</v>
      </c>
      <c r="B38" s="23">
        <v>228600</v>
      </c>
      <c r="C38" s="24">
        <v>12726562</v>
      </c>
      <c r="D38" s="24">
        <f t="shared" si="3"/>
        <v>13362890.100000001</v>
      </c>
      <c r="E38" s="24">
        <f t="shared" ref="E38:E40" si="5">D38*1.03</f>
        <v>13763776.803000001</v>
      </c>
      <c r="F38" s="24"/>
    </row>
    <row r="39" spans="1:6" ht="20.25" customHeight="1" x14ac:dyDescent="0.2">
      <c r="A39" s="23" t="s">
        <v>116</v>
      </c>
      <c r="B39" s="23"/>
      <c r="C39" s="24"/>
      <c r="D39" s="24">
        <f t="shared" si="3"/>
        <v>0</v>
      </c>
      <c r="E39" s="24">
        <f t="shared" si="5"/>
        <v>0</v>
      </c>
      <c r="F39" s="24"/>
    </row>
    <row r="40" spans="1:6" ht="21" customHeight="1" x14ac:dyDescent="0.2">
      <c r="A40" s="23" t="s">
        <v>117</v>
      </c>
      <c r="B40" s="23"/>
      <c r="C40" s="24"/>
      <c r="D40" s="24">
        <f t="shared" si="3"/>
        <v>0</v>
      </c>
      <c r="E40" s="24">
        <f t="shared" si="5"/>
        <v>0</v>
      </c>
      <c r="F40" s="24"/>
    </row>
    <row r="41" spans="1:6" ht="19.5" customHeight="1" x14ac:dyDescent="0.2">
      <c r="A41" s="26" t="s">
        <v>118</v>
      </c>
      <c r="B41" s="24">
        <f>SUM(B32:B40)</f>
        <v>261636378</v>
      </c>
      <c r="C41" s="24">
        <f>SUM(C32:C40)</f>
        <v>338178604</v>
      </c>
      <c r="D41" s="24">
        <f>SUM(D32:D40)</f>
        <v>313035459.10000002</v>
      </c>
      <c r="E41" s="24">
        <f>SUM(E32:E40)</f>
        <v>311828727.80299997</v>
      </c>
      <c r="F41" s="24"/>
    </row>
    <row r="42" spans="1:6" ht="15.75" thickBot="1" x14ac:dyDescent="0.25">
      <c r="A42" s="30" t="s">
        <v>119</v>
      </c>
      <c r="B42" s="30">
        <v>147851117</v>
      </c>
      <c r="C42" s="29"/>
      <c r="D42" s="24">
        <f t="shared" si="3"/>
        <v>0</v>
      </c>
      <c r="E42" s="24">
        <f t="shared" si="3"/>
        <v>0</v>
      </c>
      <c r="F42" s="24"/>
    </row>
    <row r="43" spans="1:6" ht="14.25" thickTop="1" thickBot="1" x14ac:dyDescent="0.25">
      <c r="A43" s="33" t="s">
        <v>108</v>
      </c>
      <c r="B43" s="34">
        <f>B41+B42</f>
        <v>409487495</v>
      </c>
      <c r="C43" s="34">
        <f>C41+C42</f>
        <v>338178604</v>
      </c>
      <c r="D43" s="34">
        <f t="shared" ref="D43:E43" si="6">D41+D42</f>
        <v>313035459.10000002</v>
      </c>
      <c r="E43" s="34">
        <f t="shared" si="6"/>
        <v>311828727.80299997</v>
      </c>
      <c r="F43" s="34"/>
    </row>
    <row r="44" spans="1:6" ht="13.5" thickTop="1" x14ac:dyDescent="0.2"/>
  </sheetData>
  <mergeCells count="5">
    <mergeCell ref="A1:F1"/>
    <mergeCell ref="A3:F4"/>
    <mergeCell ref="A5:F5"/>
    <mergeCell ref="A6:F6"/>
    <mergeCell ref="G6:J6"/>
  </mergeCells>
  <pageMargins left="0.75" right="0.75" top="1" bottom="1" header="0.5" footer="0.5"/>
  <pageSetup paperSize="9" scale="79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tabSelected="1" view="pageBreakPreview" zoomScaleNormal="160" zoomScaleSheetLayoutView="100" workbookViewId="0">
      <pane ySplit="9" topLeftCell="A10" activePane="bottomLeft" state="frozen"/>
      <selection pane="bottomLeft" activeCell="A2" sqref="A2:D2"/>
    </sheetView>
  </sheetViews>
  <sheetFormatPr defaultRowHeight="15" x14ac:dyDescent="0.25"/>
  <cols>
    <col min="1" max="1" width="8.140625" style="1" customWidth="1"/>
    <col min="2" max="2" width="77.28515625" style="1" customWidth="1"/>
    <col min="3" max="3" width="16.7109375" style="1" customWidth="1"/>
    <col min="4" max="4" width="16.85546875" style="1" customWidth="1"/>
    <col min="5" max="5" width="18" style="1" customWidth="1"/>
    <col min="6" max="16384" width="9.140625" style="1"/>
  </cols>
  <sheetData>
    <row r="1" spans="1:6" x14ac:dyDescent="0.25">
      <c r="C1" s="1" t="s">
        <v>147</v>
      </c>
    </row>
    <row r="2" spans="1:6" s="3" customFormat="1" x14ac:dyDescent="0.25">
      <c r="A2" s="54" t="s">
        <v>128</v>
      </c>
      <c r="B2" s="55"/>
      <c r="C2" s="55"/>
      <c r="D2" s="56"/>
      <c r="E2" s="2"/>
    </row>
    <row r="3" spans="1:6" s="3" customFormat="1" x14ac:dyDescent="0.25">
      <c r="A3" s="57" t="s">
        <v>0</v>
      </c>
      <c r="B3" s="58"/>
      <c r="C3" s="58"/>
      <c r="D3" s="58"/>
      <c r="E3" s="58"/>
    </row>
    <row r="4" spans="1:6" s="3" customFormat="1" x14ac:dyDescent="0.25">
      <c r="A4" s="59" t="s">
        <v>1</v>
      </c>
      <c r="B4" s="59"/>
      <c r="C4" s="59"/>
      <c r="D4" s="59"/>
      <c r="E4" s="59"/>
    </row>
    <row r="5" spans="1:6" s="3" customFormat="1" x14ac:dyDescent="0.25">
      <c r="A5" s="37"/>
      <c r="B5" s="37"/>
      <c r="C5" s="37" t="s">
        <v>131</v>
      </c>
      <c r="D5" s="37"/>
      <c r="E5" s="37" t="s">
        <v>132</v>
      </c>
    </row>
    <row r="6" spans="1:6" s="3" customFormat="1" x14ac:dyDescent="0.25">
      <c r="A6" s="37"/>
      <c r="B6" s="39" t="s">
        <v>129</v>
      </c>
      <c r="C6" s="40">
        <v>44708719</v>
      </c>
      <c r="D6" s="40">
        <v>0</v>
      </c>
      <c r="E6" s="40">
        <v>44708719</v>
      </c>
    </row>
    <row r="7" spans="1:6" s="3" customFormat="1" x14ac:dyDescent="0.25">
      <c r="A7" s="37"/>
      <c r="B7" s="38" t="s">
        <v>130</v>
      </c>
      <c r="C7" s="37">
        <f>SUM(C6)</f>
        <v>44708719</v>
      </c>
      <c r="D7" s="37">
        <f t="shared" ref="D7:E7" si="0">SUM(D6)</f>
        <v>0</v>
      </c>
      <c r="E7" s="37">
        <f t="shared" si="0"/>
        <v>44708719</v>
      </c>
    </row>
    <row r="8" spans="1:6" s="3" customFormat="1" x14ac:dyDescent="0.25">
      <c r="A8" s="4" t="s">
        <v>2</v>
      </c>
      <c r="B8" s="5" t="s">
        <v>3</v>
      </c>
      <c r="C8" s="6">
        <v>721302769</v>
      </c>
      <c r="D8" s="6">
        <v>0</v>
      </c>
      <c r="E8" s="6">
        <v>833306216</v>
      </c>
    </row>
    <row r="9" spans="1:6" x14ac:dyDescent="0.25">
      <c r="A9" s="4" t="s">
        <v>4</v>
      </c>
      <c r="B9" s="5" t="s">
        <v>5</v>
      </c>
      <c r="C9" s="6">
        <v>9075587</v>
      </c>
      <c r="D9" s="6">
        <v>0</v>
      </c>
      <c r="E9" s="6">
        <v>10646532</v>
      </c>
    </row>
    <row r="10" spans="1:6" x14ac:dyDescent="0.25">
      <c r="A10" s="4"/>
      <c r="B10" s="5" t="s">
        <v>146</v>
      </c>
      <c r="C10" s="6">
        <v>70479421</v>
      </c>
      <c r="D10" s="6"/>
      <c r="E10" s="6">
        <v>57248052</v>
      </c>
    </row>
    <row r="11" spans="1:6" x14ac:dyDescent="0.25">
      <c r="A11" s="7" t="s">
        <v>6</v>
      </c>
      <c r="B11" s="8" t="s">
        <v>7</v>
      </c>
      <c r="C11" s="9">
        <f>SUM(C8:C10)</f>
        <v>800857777</v>
      </c>
      <c r="D11" s="9">
        <f t="shared" ref="D11:E11" si="1">SUM(D8:D10)</f>
        <v>0</v>
      </c>
      <c r="E11" s="9">
        <f t="shared" si="1"/>
        <v>901200800</v>
      </c>
      <c r="F11" s="10"/>
    </row>
    <row r="12" spans="1:6" x14ac:dyDescent="0.25">
      <c r="A12" s="7" t="s">
        <v>8</v>
      </c>
      <c r="B12" s="8" t="s">
        <v>9</v>
      </c>
      <c r="C12" s="9">
        <f>C11+C7</f>
        <v>845566496</v>
      </c>
      <c r="D12" s="9">
        <f t="shared" ref="D12:E12" si="2">D11+D7</f>
        <v>0</v>
      </c>
      <c r="E12" s="9">
        <f t="shared" si="2"/>
        <v>945909519</v>
      </c>
      <c r="F12" s="10"/>
    </row>
    <row r="13" spans="1:6" x14ac:dyDescent="0.25">
      <c r="A13" s="4" t="s">
        <v>10</v>
      </c>
      <c r="B13" s="5" t="s">
        <v>11</v>
      </c>
      <c r="C13" s="6">
        <v>42400</v>
      </c>
      <c r="D13" s="6">
        <v>0</v>
      </c>
      <c r="E13" s="6">
        <v>129592</v>
      </c>
      <c r="F13" s="10"/>
    </row>
    <row r="14" spans="1:6" x14ac:dyDescent="0.25">
      <c r="A14" s="7" t="s">
        <v>12</v>
      </c>
      <c r="B14" s="8" t="s">
        <v>13</v>
      </c>
      <c r="C14" s="11">
        <f>C13</f>
        <v>42400</v>
      </c>
      <c r="D14" s="11">
        <f t="shared" ref="D14:E14" si="3">D13</f>
        <v>0</v>
      </c>
      <c r="E14" s="11">
        <f t="shared" si="3"/>
        <v>129592</v>
      </c>
      <c r="F14" s="10"/>
    </row>
    <row r="15" spans="1:6" x14ac:dyDescent="0.25">
      <c r="A15" s="4" t="s">
        <v>14</v>
      </c>
      <c r="B15" s="5" t="s">
        <v>15</v>
      </c>
      <c r="C15" s="6">
        <v>54857292</v>
      </c>
      <c r="D15" s="6">
        <v>0</v>
      </c>
      <c r="E15" s="6">
        <v>17200207</v>
      </c>
      <c r="F15" s="10"/>
    </row>
    <row r="16" spans="1:6" x14ac:dyDescent="0.25">
      <c r="A16" s="4">
        <v>52</v>
      </c>
      <c r="B16" s="5" t="s">
        <v>133</v>
      </c>
      <c r="C16" s="6">
        <v>0</v>
      </c>
      <c r="D16" s="6"/>
      <c r="E16" s="6">
        <v>43891776</v>
      </c>
      <c r="F16" s="10"/>
    </row>
    <row r="17" spans="1:6" x14ac:dyDescent="0.25">
      <c r="A17" s="7" t="s">
        <v>16</v>
      </c>
      <c r="B17" s="8" t="s">
        <v>17</v>
      </c>
      <c r="C17" s="11">
        <f>SUM(C15:C16)</f>
        <v>54857292</v>
      </c>
      <c r="D17" s="9">
        <v>0</v>
      </c>
      <c r="E17" s="9">
        <f>SUM(E15:E16)</f>
        <v>61091983</v>
      </c>
      <c r="F17" s="10"/>
    </row>
    <row r="18" spans="1:6" x14ac:dyDescent="0.25">
      <c r="A18" s="7" t="s">
        <v>18</v>
      </c>
      <c r="B18" s="8" t="s">
        <v>19</v>
      </c>
      <c r="C18" s="9">
        <f>C17+C14</f>
        <v>54899692</v>
      </c>
      <c r="D18" s="9">
        <f t="shared" ref="D18:E18" si="4">D17+D14</f>
        <v>0</v>
      </c>
      <c r="E18" s="9">
        <f t="shared" si="4"/>
        <v>61221575</v>
      </c>
      <c r="F18" s="10"/>
    </row>
    <row r="19" spans="1:6" x14ac:dyDescent="0.25">
      <c r="A19" s="4" t="s">
        <v>20</v>
      </c>
      <c r="B19" s="5" t="s">
        <v>21</v>
      </c>
      <c r="C19" s="6">
        <f>C22+C21</f>
        <v>6139742</v>
      </c>
      <c r="D19" s="6">
        <f t="shared" ref="D19:E19" si="5">D22+D21</f>
        <v>0</v>
      </c>
      <c r="E19" s="6">
        <f t="shared" si="5"/>
        <v>6141192</v>
      </c>
      <c r="F19" s="10"/>
    </row>
    <row r="20" spans="1:6" x14ac:dyDescent="0.25">
      <c r="A20" s="4" t="s">
        <v>22</v>
      </c>
      <c r="B20" s="5" t="s">
        <v>23</v>
      </c>
      <c r="C20" s="6">
        <v>0</v>
      </c>
      <c r="D20" s="6">
        <v>0</v>
      </c>
      <c r="E20" s="6">
        <v>0</v>
      </c>
      <c r="F20" s="10"/>
    </row>
    <row r="21" spans="1:6" ht="25.5" x14ac:dyDescent="0.25">
      <c r="A21" s="4" t="s">
        <v>24</v>
      </c>
      <c r="B21" s="5" t="s">
        <v>25</v>
      </c>
      <c r="C21" s="6">
        <v>4264598</v>
      </c>
      <c r="D21" s="6">
        <v>0</v>
      </c>
      <c r="E21" s="6">
        <v>4264598</v>
      </c>
      <c r="F21" s="10"/>
    </row>
    <row r="22" spans="1:6" x14ac:dyDescent="0.25">
      <c r="A22" s="4" t="s">
        <v>26</v>
      </c>
      <c r="B22" s="5" t="s">
        <v>27</v>
      </c>
      <c r="C22" s="6">
        <v>1875144</v>
      </c>
      <c r="D22" s="6">
        <v>0</v>
      </c>
      <c r="E22" s="6">
        <v>1876594</v>
      </c>
      <c r="F22" s="10"/>
    </row>
    <row r="23" spans="1:6" x14ac:dyDescent="0.25">
      <c r="A23" s="4" t="s">
        <v>28</v>
      </c>
      <c r="B23" s="5" t="s">
        <v>29</v>
      </c>
      <c r="C23" s="6">
        <f>C24+C25+C26+C27</f>
        <v>4808130</v>
      </c>
      <c r="D23" s="6">
        <f t="shared" ref="D23" si="6">D24+D25+D26+D27</f>
        <v>0</v>
      </c>
      <c r="E23" s="6">
        <f>E24+E25+E26+E27+E28</f>
        <v>6069164</v>
      </c>
      <c r="F23" s="10"/>
    </row>
    <row r="24" spans="1:6" ht="25.5" x14ac:dyDescent="0.25">
      <c r="A24" s="4" t="s">
        <v>30</v>
      </c>
      <c r="B24" s="5" t="s">
        <v>31</v>
      </c>
      <c r="C24" s="6">
        <v>591460</v>
      </c>
      <c r="D24" s="6">
        <v>0</v>
      </c>
      <c r="E24" s="6">
        <v>1643316</v>
      </c>
      <c r="F24" s="10"/>
    </row>
    <row r="25" spans="1:6" x14ac:dyDescent="0.25">
      <c r="A25" s="4"/>
      <c r="B25" s="5" t="s">
        <v>134</v>
      </c>
      <c r="C25" s="6">
        <v>3698182</v>
      </c>
      <c r="D25" s="6"/>
      <c r="E25" s="6">
        <v>3695222</v>
      </c>
      <c r="F25" s="10"/>
    </row>
    <row r="26" spans="1:6" x14ac:dyDescent="0.25">
      <c r="A26" s="4" t="s">
        <v>32</v>
      </c>
      <c r="B26" s="5" t="s">
        <v>33</v>
      </c>
      <c r="C26" s="6">
        <v>408258</v>
      </c>
      <c r="D26" s="6">
        <v>0</v>
      </c>
      <c r="E26" s="6">
        <v>408258</v>
      </c>
      <c r="F26" s="10"/>
    </row>
    <row r="27" spans="1:6" ht="25.5" x14ac:dyDescent="0.25">
      <c r="A27" s="4"/>
      <c r="B27" s="5" t="s">
        <v>135</v>
      </c>
      <c r="C27" s="6">
        <v>110230</v>
      </c>
      <c r="D27" s="6">
        <v>0</v>
      </c>
      <c r="E27" s="6">
        <v>212138</v>
      </c>
      <c r="F27" s="10"/>
    </row>
    <row r="28" spans="1:6" ht="25.5" x14ac:dyDescent="0.25">
      <c r="A28" s="4"/>
      <c r="B28" s="5" t="s">
        <v>137</v>
      </c>
      <c r="C28" s="6">
        <v>0</v>
      </c>
      <c r="D28" s="6">
        <v>0</v>
      </c>
      <c r="E28" s="6">
        <v>110230</v>
      </c>
      <c r="F28" s="10"/>
    </row>
    <row r="29" spans="1:6" ht="25.5" x14ac:dyDescent="0.25">
      <c r="A29" s="4"/>
      <c r="B29" s="5" t="s">
        <v>136</v>
      </c>
      <c r="C29" s="6">
        <v>400000</v>
      </c>
      <c r="D29" s="6"/>
      <c r="E29" s="6">
        <v>400000</v>
      </c>
      <c r="F29" s="10"/>
    </row>
    <row r="30" spans="1:6" x14ac:dyDescent="0.25">
      <c r="A30" s="7" t="s">
        <v>34</v>
      </c>
      <c r="B30" s="8" t="s">
        <v>35</v>
      </c>
      <c r="C30" s="9">
        <f>C19+C23+C29</f>
        <v>11347872</v>
      </c>
      <c r="D30" s="9">
        <f t="shared" ref="D30:E30" si="7">D19+D23+D29</f>
        <v>0</v>
      </c>
      <c r="E30" s="9">
        <f t="shared" si="7"/>
        <v>12610356</v>
      </c>
      <c r="F30" s="10"/>
    </row>
    <row r="31" spans="1:6" x14ac:dyDescent="0.25">
      <c r="A31" s="4"/>
      <c r="B31" s="5" t="s">
        <v>138</v>
      </c>
      <c r="C31" s="6">
        <v>767720</v>
      </c>
      <c r="D31" s="6"/>
      <c r="E31" s="6">
        <v>614633</v>
      </c>
      <c r="F31" s="10"/>
    </row>
    <row r="32" spans="1:6" x14ac:dyDescent="0.25">
      <c r="A32" s="4"/>
      <c r="B32" s="5" t="s">
        <v>139</v>
      </c>
      <c r="C32" s="6">
        <v>767720</v>
      </c>
      <c r="D32" s="6"/>
      <c r="E32" s="6">
        <v>614633</v>
      </c>
      <c r="F32" s="10"/>
    </row>
    <row r="33" spans="1:6" x14ac:dyDescent="0.25">
      <c r="A33" s="4" t="s">
        <v>36</v>
      </c>
      <c r="B33" s="5" t="s">
        <v>37</v>
      </c>
      <c r="C33" s="6">
        <v>0</v>
      </c>
      <c r="D33" s="6">
        <v>0</v>
      </c>
      <c r="E33" s="6">
        <v>187000</v>
      </c>
      <c r="F33" s="10"/>
    </row>
    <row r="34" spans="1:6" x14ac:dyDescent="0.25">
      <c r="A34" s="7" t="s">
        <v>38</v>
      </c>
      <c r="B34" s="8" t="s">
        <v>39</v>
      </c>
      <c r="C34" s="9">
        <f>C31+C33</f>
        <v>767720</v>
      </c>
      <c r="D34" s="9">
        <f t="shared" ref="D34:E34" si="8">D31+D33</f>
        <v>0</v>
      </c>
      <c r="E34" s="9">
        <f t="shared" si="8"/>
        <v>801633</v>
      </c>
      <c r="F34" s="10"/>
    </row>
    <row r="35" spans="1:6" x14ac:dyDescent="0.25">
      <c r="A35" s="7" t="s">
        <v>40</v>
      </c>
      <c r="B35" s="8" t="s">
        <v>41</v>
      </c>
      <c r="C35" s="9">
        <f>C30+C34</f>
        <v>12115592</v>
      </c>
      <c r="D35" s="9">
        <f t="shared" ref="D35:E35" si="9">D30+D34</f>
        <v>0</v>
      </c>
      <c r="E35" s="9">
        <f t="shared" si="9"/>
        <v>13411989</v>
      </c>
      <c r="F35" s="10"/>
    </row>
    <row r="36" spans="1:6" x14ac:dyDescent="0.25">
      <c r="A36" s="4" t="s">
        <v>42</v>
      </c>
      <c r="B36" s="5" t="s">
        <v>43</v>
      </c>
      <c r="C36" s="6">
        <v>0</v>
      </c>
      <c r="D36" s="6">
        <v>0</v>
      </c>
      <c r="E36" s="6">
        <v>0</v>
      </c>
      <c r="F36" s="10"/>
    </row>
    <row r="37" spans="1:6" x14ac:dyDescent="0.25">
      <c r="A37" s="7" t="s">
        <v>44</v>
      </c>
      <c r="B37" s="8" t="s">
        <v>45</v>
      </c>
      <c r="C37" s="9">
        <v>0</v>
      </c>
      <c r="D37" s="9">
        <v>0</v>
      </c>
      <c r="E37" s="9">
        <v>0</v>
      </c>
      <c r="F37" s="10"/>
    </row>
    <row r="38" spans="1:6" x14ac:dyDescent="0.25">
      <c r="A38" s="4" t="s">
        <v>46</v>
      </c>
      <c r="B38" s="5" t="s">
        <v>47</v>
      </c>
      <c r="C38" s="6">
        <v>0</v>
      </c>
      <c r="D38" s="6">
        <v>0</v>
      </c>
      <c r="E38" s="6">
        <v>0</v>
      </c>
      <c r="F38" s="10"/>
    </row>
    <row r="39" spans="1:6" ht="25.5" x14ac:dyDescent="0.25">
      <c r="A39" s="4" t="s">
        <v>48</v>
      </c>
      <c r="B39" s="5" t="s">
        <v>49</v>
      </c>
      <c r="C39" s="6">
        <v>0</v>
      </c>
      <c r="D39" s="6">
        <v>0</v>
      </c>
      <c r="E39" s="6">
        <v>0</v>
      </c>
      <c r="F39" s="10"/>
    </row>
    <row r="40" spans="1:6" x14ac:dyDescent="0.25">
      <c r="A40" s="7" t="s">
        <v>50</v>
      </c>
      <c r="B40" s="8" t="s">
        <v>51</v>
      </c>
      <c r="C40" s="11">
        <v>0</v>
      </c>
      <c r="D40" s="9">
        <v>0</v>
      </c>
      <c r="E40" s="11">
        <v>0</v>
      </c>
      <c r="F40" s="10"/>
    </row>
    <row r="41" spans="1:6" x14ac:dyDescent="0.25">
      <c r="A41" s="7" t="s">
        <v>52</v>
      </c>
      <c r="B41" s="8" t="s">
        <v>53</v>
      </c>
      <c r="C41" s="11">
        <v>0</v>
      </c>
      <c r="D41" s="9">
        <v>0</v>
      </c>
      <c r="E41" s="11">
        <v>0</v>
      </c>
      <c r="F41" s="10"/>
    </row>
    <row r="42" spans="1:6" x14ac:dyDescent="0.25">
      <c r="A42" s="41" t="s">
        <v>54</v>
      </c>
      <c r="B42" s="42" t="s">
        <v>55</v>
      </c>
      <c r="C42" s="43">
        <f>C12+C18+C35</f>
        <v>912581780</v>
      </c>
      <c r="D42" s="43">
        <f t="shared" ref="D42:E42" si="10">D12+D18+D35</f>
        <v>0</v>
      </c>
      <c r="E42" s="43">
        <f t="shared" si="10"/>
        <v>1020543083</v>
      </c>
      <c r="F42" s="10"/>
    </row>
    <row r="43" spans="1:6" x14ac:dyDescent="0.25">
      <c r="A43" s="41"/>
      <c r="B43" s="44" t="s">
        <v>140</v>
      </c>
      <c r="C43" s="45">
        <v>1196588028</v>
      </c>
      <c r="D43" s="45"/>
      <c r="E43" s="45">
        <v>1196588028</v>
      </c>
      <c r="F43" s="10"/>
    </row>
    <row r="44" spans="1:6" x14ac:dyDescent="0.25">
      <c r="A44" s="41"/>
      <c r="B44" s="44" t="s">
        <v>141</v>
      </c>
      <c r="C44" s="45">
        <v>13038747</v>
      </c>
      <c r="D44" s="45"/>
      <c r="E44" s="45">
        <v>13038747</v>
      </c>
      <c r="F44" s="10"/>
    </row>
    <row r="45" spans="1:6" x14ac:dyDescent="0.25">
      <c r="A45" s="41"/>
      <c r="B45" s="44" t="s">
        <v>142</v>
      </c>
      <c r="C45" s="45">
        <v>2701458</v>
      </c>
      <c r="D45" s="45"/>
      <c r="E45" s="45">
        <v>2701458</v>
      </c>
      <c r="F45" s="10"/>
    </row>
    <row r="46" spans="1:6" x14ac:dyDescent="0.25">
      <c r="A46" s="4" t="s">
        <v>56</v>
      </c>
      <c r="B46" s="5" t="s">
        <v>57</v>
      </c>
      <c r="C46" s="6">
        <v>-420696757</v>
      </c>
      <c r="D46" s="6">
        <v>0</v>
      </c>
      <c r="E46" s="6">
        <v>-337958324</v>
      </c>
      <c r="F46" s="10"/>
    </row>
    <row r="47" spans="1:6" x14ac:dyDescent="0.25">
      <c r="A47" s="4" t="s">
        <v>58</v>
      </c>
      <c r="B47" s="5" t="s">
        <v>59</v>
      </c>
      <c r="C47" s="6">
        <v>82738433</v>
      </c>
      <c r="D47" s="6">
        <v>0</v>
      </c>
      <c r="E47" s="6">
        <v>102390564</v>
      </c>
      <c r="F47" s="10"/>
    </row>
    <row r="48" spans="1:6" x14ac:dyDescent="0.25">
      <c r="A48" s="7" t="s">
        <v>60</v>
      </c>
      <c r="B48" s="8" t="s">
        <v>61</v>
      </c>
      <c r="C48" s="9">
        <f>SUM(C43:C47)</f>
        <v>874369909</v>
      </c>
      <c r="D48" s="9">
        <f t="shared" ref="D48:E48" si="11">SUM(D43:D47)</f>
        <v>0</v>
      </c>
      <c r="E48" s="9">
        <f t="shared" si="11"/>
        <v>976760473</v>
      </c>
      <c r="F48" s="10"/>
    </row>
    <row r="49" spans="1:6" x14ac:dyDescent="0.25">
      <c r="A49" s="4" t="s">
        <v>62</v>
      </c>
      <c r="B49" s="5" t="s">
        <v>63</v>
      </c>
      <c r="C49" s="6">
        <v>18394572</v>
      </c>
      <c r="D49" s="6">
        <v>0</v>
      </c>
      <c r="E49" s="6">
        <v>18612323</v>
      </c>
      <c r="F49" s="10"/>
    </row>
    <row r="50" spans="1:6" x14ac:dyDescent="0.25">
      <c r="A50" s="4"/>
      <c r="B50" s="5" t="s">
        <v>143</v>
      </c>
      <c r="C50" s="6">
        <v>0</v>
      </c>
      <c r="D50" s="6">
        <v>0</v>
      </c>
      <c r="E50" s="6">
        <v>195000</v>
      </c>
      <c r="F50" s="10"/>
    </row>
    <row r="51" spans="1:6" x14ac:dyDescent="0.25">
      <c r="A51" s="4"/>
      <c r="B51" s="5" t="s">
        <v>144</v>
      </c>
      <c r="C51" s="6">
        <v>12101313</v>
      </c>
      <c r="D51" s="6"/>
      <c r="E51" s="6">
        <v>16946620</v>
      </c>
      <c r="F51" s="10"/>
    </row>
    <row r="52" spans="1:6" x14ac:dyDescent="0.25">
      <c r="A52" s="7" t="s">
        <v>64</v>
      </c>
      <c r="B52" s="8" t="s">
        <v>65</v>
      </c>
      <c r="C52" s="11">
        <f>SUM(C49:C51)</f>
        <v>30495885</v>
      </c>
      <c r="D52" s="11">
        <f t="shared" ref="D52:E52" si="12">SUM(D49:D51)</f>
        <v>0</v>
      </c>
      <c r="E52" s="11">
        <f t="shared" si="12"/>
        <v>35753943</v>
      </c>
      <c r="F52" s="10"/>
    </row>
    <row r="53" spans="1:6" ht="25.5" x14ac:dyDescent="0.25">
      <c r="A53" s="4" t="s">
        <v>66</v>
      </c>
      <c r="B53" s="5" t="s">
        <v>67</v>
      </c>
      <c r="C53" s="6">
        <v>4145517</v>
      </c>
      <c r="D53" s="6">
        <v>0</v>
      </c>
      <c r="E53" s="6">
        <v>4458198</v>
      </c>
      <c r="F53" s="10"/>
    </row>
    <row r="54" spans="1:6" ht="25.5" x14ac:dyDescent="0.25">
      <c r="A54" s="4" t="s">
        <v>68</v>
      </c>
      <c r="B54" s="5" t="s">
        <v>69</v>
      </c>
      <c r="C54" s="6">
        <v>4145517</v>
      </c>
      <c r="D54" s="6">
        <v>0</v>
      </c>
      <c r="E54" s="6">
        <v>4458198</v>
      </c>
      <c r="F54" s="10"/>
    </row>
    <row r="55" spans="1:6" x14ac:dyDescent="0.25">
      <c r="A55" s="7" t="s">
        <v>70</v>
      </c>
      <c r="B55" s="8" t="s">
        <v>71</v>
      </c>
      <c r="C55" s="9">
        <f>C53</f>
        <v>4145517</v>
      </c>
      <c r="D55" s="9">
        <f t="shared" ref="D55:E55" si="13">D53</f>
        <v>0</v>
      </c>
      <c r="E55" s="9">
        <f t="shared" si="13"/>
        <v>4458198</v>
      </c>
      <c r="F55" s="10"/>
    </row>
    <row r="56" spans="1:6" x14ac:dyDescent="0.25">
      <c r="A56" s="4" t="s">
        <v>72</v>
      </c>
      <c r="B56" s="5" t="s">
        <v>73</v>
      </c>
      <c r="C56" s="6">
        <v>21753</v>
      </c>
      <c r="D56" s="6">
        <v>0</v>
      </c>
      <c r="E56" s="6">
        <v>21753</v>
      </c>
      <c r="F56" s="10"/>
    </row>
    <row r="57" spans="1:6" x14ac:dyDescent="0.25">
      <c r="A57" s="7" t="s">
        <v>74</v>
      </c>
      <c r="B57" s="8" t="s">
        <v>75</v>
      </c>
      <c r="C57" s="9">
        <f>C56</f>
        <v>21753</v>
      </c>
      <c r="D57" s="9">
        <f t="shared" ref="D57:E57" si="14">D56</f>
        <v>0</v>
      </c>
      <c r="E57" s="9">
        <f t="shared" si="14"/>
        <v>21753</v>
      </c>
      <c r="F57" s="10"/>
    </row>
    <row r="58" spans="1:6" x14ac:dyDescent="0.25">
      <c r="A58" s="7" t="s">
        <v>76</v>
      </c>
      <c r="B58" s="8" t="s">
        <v>77</v>
      </c>
      <c r="C58" s="9">
        <f>C52+C55+C57</f>
        <v>34663155</v>
      </c>
      <c r="D58" s="9">
        <f t="shared" ref="D58:E58" si="15">D52+D55+D57</f>
        <v>0</v>
      </c>
      <c r="E58" s="9">
        <f t="shared" si="15"/>
        <v>40233894</v>
      </c>
      <c r="F58" s="10"/>
    </row>
    <row r="59" spans="1:6" x14ac:dyDescent="0.25">
      <c r="A59" s="4" t="s">
        <v>78</v>
      </c>
      <c r="B59" s="5" t="s">
        <v>79</v>
      </c>
      <c r="C59" s="6">
        <v>3548716</v>
      </c>
      <c r="D59" s="6">
        <v>0</v>
      </c>
      <c r="E59" s="6">
        <v>3548716</v>
      </c>
    </row>
    <row r="60" spans="1:6" x14ac:dyDescent="0.25">
      <c r="A60" s="4" t="s">
        <v>80</v>
      </c>
      <c r="B60" s="5" t="s">
        <v>81</v>
      </c>
      <c r="C60" s="6">
        <v>0</v>
      </c>
      <c r="D60" s="6">
        <v>0</v>
      </c>
      <c r="E60" s="6">
        <v>0</v>
      </c>
    </row>
    <row r="61" spans="1:6" ht="15.75" thickBot="1" x14ac:dyDescent="0.3">
      <c r="A61" s="7" t="s">
        <v>82</v>
      </c>
      <c r="B61" s="8" t="s">
        <v>83</v>
      </c>
      <c r="C61" s="9">
        <f>C60+C59</f>
        <v>3548716</v>
      </c>
      <c r="D61" s="9">
        <f t="shared" ref="D61:E61" si="16">D60+D59</f>
        <v>0</v>
      </c>
      <c r="E61" s="9">
        <f t="shared" si="16"/>
        <v>3548716</v>
      </c>
    </row>
    <row r="62" spans="1:6" ht="15.75" thickBot="1" x14ac:dyDescent="0.3">
      <c r="A62" s="46" t="s">
        <v>84</v>
      </c>
      <c r="B62" s="47" t="s">
        <v>85</v>
      </c>
      <c r="C62" s="48">
        <f>C48+C58+C61</f>
        <v>912581780</v>
      </c>
      <c r="D62" s="48">
        <f t="shared" ref="D62:E62" si="17">D48+D58+D61</f>
        <v>0</v>
      </c>
      <c r="E62" s="49">
        <f t="shared" si="17"/>
        <v>1020543083</v>
      </c>
    </row>
  </sheetData>
  <mergeCells count="3">
    <mergeCell ref="A2:D2"/>
    <mergeCell ref="A3:E3"/>
    <mergeCell ref="A4:E4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gördülő (2)</vt:lpstr>
      <vt:lpstr>MÉRLEG</vt:lpstr>
      <vt:lpstr>'gördülő (2)'!Nyomtatási_terület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VitalLife</dc:creator>
  <cp:lastModifiedBy>Piroska</cp:lastModifiedBy>
  <cp:lastPrinted>2019-08-06T12:55:20Z</cp:lastPrinted>
  <dcterms:created xsi:type="dcterms:W3CDTF">2019-07-01T05:55:51Z</dcterms:created>
  <dcterms:modified xsi:type="dcterms:W3CDTF">2019-08-06T12:59:55Z</dcterms:modified>
</cp:coreProperties>
</file>