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904" activeTab="3"/>
  </bookViews>
  <sheets>
    <sheet name="1.Mérleg" sheetId="1" r:id="rId1"/>
    <sheet name=" 2a.önk bevétel" sheetId="2" r:id="rId2"/>
    <sheet name="2.b melléklet" sheetId="3" r:id="rId3"/>
    <sheet name="3. melléklet" sheetId="4" r:id="rId4"/>
    <sheet name="3a. önk" sheetId="5" r:id="rId5"/>
    <sheet name="3b. Közös Hiv " sheetId="6" r:id="rId6"/>
    <sheet name="3.c Műv Ház" sheetId="7" r:id="rId7"/>
    <sheet name="4. Feladatok" sheetId="8" r:id="rId8"/>
    <sheet name="5. Támogatások" sheetId="9" r:id="rId9"/>
    <sheet name="6. beruh. kiadás " sheetId="10" r:id="rId10"/>
    <sheet name="7. Felújítás" sheetId="11" r:id="rId11"/>
    <sheet name="8. Eu projekt" sheetId="12" r:id="rId12"/>
    <sheet name="9. közvetett tám." sheetId="13" r:id="rId13"/>
    <sheet name="10. Műk.célra átv." sheetId="14" r:id="rId14"/>
    <sheet name="11. Felhalm.c.átv." sheetId="15" r:id="rId15"/>
    <sheet name="12 .egyéb műk támogatás" sheetId="16" r:id="rId16"/>
    <sheet name="13.Ellátott jutt. " sheetId="17" r:id="rId17"/>
    <sheet name="14. stabilitás" sheetId="18" r:id="rId18"/>
    <sheet name="15.előirfelhasz" sheetId="19" r:id="rId19"/>
    <sheet name="16. 3 éves terv" sheetId="20" r:id="rId20"/>
    <sheet name="Munka1" sheetId="21" r:id="rId21"/>
  </sheets>
  <definedNames>
    <definedName name="Excel_BuiltIn__FilterDatabase_2">' 2a.önk bevétel'!$B$3:$B$52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átv.'!$A$1:$C$14</definedName>
    <definedName name="Excel_BuiltIn_Print_Area_17">'12 .egyéb műk támogatás'!$A$4:$C$23</definedName>
    <definedName name="Excel_BuiltIn_Print_Area_18">"$#HIV!.$#HIV!$#HIV!:$#HIV!$#HIV!"</definedName>
    <definedName name="Excel_BuiltIn_Print_Area_20">#REF!</definedName>
    <definedName name="Excel_BuiltIn_Print_Area_4">'2.b melléklet'!$B$2:$B$37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bevétel'!$A$7:$IR$7</definedName>
    <definedName name="Excel_BuiltIn_Print_Titles_23_1">#REF!</definedName>
    <definedName name="Excel_BuiltIn_Print_Titles_25">#REF!</definedName>
    <definedName name="Excel_BuiltIn_Print_Titles_3_1">' 2a.önk bevétel'!$A$7:$IL$7</definedName>
    <definedName name="Excel_BuiltIn_Print_Titles_5">'3a. önk'!$1:$7</definedName>
    <definedName name="Excel_BuiltIn_Print_Titles_5_1">'3a. önk'!$A$1:$IR$7</definedName>
    <definedName name="Excel_BuiltIn_Print_Titles_7_1">'3b. Közös Hiv '!$B$6:$IJ$6</definedName>
    <definedName name="Excel_BuiltIn_Print_Titles_9">'3b. Közös Hiv '!$A$6:$IS$6</definedName>
    <definedName name="_xlnm.Print_Titles" localSheetId="1">' 2a.önk bevétel'!$4:$7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<sst xmlns="http://schemas.openxmlformats.org/spreadsheetml/2006/main" count="1253" uniqueCount="517">
  <si>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</si>
  <si>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</si>
  <si>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</si>
  <si>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</si>
  <si>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</si>
  <si>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</si>
  <si>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</si>
  <si>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</si>
  <si>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</si>
  <si>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</si>
  <si>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</si>
  <si>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</si>
  <si>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</si>
  <si>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</si>
  <si>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</si>
  <si>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</si>
  <si>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</si>
  <si>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</si>
  <si>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</si>
  <si>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</si>
  <si>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</si>
  <si>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</si>
  <si>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</si>
  <si>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</si>
  <si>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</si>
  <si>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</si>
  <si>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</si>
  <si>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</si>
  <si>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</si>
  <si>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</si>
  <si>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</si>
  <si>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</si>
  <si>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</si>
  <si>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</si>
  <si>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</si>
  <si>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</si>
  <si>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</si>
  <si>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</si>
  <si>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</si>
  <si>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</si>
  <si>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</si>
  <si>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</si>
  <si>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</si>
  <si>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</si>
  <si>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</si>
  <si>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</si>
  <si>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</si>
  <si>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</si>
  <si>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</si>
  <si>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</si>
  <si>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</si>
  <si>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</si>
  <si>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</si>
  <si>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</si>
  <si>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</si>
  <si>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</si>
  <si>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</si>
  <si>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</si>
  <si>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</si>
  <si>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</si>
  <si>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</si>
  <si>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</si>
  <si>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</si>
  <si>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</si>
  <si>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</si>
  <si>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</si>
  <si>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</si>
  <si>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</si>
  <si>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</si>
  <si>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</si>
  <si>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</si>
  <si>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</si>
  <si>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</si>
  <si>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</si>
  <si>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</si>
  <si>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</si>
  <si>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</si>
  <si>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</si>
  <si>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</si>
  <si>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</si>
  <si>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</si>
  <si>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</si>
  <si>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</si>
  <si>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</si>
  <si>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</si>
  <si>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</si>
  <si>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</si>
  <si>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</si>
  <si>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</si>
  <si>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</si>
  <si>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</si>
  <si>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</si>
  <si>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</si>
  <si>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</si>
  <si>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</si>
  <si>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</si>
  <si>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</si>
  <si>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</si>
  <si>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</si>
  <si>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</si>
  <si>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</si>
  <si>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</si>
  <si>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</si>
  <si>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</si>
  <si>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</si>
  <si>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</si>
  <si>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</si>
  <si>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</si>
  <si>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</si>
  <si>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</si>
  <si>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</si>
  <si>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</si>
  <si>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</si>
  <si>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</si>
  <si>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</si>
  <si>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</si>
  <si>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</si>
  <si>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</si>
  <si>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</si>
  <si>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</si>
  <si>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</si>
  <si>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</si>
  <si>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</si>
  <si>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</si>
  <si>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</si>
  <si>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</si>
  <si>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</si>
  <si>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</si>
  <si>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</si>
  <si>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</si>
  <si>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</si>
  <si>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</si>
  <si>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</si>
  <si>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</si>
  <si>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</si>
  <si>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</si>
  <si>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</si>
  <si>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</si>
  <si>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</si>
  <si>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</si>
  <si>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</si>
  <si>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</si>
  <si>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</si>
  <si>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</si>
  <si>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</si>
  <si>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</si>
  <si>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</si>
  <si>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</si>
  <si>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</si>
  <si>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</si>
  <si>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</si>
  <si>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</si>
  <si>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</si>
  <si>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</si>
  <si>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</si>
  <si>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</si>
  <si>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</si>
  <si>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</si>
  <si>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</si>
  <si>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</si>
  <si>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</si>
  <si>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</si>
  <si>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</si>
  <si>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</si>
  <si>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</si>
  <si>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</si>
  <si>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</si>
  <si>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</si>
  <si>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</si>
  <si>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</si>
  <si>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</si>
  <si>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</si>
  <si>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</si>
  <si>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</si>
  <si>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</si>
  <si>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</si>
  <si>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</si>
  <si>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</si>
  <si>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</si>
  <si>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</si>
  <si>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</si>
  <si>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</si>
  <si>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</si>
  <si>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</si>
  <si>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</si>
  <si>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</si>
  <si>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</si>
  <si>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</si>
  <si>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</si>
  <si>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</si>
  <si>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</si>
  <si>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</si>
  <si>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</si>
  <si>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</si>
  <si>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</si>
  <si>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</si>
  <si>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</si>
  <si>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</si>
  <si>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</si>
  <si>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</si>
  <si>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</si>
  <si>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</si>
  <si>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</si>
  <si>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</si>
  <si>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</si>
  <si>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</si>
  <si>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</si>
  <si>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</si>
  <si>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</si>
  <si>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</si>
  <si>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</si>
  <si>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</si>
  <si>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</si>
  <si>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</si>
  <si>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</si>
  <si>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</si>
  <si>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</si>
  <si>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</si>
  <si>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</si>
  <si>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</si>
  <si>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</si>
  <si>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</si>
  <si>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</si>
  <si>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</si>
  <si>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</si>
  <si>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</si>
  <si>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</si>
  <si>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</si>
  <si>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</si>
  <si>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</si>
  <si>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</si>
  <si>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</si>
  <si>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</si>
  <si>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</si>
  <si>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</si>
  <si>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</si>
  <si>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</si>
  <si>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</si>
  <si>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</si>
  <si>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</si>
  <si>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</si>
  <si>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</si>
  <si>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</si>
  <si>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</si>
  <si>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</si>
  <si>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</si>
  <si>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</si>
  <si>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</si>
  <si>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</si>
  <si>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</si>
  <si>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>11. melléklet</t>
  </si>
  <si>
    <t>Zalakomár Nagyközség Önkormányzata és intézményei egyéb felhalmozási célú támogatásai államháztartáson belülről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</si>
  <si>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</si>
  <si>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</si>
  <si>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</si>
  <si>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 xml:space="preserve">Zalakarosi Hétközi és Hétvégi Orvosi Ügyelet </t>
  </si>
  <si>
    <t>Iskola hozzájárulás</t>
  </si>
  <si>
    <t>Fogorvosi ügyelet</t>
  </si>
  <si>
    <t>Egyéb működési célú támogatások államháztartáson kívülre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</si>
  <si>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</si>
  <si>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</si>
  <si>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</si>
  <si>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</si>
  <si>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</si>
  <si>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</si>
  <si>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</si>
  <si>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</si>
  <si>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</si>
  <si>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</si>
  <si>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</si>
  <si>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</si>
  <si>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</si>
  <si>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</si>
  <si>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</si>
  <si>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</si>
  <si>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</si>
  <si>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</si>
  <si>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</si>
  <si>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</si>
  <si>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</si>
  <si>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</si>
  <si>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</si>
  <si>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</si>
  <si>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</si>
  <si>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</si>
  <si>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</si>
  <si>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</si>
  <si>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</si>
  <si>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</si>
  <si>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</si>
  <si>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</si>
  <si>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</si>
  <si>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</si>
  <si>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</si>
  <si>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</si>
  <si>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</si>
  <si>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</si>
  <si>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</si>
  <si>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</si>
  <si>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</si>
  <si>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</si>
  <si>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II. 1. (2) 1 óvodapedagógusok nevelő munkáját közvetlenül segítők száma a Köznevelési törvény 2. számú melléklet szerint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</si>
  <si>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</si>
  <si>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</si>
  <si>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</si>
  <si>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</si>
  <si>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</si>
  <si>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</si>
  <si>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</si>
  <si>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</si>
  <si>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</si>
  <si>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</si>
  <si>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</si>
  <si>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</si>
  <si>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</si>
  <si>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</si>
  <si>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</si>
  <si>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</si>
  <si>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</si>
  <si>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</si>
  <si>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</si>
  <si>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</si>
  <si>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</si>
  <si>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</si>
  <si>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</si>
  <si>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</si>
  <si>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</si>
  <si>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</si>
  <si>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</si>
  <si>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</si>
  <si>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</si>
  <si>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>költségvetési intézmény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</si>
  <si>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</si>
  <si>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</si>
  <si>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</si>
  <si>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</si>
  <si>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</si>
  <si>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</si>
  <si>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</si>
  <si>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</si>
  <si>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Rendszeres gyermekvédelmi támogatás (Erzsébet utalvány)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</si>
  <si>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</si>
  <si>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1.3. Egyéb pénzbeli és természetbeli ellátás</t>
  </si>
  <si>
    <t xml:space="preserve"> - térítési díj, telefontsz.</t>
  </si>
  <si>
    <t>1. Ingatlan értékesítés</t>
  </si>
  <si>
    <t>2. Kulcsosház működtetése</t>
  </si>
  <si>
    <t>5. Óvodai ellátás, iskola</t>
  </si>
  <si>
    <t xml:space="preserve">  -  támogatás</t>
  </si>
  <si>
    <t>4. Szociális feladatok támogatása</t>
  </si>
  <si>
    <t xml:space="preserve">4. Szociális feladatok </t>
  </si>
  <si>
    <t xml:space="preserve">3. Egyéb kötelező feldatok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</si>
  <si>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</si>
  <si>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</si>
  <si>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</si>
  <si>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</si>
  <si>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</si>
  <si>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</si>
  <si>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</si>
  <si>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</si>
  <si>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</si>
  <si>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</si>
  <si>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</si>
  <si>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11. Támogatás: ESZI</t>
  </si>
  <si>
    <t>12. Közbiztonság</t>
  </si>
  <si>
    <t>14. Közfoglalkoztatás</t>
  </si>
  <si>
    <t>15. Önkormányzati jogalkotás</t>
  </si>
  <si>
    <t>15. Lakott külterület kapcs feladatok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</si>
  <si>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</si>
  <si>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</si>
  <si>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</si>
  <si>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</si>
  <si>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</si>
  <si>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6.5. Települési támogatás</t>
  </si>
  <si>
    <t>ÁH belüli megelőlegezés vissazfizetése</t>
  </si>
  <si>
    <t>ÁH belüli megelőlegezés</t>
  </si>
  <si>
    <t>6.6 Köztemetés</t>
  </si>
  <si>
    <t>6.4. Saját hatáskörben biztosított természetbeni ellátás</t>
  </si>
  <si>
    <t>Zalakomár 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</si>
  <si>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</si>
  <si>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</si>
  <si>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</si>
  <si>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</si>
  <si>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</si>
  <si>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</si>
  <si>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</si>
  <si>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</si>
  <si>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</si>
  <si>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</si>
  <si>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</si>
  <si>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</si>
  <si>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</si>
  <si>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</si>
  <si>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</si>
  <si>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</si>
  <si>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</si>
  <si>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</si>
  <si>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</si>
  <si>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Munkaadókat terhelő járulékok</t>
  </si>
  <si>
    <t>Felhalmozási kiadások összesen</t>
  </si>
  <si>
    <t>KIADÁSOK MINDÖSSZESEN</t>
  </si>
  <si>
    <t>15. melléklet</t>
  </si>
  <si>
    <t>II.4. A köznevelési intézmények működtetéséhez kapcsolódó támog</t>
  </si>
  <si>
    <t>III. 5.c) A rászoruló gyermekek intézményen kívüli szünidei étkeztetésének támogatása</t>
  </si>
  <si>
    <t>16. Állategészségügy</t>
  </si>
  <si>
    <t>16. Pénzmaradvány</t>
  </si>
  <si>
    <t>3. Művelődési Ház eszközök</t>
  </si>
  <si>
    <t xml:space="preserve">  - fogorvosi ügyelet</t>
  </si>
  <si>
    <t xml:space="preserve">  -</t>
  </si>
  <si>
    <t>5. Könyvtár</t>
  </si>
  <si>
    <t xml:space="preserve"> </t>
  </si>
  <si>
    <t>1.1. ÁH belüli megelőlegezés</t>
  </si>
  <si>
    <t>11.</t>
  </si>
  <si>
    <t>Közös Hivatal támogatása</t>
  </si>
  <si>
    <t>Óvodai Társulás támogatása</t>
  </si>
  <si>
    <t>Polgárőrség támogatása</t>
  </si>
  <si>
    <t>Háztartások támogatása</t>
  </si>
  <si>
    <t xml:space="preserve">  - támogatás</t>
  </si>
  <si>
    <t xml:space="preserve">Kötelező feladatellátáshoz kapcsolódó létszám (fő) </t>
  </si>
  <si>
    <t>10. Idősek klubja</t>
  </si>
  <si>
    <t xml:space="preserve">  - fogl. Eü, ifj, eü. </t>
  </si>
  <si>
    <t>17.ÁH megelőlegezés</t>
  </si>
  <si>
    <t>2018. évi előirányzat</t>
  </si>
  <si>
    <t>16. melléklet</t>
  </si>
  <si>
    <t>Zalakomár Nagyközség Önkormányzata és intézményei kötelező és önként vállalt feladatai 2018. évben</t>
  </si>
  <si>
    <t>2018 évi előirányzat</t>
  </si>
  <si>
    <t>2019. évi előirányzat</t>
  </si>
  <si>
    <t xml:space="preserve">2021. évi előirányzat </t>
  </si>
  <si>
    <t>Mezőőri autó beszerzése</t>
  </si>
  <si>
    <t>Útfelújítás támogatása</t>
  </si>
  <si>
    <t>Művelődési Ház eszközbeszerzés</t>
  </si>
  <si>
    <t>Ebből - kötelező feladatellátáshoz kapcsolódó</t>
  </si>
  <si>
    <t xml:space="preserve">           - önként vállalt feladatellátáshoz kapcs.</t>
  </si>
  <si>
    <t>Térfigyelő kamerarendszer</t>
  </si>
  <si>
    <t xml:space="preserve">Közmunkaprogram eszközei </t>
  </si>
  <si>
    <t>Közmunkaprogram: felújítások térkő</t>
  </si>
  <si>
    <t>609</t>
  </si>
  <si>
    <t>114</t>
  </si>
  <si>
    <t>723</t>
  </si>
  <si>
    <t>Bursa visszautalás</t>
  </si>
  <si>
    <t>MVH Beruházási támogatás</t>
  </si>
  <si>
    <t>Országos Mentőszolgálat Alapítvány</t>
  </si>
  <si>
    <t>Nagykanizsa-Surd-Zalakomár Szociális Társulás</t>
  </si>
  <si>
    <t>I.6. Polgármesteri illetmény támogatása</t>
  </si>
  <si>
    <t xml:space="preserve"> - tsz bevétel</t>
  </si>
  <si>
    <t>18. Sport</t>
  </si>
  <si>
    <t>9.</t>
  </si>
  <si>
    <t>Zalakomárért Polgárőr Egyesület</t>
  </si>
  <si>
    <t>2018. évi I. mód.</t>
  </si>
  <si>
    <t>Népdalkör támogatása: Művelődési Ház</t>
  </si>
  <si>
    <t>Közmunkaprogram</t>
  </si>
  <si>
    <t>1. Eszközbeszerzés</t>
  </si>
  <si>
    <t>Zalakomár Nagyközség Önkormányzata és intézményei 2019. évi mérlege</t>
  </si>
  <si>
    <t>2018. évi módosított előirányzat</t>
  </si>
  <si>
    <t xml:space="preserve">2018. évi teljesítés </t>
  </si>
  <si>
    <t>Zalakomár Nagyközség Önkormányzata és intézményei 2019. évi bevételei</t>
  </si>
  <si>
    <t xml:space="preserve">Zalakomár Nagyközség Önkormányzata és intézményei 2019. évi kiadásai </t>
  </si>
  <si>
    <t>2019. évi bevételei</t>
  </si>
  <si>
    <t>2019. évi kiadásai</t>
  </si>
  <si>
    <t>2018. évi teljesítés</t>
  </si>
  <si>
    <t>2019. évi működési és felhalmozási bevételei és kiadásai</t>
  </si>
  <si>
    <t>Zalakomár Nagyközség Önkormányzata és intézményei kötelező és önként vállalt feladatai 2019. évben</t>
  </si>
  <si>
    <t>Zalakomár Nagyközség Önkormányzata és intézményei költségvetési támogatásai 2019. évben</t>
  </si>
  <si>
    <t>Zalakomár Nagyközség Önkormányzata és intézményei beruházási kiadásai 2019. évben</t>
  </si>
  <si>
    <t>2019 évi előirányzat</t>
  </si>
  <si>
    <t>Zalakomár Nagyközség Önkormányzata és intézményei felújítási kiadásai 2019. évben</t>
  </si>
  <si>
    <t>Zalakomár Nagyközség Önkormányzata és intézményei 2019. évi Európai Uniós projektjeinek bevételei és kiadásai</t>
  </si>
  <si>
    <t>2020. évi előirányzat</t>
  </si>
  <si>
    <t xml:space="preserve">2022. évi előirányzat </t>
  </si>
  <si>
    <t>Zalakomár Nagyközség Önkormányzata és intézményei 2019-2022 évi előirányzatai</t>
  </si>
  <si>
    <t>Zalakomár Nagyközség Önkormányzata és intézményei 2019. évi közvetett támogatásai</t>
  </si>
  <si>
    <t xml:space="preserve">7. </t>
  </si>
  <si>
    <t>Fogorvosi eszközök</t>
  </si>
  <si>
    <t>Kézilabda kapu</t>
  </si>
  <si>
    <t xml:space="preserve">8. </t>
  </si>
  <si>
    <t>Temető kerítés</t>
  </si>
  <si>
    <t>Tüzép</t>
  </si>
  <si>
    <t>Természeti károk helyreállítása</t>
  </si>
  <si>
    <t>Óvodai hozzájárulás</t>
  </si>
  <si>
    <t>Művelődési Ház pályázat</t>
  </si>
  <si>
    <t xml:space="preserve">12. </t>
  </si>
  <si>
    <t>Érdekeltségnövelő támogatás</t>
  </si>
  <si>
    <t>Vis maior</t>
  </si>
  <si>
    <t>I. 1.f) kiegészítés</t>
  </si>
  <si>
    <t>2019. évben 8 hónapra</t>
  </si>
  <si>
    <t>2019. évben 4 hónapra</t>
  </si>
  <si>
    <t>4. Útfelújítás, műf pálya</t>
  </si>
  <si>
    <t xml:space="preserve"> - gyermekétkeztetés </t>
  </si>
  <si>
    <t xml:space="preserve">  - Zalakomár </t>
  </si>
  <si>
    <t>3. Kölcsön megtérülés</t>
  </si>
  <si>
    <t>2019. évi I. mód</t>
  </si>
  <si>
    <t>2019. évi I. mód.</t>
  </si>
  <si>
    <t xml:space="preserve">   </t>
  </si>
  <si>
    <t>I. mód</t>
  </si>
  <si>
    <t>4. Útfelújítás</t>
  </si>
  <si>
    <t>17. Vis major támigatás</t>
  </si>
  <si>
    <t>5. Támogatás</t>
  </si>
  <si>
    <t>6. Támogatások, kölcsönök</t>
  </si>
  <si>
    <t>Közös Hivatal bértámogatása</t>
  </si>
  <si>
    <t>Bérkompenzáció</t>
  </si>
  <si>
    <t>Kulturális illetménypótlék</t>
  </si>
  <si>
    <t>2019. évi II. mód</t>
  </si>
  <si>
    <t>2019. évi II. mód.</t>
  </si>
  <si>
    <t>2.oldal</t>
  </si>
  <si>
    <t>II. mód</t>
  </si>
  <si>
    <t>Országgyűlési, EP választás</t>
  </si>
  <si>
    <t>Útfelújítás</t>
  </si>
  <si>
    <t xml:space="preserve">9. </t>
  </si>
  <si>
    <t>Műfüves pálya</t>
  </si>
  <si>
    <t>10.</t>
  </si>
  <si>
    <t>Földterület vásárlás</t>
  </si>
  <si>
    <t>Községgazdálk. Eszközei</t>
  </si>
  <si>
    <t>Laptop, számítógép</t>
  </si>
  <si>
    <t>Rendkívüli  támogatás</t>
  </si>
  <si>
    <t>Jó adatszolgáltató önk támogatása</t>
  </si>
  <si>
    <t>Gyerekvédelmi támogatás</t>
  </si>
  <si>
    <t>6. Útfelújítás</t>
  </si>
  <si>
    <t>18. Rendkívüli támogatás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</si>
</sst>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#,##0.0"/>
    <numFmt numFmtId="179" formatCode="_-* #,##0.00\ _F_t_-;\-* #,##0.00\ _F_t_-;_-* \-??\ _F_t_-;_-@_-"/>
  </numFmts>
  <fonts count="6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i/>
      <sz val="10"/>
      <name val="Bookman Old Style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Bookman Old Style"/>
      <family val="1"/>
    </font>
    <font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76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5" fillId="0" borderId="9" xfId="0" applyNumberFormat="1" applyFont="1" applyFill="1" applyBorder="1" applyAlignment="1">
      <alignment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4" borderId="9" xfId="0" applyNumberFormat="1" applyFont="1" applyFill="1" applyBorder="1" applyAlignment="1">
      <alignment horizontal="center" vertical="center"/>
    </xf>
    <xf numFmtId="0" fontId="20" fillId="24" borderId="9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4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wrapText="1"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35" fillId="0" borderId="9" xfId="0" applyNumberFormat="1" applyFont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5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170" fontId="19" fillId="0" borderId="0" xfId="40" applyNumberFormat="1" applyFont="1" applyAlignment="1">
      <alignment horizontal="right"/>
    </xf>
    <xf numFmtId="0" fontId="25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left" vertical="center"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 horizontal="left"/>
    </xf>
    <xf numFmtId="3" fontId="47" fillId="0" borderId="12" xfId="0" applyNumberFormat="1" applyFont="1" applyBorder="1" applyAlignment="1">
      <alignment horizontal="right"/>
    </xf>
    <xf numFmtId="0" fontId="47" fillId="0" borderId="13" xfId="0" applyFont="1" applyBorder="1" applyAlignment="1">
      <alignment/>
    </xf>
    <xf numFmtId="0" fontId="46" fillId="0" borderId="13" xfId="0" applyFont="1" applyBorder="1" applyAlignment="1">
      <alignment horizontal="left"/>
    </xf>
    <xf numFmtId="3" fontId="25" fillId="0" borderId="12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2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5" borderId="12" xfId="0" applyFont="1" applyFill="1" applyBorder="1" applyAlignment="1">
      <alignment horizontal="center" vertical="center"/>
    </xf>
    <xf numFmtId="170" fontId="25" fillId="25" borderId="12" xfId="40" applyNumberFormat="1" applyFont="1" applyFill="1" applyBorder="1" applyAlignment="1" applyProtection="1">
      <alignment horizontal="center" vertical="center"/>
      <protection/>
    </xf>
    <xf numFmtId="0" fontId="29" fillId="25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3" fontId="25" fillId="0" borderId="12" xfId="40" applyNumberFormat="1" applyFont="1" applyFill="1" applyBorder="1" applyAlignment="1" applyProtection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3" fontId="21" fillId="0" borderId="12" xfId="40" applyNumberFormat="1" applyFont="1" applyFill="1" applyBorder="1" applyAlignment="1" applyProtection="1">
      <alignment horizontal="right"/>
      <protection/>
    </xf>
    <xf numFmtId="3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3" fontId="21" fillId="0" borderId="12" xfId="54" applyNumberFormat="1" applyFont="1" applyBorder="1" applyAlignment="1">
      <alignment horizontal="right"/>
      <protection/>
    </xf>
    <xf numFmtId="3" fontId="29" fillId="0" borderId="12" xfId="54" applyNumberFormat="1" applyFont="1" applyBorder="1" applyAlignment="1">
      <alignment horizontal="right"/>
      <protection/>
    </xf>
    <xf numFmtId="3" fontId="21" fillId="26" borderId="12" xfId="40" applyNumberFormat="1" applyFont="1" applyFill="1" applyBorder="1" applyAlignment="1" applyProtection="1">
      <alignment horizontal="right"/>
      <protection/>
    </xf>
    <xf numFmtId="3" fontId="21" fillId="0" borderId="12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3" fontId="25" fillId="0" borderId="8" xfId="0" applyNumberFormat="1" applyFont="1" applyBorder="1" applyAlignment="1">
      <alignment horizontal="right" wrapText="1"/>
    </xf>
    <xf numFmtId="167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165" fontId="19" fillId="0" borderId="8" xfId="0" applyNumberFormat="1" applyFont="1" applyBorder="1" applyAlignment="1">
      <alignment horizontal="right"/>
    </xf>
    <xf numFmtId="165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20" fillId="22" borderId="12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 wrapText="1"/>
    </xf>
    <xf numFmtId="3" fontId="19" fillId="0" borderId="12" xfId="0" applyNumberFormat="1" applyFont="1" applyBorder="1" applyAlignment="1">
      <alignment/>
    </xf>
    <xf numFmtId="3" fontId="19" fillId="0" borderId="12" xfId="40" applyNumberFormat="1" applyFont="1" applyBorder="1" applyAlignment="1">
      <alignment horizontal="right"/>
    </xf>
    <xf numFmtId="3" fontId="25" fillId="0" borderId="12" xfId="40" applyNumberFormat="1" applyFont="1" applyBorder="1" applyAlignment="1">
      <alignment horizontal="right"/>
    </xf>
    <xf numFmtId="3" fontId="19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0" fillId="22" borderId="12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/>
    </xf>
    <xf numFmtId="0" fontId="40" fillId="0" borderId="9" xfId="0" applyFont="1" applyBorder="1" applyAlignment="1">
      <alignment/>
    </xf>
    <xf numFmtId="3" fontId="25" fillId="0" borderId="12" xfId="40" applyNumberFormat="1" applyFont="1" applyFill="1" applyBorder="1" applyAlignment="1" applyProtection="1">
      <alignment horizontal="right"/>
      <protection/>
    </xf>
    <xf numFmtId="3" fontId="25" fillId="0" borderId="14" xfId="40" applyNumberFormat="1" applyFont="1" applyFill="1" applyBorder="1" applyAlignment="1" applyProtection="1">
      <alignment horizontal="right"/>
      <protection/>
    </xf>
    <xf numFmtId="3" fontId="19" fillId="0" borderId="12" xfId="40" applyNumberFormat="1" applyFont="1" applyFill="1" applyBorder="1" applyAlignment="1" applyProtection="1">
      <alignment horizontal="right"/>
      <protection/>
    </xf>
    <xf numFmtId="3" fontId="19" fillId="0" borderId="14" xfId="40" applyNumberFormat="1" applyFont="1" applyFill="1" applyBorder="1" applyAlignment="1" applyProtection="1">
      <alignment horizontal="right"/>
      <protection/>
    </xf>
    <xf numFmtId="3" fontId="19" fillId="0" borderId="12" xfId="40" applyNumberFormat="1" applyFont="1" applyFill="1" applyBorder="1" applyAlignment="1" applyProtection="1">
      <alignment horizontal="right" wrapText="1"/>
      <protection/>
    </xf>
    <xf numFmtId="3" fontId="25" fillId="0" borderId="12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47" fillId="0" borderId="8" xfId="0" applyNumberFormat="1" applyFont="1" applyBorder="1" applyAlignment="1">
      <alignment horizontal="right"/>
    </xf>
    <xf numFmtId="3" fontId="35" fillId="0" borderId="12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5" fillId="0" borderId="8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/>
      <protection/>
    </xf>
    <xf numFmtId="3" fontId="19" fillId="0" borderId="11" xfId="0" applyNumberFormat="1" applyFont="1" applyBorder="1" applyAlignment="1">
      <alignment/>
    </xf>
    <xf numFmtId="3" fontId="19" fillId="0" borderId="8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/>
    </xf>
    <xf numFmtId="3" fontId="25" fillId="0" borderId="12" xfId="0" applyNumberFormat="1" applyFont="1" applyFill="1" applyBorder="1" applyAlignment="1" applyProtection="1">
      <alignment/>
      <protection/>
    </xf>
    <xf numFmtId="3" fontId="19" fillId="26" borderId="8" xfId="40" applyNumberFormat="1" applyFont="1" applyFill="1" applyBorder="1" applyAlignment="1" applyProtection="1">
      <alignment/>
      <protection/>
    </xf>
    <xf numFmtId="3" fontId="25" fillId="26" borderId="8" xfId="0" applyNumberFormat="1" applyFont="1" applyFill="1" applyBorder="1" applyAlignment="1" applyProtection="1">
      <alignment/>
      <protection/>
    </xf>
    <xf numFmtId="3" fontId="35" fillId="0" borderId="8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0" fontId="25" fillId="0" borderId="8" xfId="0" applyFont="1" applyBorder="1" applyAlignment="1">
      <alignment/>
    </xf>
    <xf numFmtId="165" fontId="25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37" fillId="0" borderId="8" xfId="0" applyNumberFormat="1" applyFont="1" applyBorder="1" applyAlignment="1">
      <alignment vertical="center"/>
    </xf>
    <xf numFmtId="3" fontId="35" fillId="0" borderId="8" xfId="0" applyNumberFormat="1" applyFont="1" applyBorder="1" applyAlignment="1">
      <alignment vertical="center"/>
    </xf>
    <xf numFmtId="167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11" xfId="40" applyNumberFormat="1" applyFont="1" applyFill="1" applyBorder="1" applyAlignment="1" applyProtection="1">
      <alignment vertical="center"/>
      <protection/>
    </xf>
    <xf numFmtId="0" fontId="19" fillId="0" borderId="8" xfId="0" applyFont="1" applyBorder="1" applyAlignment="1">
      <alignment/>
    </xf>
    <xf numFmtId="3" fontId="19" fillId="0" borderId="11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37" fillId="0" borderId="12" xfId="0" applyNumberFormat="1" applyFont="1" applyBorder="1" applyAlignment="1">
      <alignment vertical="center"/>
    </xf>
    <xf numFmtId="165" fontId="25" fillId="0" borderId="12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horizontal="right"/>
      <protection/>
    </xf>
    <xf numFmtId="3" fontId="25" fillId="0" borderId="8" xfId="40" applyNumberFormat="1" applyFont="1" applyFill="1" applyBorder="1" applyAlignment="1" applyProtection="1">
      <alignment horizontal="right"/>
      <protection/>
    </xf>
    <xf numFmtId="3" fontId="25" fillId="0" borderId="12" xfId="0" applyNumberFormat="1" applyFont="1" applyFill="1" applyBorder="1" applyAlignment="1" applyProtection="1">
      <alignment horizontal="right"/>
      <protection/>
    </xf>
    <xf numFmtId="3" fontId="19" fillId="0" borderId="8" xfId="0" applyNumberFormat="1" applyFont="1" applyFill="1" applyBorder="1" applyAlignment="1">
      <alignment horizontal="right" vertical="center" wrapText="1"/>
    </xf>
    <xf numFmtId="3" fontId="22" fillId="0" borderId="8" xfId="0" applyNumberFormat="1" applyFont="1" applyBorder="1" applyAlignment="1">
      <alignment/>
    </xf>
    <xf numFmtId="3" fontId="22" fillId="0" borderId="8" xfId="0" applyNumberFormat="1" applyFont="1" applyFill="1" applyBorder="1" applyAlignment="1">
      <alignment/>
    </xf>
    <xf numFmtId="165" fontId="44" fillId="0" borderId="8" xfId="0" applyNumberFormat="1" applyFont="1" applyFill="1" applyBorder="1" applyAlignment="1">
      <alignment/>
    </xf>
    <xf numFmtId="165" fontId="44" fillId="0" borderId="8" xfId="0" applyNumberFormat="1" applyFont="1" applyBorder="1" applyAlignment="1">
      <alignment/>
    </xf>
    <xf numFmtId="165" fontId="29" fillId="0" borderId="8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5" fillId="26" borderId="12" xfId="0" applyNumberFormat="1" applyFont="1" applyFill="1" applyBorder="1" applyAlignment="1" applyProtection="1">
      <alignment/>
      <protection/>
    </xf>
    <xf numFmtId="3" fontId="22" fillId="0" borderId="12" xfId="0" applyNumberFormat="1" applyFont="1" applyFill="1" applyBorder="1" applyAlignment="1">
      <alignment/>
    </xf>
    <xf numFmtId="165" fontId="44" fillId="0" borderId="12" xfId="0" applyNumberFormat="1" applyFont="1" applyFill="1" applyBorder="1" applyAlignment="1">
      <alignment/>
    </xf>
    <xf numFmtId="165" fontId="44" fillId="0" borderId="12" xfId="0" applyNumberFormat="1" applyFont="1" applyBorder="1" applyAlignment="1">
      <alignment/>
    </xf>
    <xf numFmtId="165" fontId="29" fillId="0" borderId="12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47" fillId="0" borderId="14" xfId="0" applyNumberFormat="1" applyFont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165" fontId="19" fillId="0" borderId="11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vertical="center"/>
      <protection/>
    </xf>
    <xf numFmtId="3" fontId="25" fillId="0" borderId="8" xfId="0" applyNumberFormat="1" applyFont="1" applyFill="1" applyBorder="1" applyAlignment="1" applyProtection="1">
      <alignment horizontal="right" vertical="center"/>
      <protection/>
    </xf>
    <xf numFmtId="3" fontId="25" fillId="0" borderId="12" xfId="0" applyNumberFormat="1" applyFont="1" applyFill="1" applyBorder="1" applyAlignment="1" applyProtection="1">
      <alignment vertical="center"/>
      <protection/>
    </xf>
    <xf numFmtId="3" fontId="25" fillId="0" borderId="12" xfId="0" applyNumberFormat="1" applyFont="1" applyFill="1" applyBorder="1" applyAlignment="1" applyProtection="1">
      <alignment horizontal="right" vertical="center"/>
      <protection/>
    </xf>
    <xf numFmtId="3" fontId="19" fillId="0" borderId="12" xfId="0" applyNumberFormat="1" applyFont="1" applyFill="1" applyBorder="1" applyAlignment="1">
      <alignment horizontal="right" wrapText="1"/>
    </xf>
    <xf numFmtId="3" fontId="25" fillId="0" borderId="12" xfId="0" applyNumberFormat="1" applyFont="1" applyBorder="1" applyAlignment="1">
      <alignment horizontal="right" wrapText="1"/>
    </xf>
    <xf numFmtId="167" fontId="19" fillId="0" borderId="12" xfId="0" applyNumberFormat="1" applyFont="1" applyBorder="1" applyAlignment="1">
      <alignment/>
    </xf>
    <xf numFmtId="165" fontId="19" fillId="0" borderId="12" xfId="0" applyNumberFormat="1" applyFont="1" applyBorder="1" applyAlignment="1">
      <alignment horizontal="right"/>
    </xf>
    <xf numFmtId="165" fontId="19" fillId="0" borderId="12" xfId="0" applyNumberFormat="1" applyFont="1" applyBorder="1" applyAlignment="1">
      <alignment/>
    </xf>
    <xf numFmtId="3" fontId="19" fillId="26" borderId="12" xfId="40" applyNumberFormat="1" applyFont="1" applyFill="1" applyBorder="1" applyAlignment="1" applyProtection="1">
      <alignment/>
      <protection/>
    </xf>
    <xf numFmtId="3" fontId="35" fillId="0" borderId="12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167" fontId="19" fillId="0" borderId="12" xfId="40" applyNumberFormat="1" applyFont="1" applyFill="1" applyBorder="1" applyAlignment="1" applyProtection="1">
      <alignment horizontal="right" vertical="center"/>
      <protection/>
    </xf>
    <xf numFmtId="3" fontId="19" fillId="0" borderId="12" xfId="40" applyNumberFormat="1" applyFont="1" applyFill="1" applyBorder="1" applyAlignment="1" applyProtection="1">
      <alignment horizontal="right" vertical="center"/>
      <protection/>
    </xf>
    <xf numFmtId="3" fontId="25" fillId="0" borderId="12" xfId="40" applyNumberFormat="1" applyFont="1" applyFill="1" applyBorder="1" applyAlignment="1" applyProtection="1">
      <alignment vertical="center"/>
      <protection/>
    </xf>
    <xf numFmtId="0" fontId="19" fillId="0" borderId="12" xfId="0" applyFont="1" applyBorder="1" applyAlignment="1">
      <alignment/>
    </xf>
    <xf numFmtId="3" fontId="25" fillId="0" borderId="12" xfId="40" applyNumberFormat="1" applyFont="1" applyFill="1" applyBorder="1" applyAlignment="1" applyProtection="1">
      <alignment horizontal="right" wrapText="1"/>
      <protection/>
    </xf>
    <xf numFmtId="0" fontId="20" fillId="24" borderId="12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/>
    </xf>
    <xf numFmtId="165" fontId="22" fillId="0" borderId="12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horizontal="right" vertical="center"/>
    </xf>
    <xf numFmtId="165" fontId="45" fillId="0" borderId="12" xfId="0" applyNumberFormat="1" applyFont="1" applyBorder="1" applyAlignment="1">
      <alignment/>
    </xf>
    <xf numFmtId="3" fontId="19" fillId="0" borderId="8" xfId="40" applyNumberFormat="1" applyFont="1" applyFill="1" applyBorder="1" applyAlignment="1" applyProtection="1">
      <alignment horizontal="right" wrapText="1"/>
      <protection/>
    </xf>
    <xf numFmtId="3" fontId="25" fillId="0" borderId="8" xfId="0" applyNumberFormat="1" applyFont="1" applyFill="1" applyBorder="1" applyAlignment="1">
      <alignment horizontal="right" vertical="center"/>
    </xf>
    <xf numFmtId="0" fontId="57" fillId="0" borderId="0" xfId="0" applyFont="1" applyAlignment="1">
      <alignment/>
    </xf>
    <xf numFmtId="3" fontId="19" fillId="0" borderId="14" xfId="40" applyNumberFormat="1" applyFont="1" applyFill="1" applyBorder="1" applyAlignment="1" applyProtection="1">
      <alignment horizontal="right" wrapText="1"/>
      <protection/>
    </xf>
    <xf numFmtId="3" fontId="25" fillId="0" borderId="14" xfId="40" applyNumberFormat="1" applyFont="1" applyFill="1" applyBorder="1" applyAlignment="1" applyProtection="1">
      <alignment horizontal="right" wrapText="1"/>
      <protection/>
    </xf>
    <xf numFmtId="0" fontId="25" fillId="22" borderId="10" xfId="0" applyFont="1" applyFill="1" applyBorder="1" applyAlignment="1">
      <alignment horizontal="center"/>
    </xf>
    <xf numFmtId="3" fontId="25" fillId="0" borderId="15" xfId="0" applyNumberFormat="1" applyFont="1" applyBorder="1" applyAlignment="1">
      <alignment/>
    </xf>
    <xf numFmtId="0" fontId="19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22" borderId="11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165" fontId="19" fillId="0" borderId="12" xfId="0" applyNumberFormat="1" applyFont="1" applyBorder="1" applyAlignment="1">
      <alignment/>
    </xf>
    <xf numFmtId="165" fontId="35" fillId="0" borderId="8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/>
      <protection/>
    </xf>
    <xf numFmtId="3" fontId="19" fillId="0" borderId="14" xfId="0" applyNumberFormat="1" applyFont="1" applyBorder="1" applyAlignment="1">
      <alignment/>
    </xf>
    <xf numFmtId="3" fontId="19" fillId="0" borderId="14" xfId="40" applyNumberFormat="1" applyFont="1" applyBorder="1" applyAlignment="1">
      <alignment horizontal="right"/>
    </xf>
    <xf numFmtId="3" fontId="25" fillId="0" borderId="14" xfId="40" applyNumberFormat="1" applyFont="1" applyBorder="1" applyAlignment="1">
      <alignment horizontal="right"/>
    </xf>
    <xf numFmtId="3" fontId="25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right" vertical="center"/>
    </xf>
    <xf numFmtId="3" fontId="22" fillId="0" borderId="14" xfId="0" applyNumberFormat="1" applyFont="1" applyFill="1" applyBorder="1" applyAlignment="1">
      <alignment/>
    </xf>
    <xf numFmtId="165" fontId="2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5" fillId="0" borderId="8" xfId="40" applyNumberFormat="1" applyFont="1" applyFill="1" applyBorder="1" applyAlignment="1" applyProtection="1">
      <alignment horizontal="right" wrapText="1"/>
      <protection/>
    </xf>
    <xf numFmtId="3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25" fillId="22" borderId="12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31" fillId="0" borderId="12" xfId="0" applyFont="1" applyBorder="1" applyAlignment="1">
      <alignment/>
    </xf>
    <xf numFmtId="3" fontId="20" fillId="24" borderId="12" xfId="0" applyNumberFormat="1" applyFont="1" applyFill="1" applyBorder="1" applyAlignment="1">
      <alignment horizontal="center" vertical="center" wrapText="1"/>
    </xf>
    <xf numFmtId="165" fontId="44" fillId="0" borderId="14" xfId="0" applyNumberFormat="1" applyFont="1" applyFill="1" applyBorder="1" applyAlignment="1">
      <alignment/>
    </xf>
    <xf numFmtId="165" fontId="44" fillId="0" borderId="14" xfId="0" applyNumberFormat="1" applyFont="1" applyBorder="1" applyAlignment="1">
      <alignment/>
    </xf>
    <xf numFmtId="0" fontId="22" fillId="22" borderId="12" xfId="0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right"/>
    </xf>
    <xf numFmtId="3" fontId="58" fillId="0" borderId="12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right" vertical="center" wrapText="1"/>
    </xf>
    <xf numFmtId="0" fontId="35" fillId="0" borderId="8" xfId="0" applyFont="1" applyBorder="1" applyAlignment="1">
      <alignment/>
    </xf>
    <xf numFmtId="3" fontId="59" fillId="0" borderId="12" xfId="0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0" fontId="25" fillId="27" borderId="12" xfId="0" applyFont="1" applyFill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27" borderId="12" xfId="0" applyNumberFormat="1" applyFont="1" applyFill="1" applyBorder="1" applyAlignment="1">
      <alignment horizontal="center"/>
    </xf>
    <xf numFmtId="170" fontId="25" fillId="22" borderId="11" xfId="40" applyNumberFormat="1" applyFont="1" applyFill="1" applyBorder="1" applyAlignment="1">
      <alignment horizontal="right"/>
    </xf>
    <xf numFmtId="170" fontId="19" fillId="0" borderId="14" xfId="40" applyNumberFormat="1" applyFont="1" applyBorder="1" applyAlignment="1">
      <alignment horizontal="right"/>
    </xf>
    <xf numFmtId="170" fontId="25" fillId="0" borderId="14" xfId="40" applyNumberFormat="1" applyFont="1" applyBorder="1" applyAlignment="1">
      <alignment horizontal="right"/>
    </xf>
    <xf numFmtId="0" fontId="44" fillId="0" borderId="0" xfId="54" applyFont="1" applyBorder="1" applyAlignment="1">
      <alignment horizontal="center"/>
      <protection/>
    </xf>
    <xf numFmtId="0" fontId="22" fillId="0" borderId="0" xfId="54" applyFont="1" applyAlignment="1">
      <alignment/>
      <protection/>
    </xf>
    <xf numFmtId="3" fontId="44" fillId="25" borderId="12" xfId="54" applyNumberFormat="1" applyFont="1" applyFill="1" applyBorder="1" applyAlignment="1">
      <alignment horizontal="center" vertical="center"/>
      <protection/>
    </xf>
    <xf numFmtId="3" fontId="44" fillId="0" borderId="12" xfId="54" applyNumberFormat="1" applyFont="1" applyFill="1" applyBorder="1" applyAlignment="1">
      <alignment horizontal="left" vertical="center"/>
      <protection/>
    </xf>
    <xf numFmtId="3" fontId="44" fillId="0" borderId="12" xfId="54" applyNumberFormat="1" applyFont="1" applyBorder="1" applyAlignment="1">
      <alignment/>
      <protection/>
    </xf>
    <xf numFmtId="3" fontId="22" fillId="0" borderId="12" xfId="54" applyNumberFormat="1" applyFont="1" applyBorder="1" applyAlignment="1">
      <alignment vertical="center"/>
      <protection/>
    </xf>
    <xf numFmtId="3" fontId="44" fillId="0" borderId="12" xfId="54" applyNumberFormat="1" applyFont="1" applyBorder="1" applyAlignment="1">
      <alignment vertical="center"/>
      <protection/>
    </xf>
    <xf numFmtId="3" fontId="22" fillId="26" borderId="12" xfId="54" applyNumberFormat="1" applyFont="1" applyFill="1" applyBorder="1" applyAlignment="1">
      <alignment vertical="center"/>
      <protection/>
    </xf>
    <xf numFmtId="0" fontId="44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54" fillId="0" borderId="0" xfId="0" applyFont="1" applyAlignment="1">
      <alignment/>
    </xf>
    <xf numFmtId="170" fontId="19" fillId="0" borderId="12" xfId="40" applyNumberFormat="1" applyFont="1" applyBorder="1" applyAlignment="1">
      <alignment horizontal="right"/>
    </xf>
    <xf numFmtId="170" fontId="25" fillId="0" borderId="12" xfId="40" applyNumberFormat="1" applyFont="1" applyBorder="1" applyAlignment="1">
      <alignment horizontal="right"/>
    </xf>
    <xf numFmtId="0" fontId="25" fillId="0" borderId="14" xfId="0" applyFont="1" applyBorder="1" applyAlignment="1">
      <alignment/>
    </xf>
    <xf numFmtId="3" fontId="31" fillId="0" borderId="12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60" fillId="0" borderId="12" xfId="0" applyNumberFormat="1" applyFont="1" applyBorder="1" applyAlignment="1">
      <alignment vertical="center"/>
    </xf>
    <xf numFmtId="3" fontId="61" fillId="0" borderId="12" xfId="0" applyNumberFormat="1" applyFont="1" applyBorder="1" applyAlignment="1">
      <alignment vertical="center"/>
    </xf>
    <xf numFmtId="3" fontId="22" fillId="0" borderId="9" xfId="0" applyNumberFormat="1" applyFont="1" applyFill="1" applyBorder="1" applyAlignment="1">
      <alignment/>
    </xf>
    <xf numFmtId="3" fontId="45" fillId="0" borderId="9" xfId="0" applyNumberFormat="1" applyFont="1" applyFill="1" applyBorder="1" applyAlignment="1">
      <alignment/>
    </xf>
    <xf numFmtId="3" fontId="44" fillId="0" borderId="9" xfId="0" applyNumberFormat="1" applyFont="1" applyBorder="1" applyAlignment="1">
      <alignment/>
    </xf>
    <xf numFmtId="3" fontId="22" fillId="22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0" fontId="35" fillId="0" borderId="12" xfId="0" applyFont="1" applyBorder="1" applyAlignment="1">
      <alignment/>
    </xf>
    <xf numFmtId="0" fontId="21" fillId="0" borderId="14" xfId="0" applyFont="1" applyBorder="1" applyAlignment="1">
      <alignment/>
    </xf>
    <xf numFmtId="0" fontId="29" fillId="0" borderId="14" xfId="0" applyFont="1" applyBorder="1" applyAlignment="1">
      <alignment/>
    </xf>
    <xf numFmtId="3" fontId="20" fillId="22" borderId="14" xfId="0" applyNumberFormat="1" applyFont="1" applyFill="1" applyBorder="1" applyAlignment="1">
      <alignment horizontal="center" vertical="center" wrapText="1"/>
    </xf>
    <xf numFmtId="165" fontId="25" fillId="0" borderId="8" xfId="0" applyNumberFormat="1" applyFont="1" applyFill="1" applyBorder="1" applyAlignment="1">
      <alignment/>
    </xf>
    <xf numFmtId="165" fontId="25" fillId="0" borderId="12" xfId="0" applyNumberFormat="1" applyFont="1" applyFill="1" applyBorder="1" applyAlignment="1">
      <alignment/>
    </xf>
    <xf numFmtId="3" fontId="25" fillId="0" borderId="18" xfId="0" applyNumberFormat="1" applyFont="1" applyBorder="1" applyAlignment="1">
      <alignment/>
    </xf>
    <xf numFmtId="3" fontId="21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22" borderId="12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22" borderId="12" xfId="0" applyFont="1" applyFill="1" applyBorder="1" applyAlignment="1">
      <alignment/>
    </xf>
    <xf numFmtId="0" fontId="25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0" xfId="0" applyAlignment="1">
      <alignment wrapText="1"/>
    </xf>
    <xf numFmtId="0" fontId="25" fillId="22" borderId="9" xfId="0" applyFont="1" applyFill="1" applyBorder="1" applyAlignment="1">
      <alignment horizontal="center"/>
    </xf>
    <xf numFmtId="0" fontId="25" fillId="22" borderId="8" xfId="0" applyFont="1" applyFill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2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3" fontId="52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3" fontId="52" fillId="0" borderId="0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 vertical="center" wrapText="1"/>
    </xf>
    <xf numFmtId="3" fontId="25" fillId="0" borderId="9" xfId="0" applyNumberFormat="1" applyFont="1" applyBorder="1" applyAlignment="1">
      <alignment vertical="center"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9" xfId="0" applyNumberFormat="1" applyFont="1" applyBorder="1" applyAlignment="1">
      <alignment horizontal="left" wrapText="1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3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20" xfId="0" applyFont="1" applyFill="1" applyBorder="1" applyAlignment="1">
      <alignment horizontal="center" wrapText="1"/>
    </xf>
    <xf numFmtId="0" fontId="21" fillId="22" borderId="21" xfId="0" applyFont="1" applyFill="1" applyBorder="1" applyAlignment="1">
      <alignment horizontal="center" wrapText="1"/>
    </xf>
    <xf numFmtId="2" fontId="52" fillId="0" borderId="0" xfId="54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B23">
      <selection activeCell="P27" sqref="P27"/>
    </sheetView>
  </sheetViews>
  <sheetFormatPr defaultColWidth="9.00390625" defaultRowHeight="12.75"/>
  <cols>
    <col min="1" max="1" width="4.875" style="1" customWidth="1"/>
    <col min="2" max="2" width="33.25390625" style="2" customWidth="1"/>
    <col min="3" max="3" width="10.75390625" style="3" customWidth="1"/>
    <col min="4" max="4" width="10.75390625" style="4" customWidth="1"/>
    <col min="5" max="5" width="11.625" style="3" customWidth="1"/>
    <col min="6" max="6" width="10.75390625" style="3" customWidth="1"/>
    <col min="7" max="7" width="10.75390625" style="0" customWidth="1"/>
    <col min="8" max="8" width="10.00390625" style="0" customWidth="1"/>
  </cols>
  <sheetData>
    <row r="1" ht="15.75">
      <c r="G1" s="3"/>
    </row>
    <row r="2" spans="4:8" ht="15.75">
      <c r="D2" s="5"/>
      <c r="F2" s="5"/>
      <c r="G2" s="5"/>
      <c r="H2" s="5" t="s">
        <v>0</v>
      </c>
    </row>
    <row r="3" spans="3:8" ht="14.25" customHeight="1">
      <c r="C3" s="6"/>
      <c r="D3" s="7"/>
      <c r="F3" s="7"/>
      <c r="G3" s="7"/>
      <c r="H3" s="7" t="s">
        <v>1</v>
      </c>
    </row>
    <row r="4" spans="3:4" ht="15.75">
      <c r="C4" s="8"/>
      <c r="D4" s="9"/>
    </row>
    <row r="5" spans="1:8" ht="34.5" customHeight="1">
      <c r="A5" s="526" t="s">
        <v>451</v>
      </c>
      <c r="B5" s="526"/>
      <c r="C5" s="526"/>
      <c r="D5" s="526"/>
      <c r="E5" s="526"/>
      <c r="F5" s="526"/>
      <c r="G5" s="527"/>
      <c r="H5" s="527"/>
    </row>
    <row r="6" ht="23.25" customHeight="1">
      <c r="B6" s="10"/>
    </row>
    <row r="7" spans="2:8" ht="15.75">
      <c r="B7" s="11"/>
      <c r="C7" s="12"/>
      <c r="D7" s="5"/>
      <c r="F7" s="5"/>
      <c r="G7" s="5"/>
      <c r="H7" s="5" t="s">
        <v>2</v>
      </c>
    </row>
    <row r="8" spans="1:8" ht="48.75" customHeight="1">
      <c r="A8" s="13" t="s">
        <v>3</v>
      </c>
      <c r="B8" s="14" t="s">
        <v>4</v>
      </c>
      <c r="C8" s="216" t="s">
        <v>421</v>
      </c>
      <c r="D8" s="342" t="s">
        <v>452</v>
      </c>
      <c r="E8" s="342" t="s">
        <v>453</v>
      </c>
      <c r="F8" s="342" t="s">
        <v>425</v>
      </c>
      <c r="G8" s="350" t="s">
        <v>489</v>
      </c>
      <c r="H8" s="350" t="s">
        <v>500</v>
      </c>
    </row>
    <row r="9" spans="1:8" ht="20.25" customHeight="1">
      <c r="A9" s="18"/>
      <c r="B9" s="19" t="s">
        <v>5</v>
      </c>
      <c r="C9" s="368"/>
      <c r="D9" s="421"/>
      <c r="E9" s="343"/>
      <c r="F9" s="348"/>
      <c r="G9" s="348"/>
      <c r="H9" s="348"/>
    </row>
    <row r="10" spans="1:8" ht="20.25" customHeight="1">
      <c r="A10" s="22" t="s">
        <v>6</v>
      </c>
      <c r="B10" s="23" t="s">
        <v>7</v>
      </c>
      <c r="C10" s="368"/>
      <c r="D10" s="344"/>
      <c r="E10" s="343"/>
      <c r="F10" s="348"/>
      <c r="G10" s="348"/>
      <c r="H10" s="348"/>
    </row>
    <row r="11" spans="1:8" ht="20.25" customHeight="1">
      <c r="A11" s="24" t="s">
        <v>8</v>
      </c>
      <c r="B11" s="25" t="s">
        <v>9</v>
      </c>
      <c r="C11" s="368">
        <v>388104</v>
      </c>
      <c r="D11" s="344">
        <v>408472</v>
      </c>
      <c r="E11" s="343">
        <v>401245</v>
      </c>
      <c r="F11" s="348">
        <v>332219</v>
      </c>
      <c r="G11" s="348">
        <v>401439</v>
      </c>
      <c r="H11" s="348">
        <v>413008</v>
      </c>
    </row>
    <row r="12" spans="1:8" ht="20.25" customHeight="1">
      <c r="A12" s="24" t="s">
        <v>10</v>
      </c>
      <c r="B12" s="25" t="s">
        <v>11</v>
      </c>
      <c r="C12" s="368">
        <v>0</v>
      </c>
      <c r="D12" s="344">
        <v>32172</v>
      </c>
      <c r="E12" s="344">
        <v>34485</v>
      </c>
      <c r="F12" s="348">
        <v>0</v>
      </c>
      <c r="G12" s="348">
        <v>12610</v>
      </c>
      <c r="H12" s="348">
        <v>29826</v>
      </c>
    </row>
    <row r="13" spans="1:8" ht="20.25" customHeight="1">
      <c r="A13" s="24" t="s">
        <v>12</v>
      </c>
      <c r="B13" s="25" t="s">
        <v>13</v>
      </c>
      <c r="C13" s="368">
        <v>66900</v>
      </c>
      <c r="D13" s="344">
        <v>71900</v>
      </c>
      <c r="E13" s="409">
        <v>83993</v>
      </c>
      <c r="F13" s="348">
        <v>66900</v>
      </c>
      <c r="G13" s="348">
        <v>66900</v>
      </c>
      <c r="H13" s="348">
        <v>66900</v>
      </c>
    </row>
    <row r="14" spans="1:8" s="27" customFormat="1" ht="20.25" customHeight="1">
      <c r="A14" s="24" t="s">
        <v>14</v>
      </c>
      <c r="B14" s="26" t="s">
        <v>15</v>
      </c>
      <c r="C14" s="368">
        <v>13954</v>
      </c>
      <c r="D14" s="344">
        <v>13954</v>
      </c>
      <c r="E14" s="409">
        <v>16410</v>
      </c>
      <c r="F14" s="348">
        <v>12906</v>
      </c>
      <c r="G14" s="348">
        <v>13144</v>
      </c>
      <c r="H14" s="348">
        <v>13144</v>
      </c>
    </row>
    <row r="15" spans="1:8" ht="20.25" customHeight="1">
      <c r="A15" s="24" t="s">
        <v>16</v>
      </c>
      <c r="B15" s="25" t="s">
        <v>17</v>
      </c>
      <c r="C15" s="368">
        <v>0</v>
      </c>
      <c r="D15" s="344">
        <v>360</v>
      </c>
      <c r="E15" s="409">
        <v>447</v>
      </c>
      <c r="F15" s="348">
        <v>360</v>
      </c>
      <c r="G15" s="348">
        <v>360</v>
      </c>
      <c r="H15" s="348">
        <v>360</v>
      </c>
    </row>
    <row r="16" spans="1:8" ht="20.25" customHeight="1">
      <c r="A16" s="24" t="s">
        <v>18</v>
      </c>
      <c r="B16" s="25" t="s">
        <v>19</v>
      </c>
      <c r="C16" s="368">
        <v>0</v>
      </c>
      <c r="D16" s="344">
        <v>460</v>
      </c>
      <c r="E16" s="409">
        <v>316</v>
      </c>
      <c r="F16" s="348">
        <v>1200</v>
      </c>
      <c r="G16" s="348">
        <v>1400</v>
      </c>
      <c r="H16" s="348">
        <v>1400</v>
      </c>
    </row>
    <row r="17" spans="1:8" ht="20.25" customHeight="1">
      <c r="A17" s="24" t="s">
        <v>20</v>
      </c>
      <c r="B17" s="25" t="s">
        <v>21</v>
      </c>
      <c r="C17" s="368">
        <v>0</v>
      </c>
      <c r="D17" s="344">
        <v>0</v>
      </c>
      <c r="E17" s="409">
        <v>0</v>
      </c>
      <c r="F17" s="348">
        <v>0</v>
      </c>
      <c r="G17" s="348">
        <v>500</v>
      </c>
      <c r="H17" s="348">
        <v>500</v>
      </c>
    </row>
    <row r="18" spans="1:8" ht="20.25" customHeight="1">
      <c r="A18" s="18"/>
      <c r="B18" s="23" t="s">
        <v>22</v>
      </c>
      <c r="C18" s="369">
        <f aca="true" t="shared" si="0" ref="C18:H18">C11+C12+C13+C14+C15+C16+C17</f>
        <v>468958</v>
      </c>
      <c r="D18" s="369">
        <f t="shared" si="0"/>
        <v>527318</v>
      </c>
      <c r="E18" s="369">
        <f t="shared" si="0"/>
        <v>536896</v>
      </c>
      <c r="F18" s="373">
        <f t="shared" si="0"/>
        <v>413585</v>
      </c>
      <c r="G18" s="373">
        <f t="shared" si="0"/>
        <v>496353</v>
      </c>
      <c r="H18" s="373">
        <f t="shared" si="0"/>
        <v>525138</v>
      </c>
    </row>
    <row r="19" spans="1:8" ht="20.25" customHeight="1">
      <c r="A19" s="22" t="s">
        <v>23</v>
      </c>
      <c r="B19" s="23" t="s">
        <v>24</v>
      </c>
      <c r="C19" s="341">
        <v>36522</v>
      </c>
      <c r="D19" s="422">
        <v>44451</v>
      </c>
      <c r="E19" s="410">
        <v>55299</v>
      </c>
      <c r="F19" s="349">
        <v>74602</v>
      </c>
      <c r="G19" s="349">
        <v>74681</v>
      </c>
      <c r="H19" s="349">
        <v>74681</v>
      </c>
    </row>
    <row r="20" spans="1:8" ht="20.25" customHeight="1">
      <c r="A20" s="18"/>
      <c r="B20" s="23" t="s">
        <v>25</v>
      </c>
      <c r="C20" s="370">
        <f aca="true" t="shared" si="1" ref="C20:H20">C18+C19</f>
        <v>505480</v>
      </c>
      <c r="D20" s="374">
        <f t="shared" si="1"/>
        <v>571769</v>
      </c>
      <c r="E20" s="457">
        <f t="shared" si="1"/>
        <v>592195</v>
      </c>
      <c r="F20" s="374">
        <f t="shared" si="1"/>
        <v>488187</v>
      </c>
      <c r="G20" s="374">
        <f t="shared" si="1"/>
        <v>571034</v>
      </c>
      <c r="H20" s="374">
        <f t="shared" si="1"/>
        <v>599819</v>
      </c>
    </row>
    <row r="21" spans="1:8" ht="20.25" customHeight="1">
      <c r="A21" s="18"/>
      <c r="B21" s="19" t="s">
        <v>26</v>
      </c>
      <c r="C21" s="368"/>
      <c r="D21" s="344"/>
      <c r="E21" s="409"/>
      <c r="F21" s="348"/>
      <c r="G21" s="348"/>
      <c r="H21" s="348"/>
    </row>
    <row r="22" spans="1:8" s="32" customFormat="1" ht="20.25" customHeight="1">
      <c r="A22" s="22" t="s">
        <v>6</v>
      </c>
      <c r="B22" s="23" t="s">
        <v>27</v>
      </c>
      <c r="C22" s="341"/>
      <c r="D22" s="344"/>
      <c r="E22" s="410"/>
      <c r="F22" s="349"/>
      <c r="G22" s="349"/>
      <c r="H22" s="349"/>
    </row>
    <row r="23" spans="1:8" ht="20.25" customHeight="1">
      <c r="A23" s="24" t="s">
        <v>8</v>
      </c>
      <c r="B23" s="25" t="s">
        <v>28</v>
      </c>
      <c r="C23" s="333">
        <v>147402</v>
      </c>
      <c r="D23" s="344">
        <v>160522</v>
      </c>
      <c r="E23" s="409">
        <v>149644</v>
      </c>
      <c r="F23" s="345">
        <v>105135</v>
      </c>
      <c r="G23" s="348">
        <v>160347</v>
      </c>
      <c r="H23" s="348">
        <v>164744</v>
      </c>
    </row>
    <row r="24" spans="1:8" ht="30" customHeight="1">
      <c r="A24" s="24" t="s">
        <v>10</v>
      </c>
      <c r="B24" s="33" t="s">
        <v>29</v>
      </c>
      <c r="C24" s="333">
        <v>22505</v>
      </c>
      <c r="D24" s="344">
        <v>24352</v>
      </c>
      <c r="E24" s="409">
        <v>23795</v>
      </c>
      <c r="F24" s="345">
        <v>19745</v>
      </c>
      <c r="G24" s="348">
        <v>25160</v>
      </c>
      <c r="H24" s="348">
        <v>26036</v>
      </c>
    </row>
    <row r="25" spans="1:8" ht="20.25" customHeight="1">
      <c r="A25" s="24" t="s">
        <v>12</v>
      </c>
      <c r="B25" s="25" t="s">
        <v>30</v>
      </c>
      <c r="C25" s="333">
        <v>118806</v>
      </c>
      <c r="D25" s="423">
        <v>147508</v>
      </c>
      <c r="E25" s="458">
        <v>118217</v>
      </c>
      <c r="F25" s="345">
        <v>137132</v>
      </c>
      <c r="G25" s="348">
        <v>142889</v>
      </c>
      <c r="H25" s="348">
        <v>145322</v>
      </c>
    </row>
    <row r="26" spans="1:8" ht="20.25" customHeight="1">
      <c r="A26" s="34" t="s">
        <v>14</v>
      </c>
      <c r="B26" s="35" t="s">
        <v>31</v>
      </c>
      <c r="C26" s="371">
        <v>24997</v>
      </c>
      <c r="D26" s="344">
        <v>21980</v>
      </c>
      <c r="E26" s="409">
        <v>20763</v>
      </c>
      <c r="F26" s="345">
        <v>46174</v>
      </c>
      <c r="G26" s="348">
        <v>46174</v>
      </c>
      <c r="H26" s="348">
        <v>46174</v>
      </c>
    </row>
    <row r="27" spans="1:16" ht="20.25" customHeight="1">
      <c r="A27" s="36" t="s">
        <v>16</v>
      </c>
      <c r="B27" s="37" t="s">
        <v>32</v>
      </c>
      <c r="C27" s="372">
        <v>146292</v>
      </c>
      <c r="D27" s="424">
        <v>144896</v>
      </c>
      <c r="E27" s="409">
        <v>143504</v>
      </c>
      <c r="F27" s="343">
        <v>156543</v>
      </c>
      <c r="G27" s="348">
        <v>158559</v>
      </c>
      <c r="H27" s="348">
        <v>158653</v>
      </c>
      <c r="M27" t="s">
        <v>409</v>
      </c>
      <c r="P27" t="s">
        <v>409</v>
      </c>
    </row>
    <row r="28" spans="1:8" ht="20.25" customHeight="1">
      <c r="A28" s="36" t="s">
        <v>33</v>
      </c>
      <c r="B28" s="37" t="s">
        <v>34</v>
      </c>
      <c r="C28" s="333">
        <v>20189</v>
      </c>
      <c r="D28" s="425">
        <v>19198</v>
      </c>
      <c r="E28" s="459">
        <v>18152</v>
      </c>
      <c r="F28" s="345">
        <v>3910</v>
      </c>
      <c r="G28" s="348">
        <v>6207</v>
      </c>
      <c r="H28" s="348">
        <v>12645</v>
      </c>
    </row>
    <row r="29" spans="1:8" ht="20.25" customHeight="1">
      <c r="A29" s="36" t="s">
        <v>20</v>
      </c>
      <c r="B29" s="37" t="s">
        <v>35</v>
      </c>
      <c r="C29" s="333">
        <v>16174</v>
      </c>
      <c r="D29" s="425">
        <v>44198</v>
      </c>
      <c r="E29" s="459">
        <v>34323</v>
      </c>
      <c r="F29" s="345">
        <v>8700</v>
      </c>
      <c r="G29" s="348">
        <v>20850</v>
      </c>
      <c r="H29" s="348">
        <v>35397</v>
      </c>
    </row>
    <row r="30" spans="1:8" ht="20.25" customHeight="1">
      <c r="A30" s="36" t="s">
        <v>36</v>
      </c>
      <c r="B30" s="37" t="s">
        <v>37</v>
      </c>
      <c r="C30" s="333">
        <v>0</v>
      </c>
      <c r="D30" s="345">
        <v>0</v>
      </c>
      <c r="E30" s="459">
        <v>0</v>
      </c>
      <c r="F30" s="345">
        <v>0</v>
      </c>
      <c r="G30" s="348">
        <v>0</v>
      </c>
      <c r="H30" s="348">
        <v>0</v>
      </c>
    </row>
    <row r="31" spans="1:8" s="32" customFormat="1" ht="20.25" customHeight="1">
      <c r="A31" s="40"/>
      <c r="B31" s="19" t="s">
        <v>38</v>
      </c>
      <c r="C31" s="369">
        <f aca="true" t="shared" si="2" ref="C31:H31">C23+C24+C25+C26+C27+C28+C29+C30</f>
        <v>496365</v>
      </c>
      <c r="D31" s="369">
        <f t="shared" si="2"/>
        <v>562654</v>
      </c>
      <c r="E31" s="369">
        <f t="shared" si="2"/>
        <v>508398</v>
      </c>
      <c r="F31" s="373">
        <f t="shared" si="2"/>
        <v>477339</v>
      </c>
      <c r="G31" s="373">
        <f t="shared" si="2"/>
        <v>560186</v>
      </c>
      <c r="H31" s="373">
        <f t="shared" si="2"/>
        <v>588971</v>
      </c>
    </row>
    <row r="32" spans="1:8" s="32" customFormat="1" ht="20.25" customHeight="1">
      <c r="A32" s="40" t="s">
        <v>23</v>
      </c>
      <c r="B32" s="19" t="s">
        <v>39</v>
      </c>
      <c r="C32" s="369">
        <v>9115</v>
      </c>
      <c r="D32" s="349">
        <v>9115</v>
      </c>
      <c r="E32" s="460">
        <v>9115</v>
      </c>
      <c r="F32" s="373">
        <v>10848</v>
      </c>
      <c r="G32" s="349">
        <v>10848</v>
      </c>
      <c r="H32" s="349">
        <v>10848</v>
      </c>
    </row>
    <row r="33" spans="1:8" s="32" customFormat="1" ht="20.25" customHeight="1">
      <c r="A33" s="42"/>
      <c r="B33" s="19" t="s">
        <v>40</v>
      </c>
      <c r="C33" s="369">
        <f aca="true" t="shared" si="3" ref="C33:H33">C31+C32</f>
        <v>505480</v>
      </c>
      <c r="D33" s="373">
        <f t="shared" si="3"/>
        <v>571769</v>
      </c>
      <c r="E33" s="461">
        <f t="shared" si="3"/>
        <v>517513</v>
      </c>
      <c r="F33" s="373">
        <f t="shared" si="3"/>
        <v>488187</v>
      </c>
      <c r="G33" s="373">
        <f t="shared" si="3"/>
        <v>571034</v>
      </c>
      <c r="H33" s="373">
        <f t="shared" si="3"/>
        <v>599819</v>
      </c>
    </row>
    <row r="35" ht="15.75">
      <c r="C35" s="43"/>
    </row>
  </sheetData>
  <sheetProtection selectLockedCells="1" selectUnlockedCells="1"/>
  <mergeCells count="1">
    <mergeCell ref="A5:H5"/>
  </mergeCells>
  <printOptions/>
  <pageMargins left="0.2" right="0.1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45"/>
  <sheetViews>
    <sheetView zoomScaleSheetLayoutView="100" zoomScalePageLayoutView="0" workbookViewId="0" topLeftCell="A10">
      <selection activeCell="H20" sqref="H20"/>
    </sheetView>
  </sheetViews>
  <sheetFormatPr defaultColWidth="7.875" defaultRowHeight="12.75"/>
  <cols>
    <col min="1" max="1" width="6.25390625" style="83" customWidth="1"/>
    <col min="2" max="2" width="31.25390625" style="83" customWidth="1"/>
    <col min="3" max="3" width="11.00390625" style="83" customWidth="1"/>
    <col min="4" max="4" width="10.875" style="205" customWidth="1"/>
    <col min="5" max="5" width="10.75390625" style="83" customWidth="1"/>
    <col min="6" max="6" width="10.375" style="205" customWidth="1"/>
    <col min="7" max="7" width="10.75390625" style="205" customWidth="1"/>
    <col min="8" max="8" width="9.875" style="205" customWidth="1"/>
    <col min="9" max="248" width="7.875" style="205" customWidth="1"/>
  </cols>
  <sheetData>
    <row r="1" spans="3:8" ht="15.75">
      <c r="C1" s="84"/>
      <c r="F1" s="84"/>
      <c r="G1" s="84"/>
      <c r="H1" s="84" t="s">
        <v>236</v>
      </c>
    </row>
    <row r="2" spans="3:8" ht="12.75" customHeight="1">
      <c r="C2" s="84"/>
      <c r="F2" s="84"/>
      <c r="G2" s="84"/>
      <c r="H2" s="84" t="s">
        <v>41</v>
      </c>
    </row>
    <row r="4" spans="1:8" ht="48.75" customHeight="1">
      <c r="A4" s="551" t="s">
        <v>462</v>
      </c>
      <c r="B4" s="551"/>
      <c r="C4" s="551"/>
      <c r="D4" s="551"/>
      <c r="E4" s="551"/>
      <c r="F4" s="551"/>
      <c r="G4" s="529"/>
      <c r="H4" s="529"/>
    </row>
    <row r="7" spans="1:8" ht="15.75" customHeight="1">
      <c r="A7" s="123"/>
      <c r="C7" s="84"/>
      <c r="F7" s="84"/>
      <c r="G7" s="84"/>
      <c r="H7" s="84" t="s">
        <v>2</v>
      </c>
    </row>
    <row r="8" spans="1:255" s="54" customFormat="1" ht="57.75" customHeight="1">
      <c r="A8" s="228" t="s">
        <v>3</v>
      </c>
      <c r="B8" s="229" t="s">
        <v>4</v>
      </c>
      <c r="C8" s="216" t="s">
        <v>424</v>
      </c>
      <c r="D8" s="17" t="s">
        <v>452</v>
      </c>
      <c r="E8" s="452" t="s">
        <v>453</v>
      </c>
      <c r="F8" s="342" t="s">
        <v>463</v>
      </c>
      <c r="G8" s="350" t="s">
        <v>489</v>
      </c>
      <c r="H8" s="350" t="s">
        <v>500</v>
      </c>
      <c r="IO8" s="55"/>
      <c r="IP8" s="55"/>
      <c r="IQ8" s="55"/>
      <c r="IR8" s="55"/>
      <c r="IS8" s="55"/>
      <c r="IT8" s="55"/>
      <c r="IU8" s="55"/>
    </row>
    <row r="9" spans="1:8" ht="30.75" customHeight="1">
      <c r="A9" s="230" t="s">
        <v>8</v>
      </c>
      <c r="B9" s="231" t="s">
        <v>432</v>
      </c>
      <c r="C9" s="368">
        <v>1972</v>
      </c>
      <c r="D9" s="453">
        <v>2060</v>
      </c>
      <c r="E9" s="466">
        <v>2060</v>
      </c>
      <c r="F9" s="348">
        <v>2000</v>
      </c>
      <c r="G9" s="348">
        <v>2000</v>
      </c>
      <c r="H9" s="348">
        <v>919</v>
      </c>
    </row>
    <row r="10" spans="1:8" ht="33.75" customHeight="1">
      <c r="A10" s="230" t="s">
        <v>10</v>
      </c>
      <c r="B10" s="232" t="s">
        <v>433</v>
      </c>
      <c r="C10" s="368">
        <v>16367</v>
      </c>
      <c r="D10" s="453">
        <v>9758</v>
      </c>
      <c r="E10" s="466">
        <v>8729</v>
      </c>
      <c r="F10" s="348"/>
      <c r="G10" s="348">
        <v>2297</v>
      </c>
      <c r="H10" s="348">
        <v>5404</v>
      </c>
    </row>
    <row r="11" spans="1:8" ht="31.5" customHeight="1">
      <c r="A11" s="230" t="s">
        <v>12</v>
      </c>
      <c r="B11" s="227" t="s">
        <v>429</v>
      </c>
      <c r="C11" s="368">
        <v>350</v>
      </c>
      <c r="D11" s="453">
        <v>1366</v>
      </c>
      <c r="E11" s="466">
        <v>1366</v>
      </c>
      <c r="F11" s="348">
        <v>1910</v>
      </c>
      <c r="G11" s="348">
        <v>1910</v>
      </c>
      <c r="H11" s="348">
        <v>1910</v>
      </c>
    </row>
    <row r="12" spans="1:8" ht="31.5" customHeight="1">
      <c r="A12" s="230" t="s">
        <v>14</v>
      </c>
      <c r="B12" s="227" t="s">
        <v>427</v>
      </c>
      <c r="C12" s="378">
        <v>1500</v>
      </c>
      <c r="D12" s="468">
        <v>3115</v>
      </c>
      <c r="E12" s="469">
        <v>3115</v>
      </c>
      <c r="F12" s="348"/>
      <c r="G12" s="348"/>
      <c r="H12" s="348"/>
    </row>
    <row r="13" spans="1:8" ht="31.5" customHeight="1">
      <c r="A13" s="230" t="s">
        <v>106</v>
      </c>
      <c r="B13" s="232" t="s">
        <v>471</v>
      </c>
      <c r="C13" s="348"/>
      <c r="D13" s="453">
        <v>2317</v>
      </c>
      <c r="E13" s="348">
        <v>2317</v>
      </c>
      <c r="F13" s="348"/>
      <c r="G13" s="348"/>
      <c r="H13" s="348">
        <v>154</v>
      </c>
    </row>
    <row r="14" spans="1:8" ht="31.5" customHeight="1">
      <c r="A14" s="230" t="s">
        <v>18</v>
      </c>
      <c r="B14" s="232" t="s">
        <v>511</v>
      </c>
      <c r="C14" s="348"/>
      <c r="D14" s="453">
        <v>402</v>
      </c>
      <c r="E14" s="348">
        <v>385</v>
      </c>
      <c r="F14" s="348"/>
      <c r="G14" s="348"/>
      <c r="H14" s="348">
        <v>445</v>
      </c>
    </row>
    <row r="15" spans="1:8" ht="31.5" customHeight="1">
      <c r="A15" s="230" t="s">
        <v>470</v>
      </c>
      <c r="B15" s="232" t="s">
        <v>472</v>
      </c>
      <c r="C15" s="348"/>
      <c r="D15" s="453">
        <v>130</v>
      </c>
      <c r="E15" s="348">
        <v>130</v>
      </c>
      <c r="F15" s="348"/>
      <c r="G15" s="348"/>
      <c r="H15" s="348"/>
    </row>
    <row r="16" spans="1:8" ht="31.5" customHeight="1">
      <c r="A16" s="230" t="s">
        <v>473</v>
      </c>
      <c r="B16" s="232" t="s">
        <v>510</v>
      </c>
      <c r="C16" s="348"/>
      <c r="D16" s="453">
        <v>50</v>
      </c>
      <c r="E16" s="348">
        <v>50</v>
      </c>
      <c r="F16" s="348"/>
      <c r="G16" s="348"/>
      <c r="H16" s="348">
        <v>544</v>
      </c>
    </row>
    <row r="17" spans="1:8" ht="31.5" customHeight="1">
      <c r="A17" s="230" t="s">
        <v>506</v>
      </c>
      <c r="B17" s="232" t="s">
        <v>507</v>
      </c>
      <c r="C17" s="348"/>
      <c r="D17" s="453"/>
      <c r="E17" s="348"/>
      <c r="F17" s="348"/>
      <c r="G17" s="348"/>
      <c r="H17" s="348">
        <v>3119</v>
      </c>
    </row>
    <row r="18" spans="1:8" ht="31.5" customHeight="1">
      <c r="A18" s="230" t="s">
        <v>508</v>
      </c>
      <c r="B18" s="232" t="s">
        <v>509</v>
      </c>
      <c r="C18" s="348"/>
      <c r="D18" s="453"/>
      <c r="E18" s="348"/>
      <c r="F18" s="348"/>
      <c r="G18" s="348"/>
      <c r="H18" s="348">
        <v>150</v>
      </c>
    </row>
    <row r="19" spans="1:255" s="61" customFormat="1" ht="31.5" customHeight="1">
      <c r="A19" s="233"/>
      <c r="B19" s="41" t="s">
        <v>210</v>
      </c>
      <c r="C19" s="449">
        <f>SUM(C9:C12)</f>
        <v>20189</v>
      </c>
      <c r="D19" s="449">
        <f>SUM(D9:D16)</f>
        <v>19198</v>
      </c>
      <c r="E19" s="449">
        <f>SUM(E9:E16)</f>
        <v>18152</v>
      </c>
      <c r="F19" s="523">
        <f>SUM(F9:F12)</f>
        <v>3910</v>
      </c>
      <c r="G19" s="349">
        <f>SUM(G9:G12)</f>
        <v>6207</v>
      </c>
      <c r="H19" s="349">
        <f>SUM(H9:H18)</f>
        <v>12645</v>
      </c>
      <c r="IO19" s="32"/>
      <c r="IP19" s="32"/>
      <c r="IQ19" s="32"/>
      <c r="IR19" s="32"/>
      <c r="IS19" s="32"/>
      <c r="IT19" s="32"/>
      <c r="IU19" s="32"/>
    </row>
    <row r="20" spans="1:4" ht="15.75">
      <c r="A20" s="234"/>
      <c r="D20" s="83"/>
    </row>
    <row r="21" ht="15.75">
      <c r="D21" s="83"/>
    </row>
    <row r="22" ht="15.75">
      <c r="D22" s="83"/>
    </row>
    <row r="23" ht="15.75">
      <c r="D23" s="83"/>
    </row>
    <row r="24" ht="15.75" customHeight="1">
      <c r="D24" s="83"/>
    </row>
    <row r="25" ht="15.75" customHeight="1">
      <c r="D25" s="83"/>
    </row>
    <row r="26" ht="15.75">
      <c r="D26" s="83"/>
    </row>
    <row r="27" ht="15.75">
      <c r="D27" s="83"/>
    </row>
    <row r="28" ht="15.75">
      <c r="D28" s="83"/>
    </row>
    <row r="29" ht="15.75">
      <c r="D29" s="83"/>
    </row>
    <row r="30" ht="15.75">
      <c r="D30" s="83"/>
    </row>
    <row r="31" ht="15.75">
      <c r="D31" s="83"/>
    </row>
    <row r="32" ht="15.75">
      <c r="D32" s="83"/>
    </row>
    <row r="33" ht="15.75">
      <c r="D33" s="83"/>
    </row>
    <row r="34" ht="15.75">
      <c r="D34" s="83"/>
    </row>
    <row r="35" ht="16.5" customHeight="1">
      <c r="D35" s="83"/>
    </row>
    <row r="36" ht="15.75">
      <c r="D36" s="83"/>
    </row>
    <row r="37" ht="15.75">
      <c r="D37" s="83"/>
    </row>
    <row r="38" ht="15.75">
      <c r="D38" s="83"/>
    </row>
    <row r="39" ht="15.75">
      <c r="D39" s="83"/>
    </row>
    <row r="40" ht="15.75">
      <c r="D40" s="83"/>
    </row>
    <row r="41" ht="15.75">
      <c r="D41" s="83"/>
    </row>
    <row r="42" ht="15.75">
      <c r="D42" s="83"/>
    </row>
    <row r="43" ht="15.75">
      <c r="D43" s="83"/>
    </row>
    <row r="44" ht="15.75">
      <c r="D44" s="83"/>
    </row>
    <row r="45" ht="15.75">
      <c r="D45" s="83"/>
    </row>
  </sheetData>
  <sheetProtection selectLockedCells="1" selectUnlockedCells="1"/>
  <mergeCells count="1">
    <mergeCell ref="A4:H4"/>
  </mergeCells>
  <printOptions horizontalCentered="1"/>
  <pageMargins left="0.27569444444444446" right="0.17" top="0.7479166666666667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B7">
      <selection activeCell="H13" sqref="H13"/>
    </sheetView>
  </sheetViews>
  <sheetFormatPr defaultColWidth="9.00390625" defaultRowHeight="12.75"/>
  <cols>
    <col min="1" max="1" width="4.75390625" style="0" customWidth="1"/>
    <col min="2" max="2" width="33.75390625" style="0" customWidth="1"/>
    <col min="3" max="4" width="10.75390625" style="0" customWidth="1"/>
    <col min="5" max="5" width="10.00390625" style="0" customWidth="1"/>
    <col min="6" max="6" width="10.125" style="0" customWidth="1"/>
    <col min="7" max="7" width="10.25390625" style="0" customWidth="1"/>
    <col min="8" max="8" width="9.75390625" style="0" customWidth="1"/>
  </cols>
  <sheetData>
    <row r="1" spans="1:8" ht="15.75">
      <c r="A1" s="83"/>
      <c r="B1" s="83"/>
      <c r="C1" s="84"/>
      <c r="F1" s="84"/>
      <c r="G1" s="84"/>
      <c r="H1" s="84" t="s">
        <v>237</v>
      </c>
    </row>
    <row r="2" spans="1:8" ht="14.25" customHeight="1">
      <c r="A2" s="83"/>
      <c r="B2" s="83"/>
      <c r="C2" s="84"/>
      <c r="F2" s="84"/>
      <c r="G2" s="84"/>
      <c r="H2" s="84" t="s">
        <v>1</v>
      </c>
    </row>
    <row r="3" spans="1:3" ht="15.75">
      <c r="A3" s="83"/>
      <c r="B3" s="83"/>
      <c r="C3" s="83"/>
    </row>
    <row r="4" spans="1:3" ht="15.75">
      <c r="A4" s="83"/>
      <c r="B4" s="83"/>
      <c r="C4" s="83"/>
    </row>
    <row r="5" spans="1:8" ht="45" customHeight="1">
      <c r="A5" s="551" t="s">
        <v>464</v>
      </c>
      <c r="B5" s="551"/>
      <c r="C5" s="551"/>
      <c r="D5" s="551"/>
      <c r="E5" s="551"/>
      <c r="F5" s="551"/>
      <c r="G5" s="529"/>
      <c r="H5" s="529"/>
    </row>
    <row r="6" spans="1:3" ht="15.75">
      <c r="A6" s="83"/>
      <c r="B6" s="83"/>
      <c r="C6" s="83"/>
    </row>
    <row r="7" spans="1:3" ht="15.75">
      <c r="A7" s="83"/>
      <c r="B7" s="83"/>
      <c r="C7" s="83"/>
    </row>
    <row r="8" spans="1:3" ht="15.75">
      <c r="A8" s="83"/>
      <c r="B8" s="83"/>
      <c r="C8" s="83"/>
    </row>
    <row r="9" spans="1:3" ht="15.75">
      <c r="A9" s="83"/>
      <c r="B9" s="83"/>
      <c r="C9" s="83"/>
    </row>
    <row r="10" spans="1:8" ht="15.75">
      <c r="A10" s="123"/>
      <c r="B10" s="83"/>
      <c r="C10" s="84"/>
      <c r="F10" s="84"/>
      <c r="G10" s="84"/>
      <c r="H10" s="84" t="s">
        <v>2</v>
      </c>
    </row>
    <row r="11" spans="1:8" s="55" customFormat="1" ht="57.75" customHeight="1">
      <c r="A11" s="228" t="s">
        <v>3</v>
      </c>
      <c r="B11" s="229" t="s">
        <v>4</v>
      </c>
      <c r="C11" s="216" t="s">
        <v>421</v>
      </c>
      <c r="D11" s="15" t="s">
        <v>452</v>
      </c>
      <c r="E11" s="16" t="s">
        <v>453</v>
      </c>
      <c r="F11" s="342" t="s">
        <v>425</v>
      </c>
      <c r="G11" s="342" t="s">
        <v>489</v>
      </c>
      <c r="H11" s="342" t="s">
        <v>500</v>
      </c>
    </row>
    <row r="12" spans="1:8" s="55" customFormat="1" ht="31.5" customHeight="1">
      <c r="A12" s="230" t="s">
        <v>93</v>
      </c>
      <c r="B12" s="232" t="s">
        <v>505</v>
      </c>
      <c r="C12" s="333">
        <v>16174</v>
      </c>
      <c r="D12" s="120">
        <v>16174</v>
      </c>
      <c r="E12" s="333">
        <v>16174</v>
      </c>
      <c r="F12" s="345">
        <v>8700</v>
      </c>
      <c r="G12" s="348">
        <v>8700</v>
      </c>
      <c r="H12" s="348">
        <v>23247</v>
      </c>
    </row>
    <row r="13" spans="1:8" s="55" customFormat="1" ht="31.5" customHeight="1">
      <c r="A13" s="230" t="s">
        <v>10</v>
      </c>
      <c r="B13" s="232" t="s">
        <v>434</v>
      </c>
      <c r="C13" s="333"/>
      <c r="D13" s="120">
        <v>26579</v>
      </c>
      <c r="E13" s="333">
        <v>16704</v>
      </c>
      <c r="F13" s="345"/>
      <c r="G13" s="348">
        <v>12150</v>
      </c>
      <c r="H13" s="348">
        <v>12150</v>
      </c>
    </row>
    <row r="14" spans="1:8" s="55" customFormat="1" ht="31.5" customHeight="1">
      <c r="A14" s="230" t="s">
        <v>12</v>
      </c>
      <c r="B14" s="232" t="s">
        <v>474</v>
      </c>
      <c r="C14" s="333"/>
      <c r="D14" s="120">
        <v>311</v>
      </c>
      <c r="E14" s="333">
        <v>311</v>
      </c>
      <c r="F14" s="345"/>
      <c r="G14" s="348"/>
      <c r="H14" s="332"/>
    </row>
    <row r="15" spans="1:8" s="55" customFormat="1" ht="31.5" customHeight="1">
      <c r="A15" s="230" t="s">
        <v>14</v>
      </c>
      <c r="B15" s="232" t="s">
        <v>475</v>
      </c>
      <c r="C15" s="333"/>
      <c r="D15" s="120">
        <v>715</v>
      </c>
      <c r="E15" s="333">
        <v>715</v>
      </c>
      <c r="F15" s="345"/>
      <c r="G15" s="348"/>
      <c r="H15" s="332"/>
    </row>
    <row r="16" spans="1:8" s="55" customFormat="1" ht="31.5" customHeight="1">
      <c r="A16" s="230" t="s">
        <v>16</v>
      </c>
      <c r="B16" s="232" t="s">
        <v>476</v>
      </c>
      <c r="C16" s="333"/>
      <c r="D16" s="120">
        <v>419</v>
      </c>
      <c r="E16" s="333">
        <v>419</v>
      </c>
      <c r="F16" s="345"/>
      <c r="G16" s="348"/>
      <c r="H16" s="332"/>
    </row>
    <row r="17" spans="1:8" s="55" customFormat="1" ht="40.5" customHeight="1">
      <c r="A17" s="235"/>
      <c r="B17" s="41" t="s">
        <v>210</v>
      </c>
      <c r="C17" s="341">
        <f>SUM(C12:C14)</f>
        <v>16174</v>
      </c>
      <c r="D17" s="341">
        <f>SUM(D12:D16)</f>
        <v>44198</v>
      </c>
      <c r="E17" s="341">
        <f>SUM(E12:E16)</f>
        <v>34323</v>
      </c>
      <c r="F17" s="349">
        <f>SUM(F12:F14)</f>
        <v>8700</v>
      </c>
      <c r="G17" s="349">
        <f>SUM(G12:G14)</f>
        <v>20850</v>
      </c>
      <c r="H17" s="349">
        <f>SUM(H12:H14)</f>
        <v>35397</v>
      </c>
    </row>
  </sheetData>
  <sheetProtection selectLockedCells="1" selectUnlockedCells="1"/>
  <mergeCells count="1">
    <mergeCell ref="A5:H5"/>
  </mergeCells>
  <printOptions/>
  <pageMargins left="0.22" right="0.21" top="0.5465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75390625" style="83" customWidth="1"/>
    <col min="2" max="2" width="46.875" style="83" customWidth="1"/>
    <col min="3" max="4" width="9.75390625" style="83" customWidth="1"/>
  </cols>
  <sheetData>
    <row r="1" spans="4:5" ht="15.75">
      <c r="D1" s="84" t="s">
        <v>238</v>
      </c>
      <c r="E1" s="84"/>
    </row>
    <row r="2" spans="4:5" ht="12" customHeight="1">
      <c r="D2" s="84" t="s">
        <v>1</v>
      </c>
      <c r="E2" s="84"/>
    </row>
    <row r="5" spans="1:4" ht="45.75" customHeight="1">
      <c r="A5" s="552" t="s">
        <v>465</v>
      </c>
      <c r="B5" s="552"/>
      <c r="C5" s="552"/>
      <c r="D5" s="552"/>
    </row>
    <row r="10" ht="15.75">
      <c r="D10" s="84" t="s">
        <v>239</v>
      </c>
    </row>
    <row r="11" spans="1:4" ht="31.5" customHeight="1">
      <c r="A11" s="236" t="s">
        <v>3</v>
      </c>
      <c r="B11" s="229" t="s">
        <v>240</v>
      </c>
      <c r="C11" s="237" t="s">
        <v>241</v>
      </c>
      <c r="D11" s="237" t="s">
        <v>242</v>
      </c>
    </row>
    <row r="12" spans="1:4" s="241" customFormat="1" ht="41.25" customHeight="1">
      <c r="A12" s="238" t="s">
        <v>243</v>
      </c>
      <c r="B12" s="239" t="s">
        <v>243</v>
      </c>
      <c r="C12" s="240" t="s">
        <v>243</v>
      </c>
      <c r="D12" s="240" t="s">
        <v>243</v>
      </c>
    </row>
    <row r="13" spans="1:5" ht="36.75" customHeight="1">
      <c r="A13" s="231"/>
      <c r="B13" s="41" t="s">
        <v>210</v>
      </c>
      <c r="C13" s="242" t="s">
        <v>243</v>
      </c>
      <c r="D13" s="242" t="s">
        <v>214</v>
      </c>
      <c r="E13" s="241"/>
    </row>
    <row r="14" spans="1:3" ht="15.75">
      <c r="A14" s="123"/>
      <c r="B14" s="123"/>
      <c r="C14" s="123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2">
      <selection activeCell="N8" sqref="N8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292"/>
      <c r="B2" s="83"/>
      <c r="C2" s="83"/>
      <c r="D2" s="83"/>
      <c r="E2" s="83"/>
      <c r="F2" s="83"/>
      <c r="G2" s="83"/>
      <c r="H2" s="553" t="s">
        <v>307</v>
      </c>
      <c r="I2" s="553"/>
    </row>
    <row r="3" spans="1:9" ht="15.75">
      <c r="A3" s="292"/>
      <c r="B3" s="83"/>
      <c r="C3" s="83"/>
      <c r="D3" s="83"/>
      <c r="E3" s="83"/>
      <c r="F3" s="83"/>
      <c r="G3" s="83"/>
      <c r="H3" s="83"/>
      <c r="I3" s="84" t="s">
        <v>1</v>
      </c>
    </row>
    <row r="4" spans="1:9" ht="18.75">
      <c r="A4" s="535" t="s">
        <v>469</v>
      </c>
      <c r="B4" s="535"/>
      <c r="C4" s="535"/>
      <c r="D4" s="535"/>
      <c r="E4" s="535"/>
      <c r="F4" s="535"/>
      <c r="G4" s="535"/>
      <c r="H4" s="535"/>
      <c r="I4" s="535"/>
    </row>
    <row r="5" spans="1:9" ht="18.75">
      <c r="A5" s="293"/>
      <c r="B5" s="294"/>
      <c r="C5" s="294"/>
      <c r="D5" s="294"/>
      <c r="E5" s="294"/>
      <c r="F5" s="294"/>
      <c r="G5" s="294"/>
      <c r="H5" s="294"/>
      <c r="I5" s="294"/>
    </row>
    <row r="6" spans="1:9" ht="15.75">
      <c r="A6" s="292"/>
      <c r="B6" s="83"/>
      <c r="C6" s="83"/>
      <c r="D6" s="83"/>
      <c r="E6" s="83"/>
      <c r="F6" s="83"/>
      <c r="G6" s="83"/>
      <c r="H6" s="83"/>
      <c r="I6" s="84" t="s">
        <v>2</v>
      </c>
    </row>
    <row r="7" spans="1:9" ht="15.75">
      <c r="A7" s="554" t="s">
        <v>3</v>
      </c>
      <c r="B7" s="554" t="s">
        <v>308</v>
      </c>
      <c r="C7" s="555" t="s">
        <v>309</v>
      </c>
      <c r="D7" s="555"/>
      <c r="E7" s="555"/>
      <c r="F7" s="555" t="s">
        <v>310</v>
      </c>
      <c r="G7" s="555"/>
      <c r="H7" s="555"/>
      <c r="I7" s="291" t="s">
        <v>210</v>
      </c>
    </row>
    <row r="8" spans="1:9" ht="31.5">
      <c r="A8" s="554"/>
      <c r="B8" s="554"/>
      <c r="C8" s="295" t="s">
        <v>218</v>
      </c>
      <c r="D8" s="295" t="s">
        <v>311</v>
      </c>
      <c r="E8" s="295" t="s">
        <v>312</v>
      </c>
      <c r="F8" s="295" t="s">
        <v>218</v>
      </c>
      <c r="G8" s="295" t="s">
        <v>313</v>
      </c>
      <c r="H8" s="295" t="s">
        <v>314</v>
      </c>
      <c r="I8" s="295" t="s">
        <v>315</v>
      </c>
    </row>
    <row r="9" spans="1:9" ht="15.75">
      <c r="A9" s="59" t="s">
        <v>6</v>
      </c>
      <c r="B9" s="74" t="s">
        <v>316</v>
      </c>
      <c r="C9" s="296"/>
      <c r="D9" s="296"/>
      <c r="E9" s="296"/>
      <c r="F9" s="296"/>
      <c r="G9" s="296"/>
      <c r="H9" s="296"/>
      <c r="I9" s="296"/>
    </row>
    <row r="10" spans="1:9" ht="15.75">
      <c r="A10" s="59" t="s">
        <v>8</v>
      </c>
      <c r="B10" s="74" t="s">
        <v>317</v>
      </c>
      <c r="C10" s="36" t="s">
        <v>318</v>
      </c>
      <c r="D10" s="36" t="s">
        <v>214</v>
      </c>
      <c r="E10" s="36" t="s">
        <v>319</v>
      </c>
      <c r="F10" s="36" t="s">
        <v>215</v>
      </c>
      <c r="G10" s="36" t="s">
        <v>215</v>
      </c>
      <c r="H10" s="36" t="s">
        <v>214</v>
      </c>
      <c r="I10" s="36" t="s">
        <v>214</v>
      </c>
    </row>
    <row r="11" spans="1:9" ht="31.5">
      <c r="A11" s="59" t="s">
        <v>10</v>
      </c>
      <c r="B11" s="227" t="s">
        <v>320</v>
      </c>
      <c r="C11" s="36" t="s">
        <v>321</v>
      </c>
      <c r="D11" s="36" t="s">
        <v>215</v>
      </c>
      <c r="E11" s="36" t="s">
        <v>215</v>
      </c>
      <c r="F11" s="36" t="s">
        <v>215</v>
      </c>
      <c r="G11" s="36" t="s">
        <v>215</v>
      </c>
      <c r="H11" s="36" t="s">
        <v>215</v>
      </c>
      <c r="I11" s="36" t="s">
        <v>215</v>
      </c>
    </row>
    <row r="12" spans="1:9" ht="15.75">
      <c r="A12" s="59" t="s">
        <v>12</v>
      </c>
      <c r="B12" s="74" t="s">
        <v>322</v>
      </c>
      <c r="C12" s="36" t="s">
        <v>214</v>
      </c>
      <c r="D12" s="36" t="s">
        <v>215</v>
      </c>
      <c r="E12" s="36" t="s">
        <v>214</v>
      </c>
      <c r="F12" s="36" t="s">
        <v>214</v>
      </c>
      <c r="G12" s="36" t="s">
        <v>214</v>
      </c>
      <c r="H12" s="36" t="s">
        <v>214</v>
      </c>
      <c r="I12" s="36" t="s">
        <v>214</v>
      </c>
    </row>
    <row r="13" spans="1:9" ht="40.5" customHeight="1">
      <c r="A13" s="59" t="s">
        <v>150</v>
      </c>
      <c r="B13" s="74" t="s">
        <v>323</v>
      </c>
      <c r="C13" s="297" t="s">
        <v>324</v>
      </c>
      <c r="D13" s="297" t="s">
        <v>325</v>
      </c>
      <c r="E13" s="36" t="s">
        <v>435</v>
      </c>
      <c r="F13" s="297" t="s">
        <v>331</v>
      </c>
      <c r="G13" s="36" t="s">
        <v>407</v>
      </c>
      <c r="H13" s="36" t="s">
        <v>436</v>
      </c>
      <c r="I13" s="36" t="s">
        <v>437</v>
      </c>
    </row>
    <row r="14" spans="1:9" ht="45">
      <c r="A14" s="59" t="s">
        <v>23</v>
      </c>
      <c r="B14" s="298" t="s">
        <v>326</v>
      </c>
      <c r="C14" s="299" t="s">
        <v>321</v>
      </c>
      <c r="D14" s="299" t="s">
        <v>321</v>
      </c>
      <c r="E14" s="235" t="s">
        <v>319</v>
      </c>
      <c r="F14" s="235" t="s">
        <v>215</v>
      </c>
      <c r="G14" s="235" t="s">
        <v>215</v>
      </c>
      <c r="H14" s="235" t="s">
        <v>319</v>
      </c>
      <c r="I14" s="235" t="s">
        <v>243</v>
      </c>
    </row>
    <row r="15" spans="1:9" ht="31.5">
      <c r="A15" s="59" t="s">
        <v>53</v>
      </c>
      <c r="B15" s="227" t="s">
        <v>327</v>
      </c>
      <c r="C15" s="299" t="s">
        <v>319</v>
      </c>
      <c r="D15" s="299" t="s">
        <v>243</v>
      </c>
      <c r="E15" s="235" t="s">
        <v>243</v>
      </c>
      <c r="F15" s="235" t="s">
        <v>243</v>
      </c>
      <c r="G15" s="235" t="s">
        <v>243</v>
      </c>
      <c r="H15" s="235" t="s">
        <v>243</v>
      </c>
      <c r="I15" s="235" t="s">
        <v>215</v>
      </c>
    </row>
    <row r="16" spans="1:9" ht="60">
      <c r="A16" s="59" t="s">
        <v>109</v>
      </c>
      <c r="B16" s="298" t="s">
        <v>328</v>
      </c>
      <c r="C16" s="299" t="s">
        <v>319</v>
      </c>
      <c r="D16" s="299" t="s">
        <v>243</v>
      </c>
      <c r="E16" s="235" t="s">
        <v>243</v>
      </c>
      <c r="F16" s="235" t="s">
        <v>243</v>
      </c>
      <c r="G16" s="235" t="s">
        <v>243</v>
      </c>
      <c r="H16" s="235" t="s">
        <v>243</v>
      </c>
      <c r="I16" s="235" t="s">
        <v>215</v>
      </c>
    </row>
    <row r="17" spans="1:9" ht="47.25">
      <c r="A17" s="59" t="s">
        <v>76</v>
      </c>
      <c r="B17" s="227" t="s">
        <v>329</v>
      </c>
      <c r="C17" s="299" t="s">
        <v>319</v>
      </c>
      <c r="D17" s="299" t="s">
        <v>243</v>
      </c>
      <c r="E17" s="235" t="s">
        <v>243</v>
      </c>
      <c r="F17" s="235" t="s">
        <v>243</v>
      </c>
      <c r="G17" s="235" t="s">
        <v>243</v>
      </c>
      <c r="H17" s="235" t="s">
        <v>243</v>
      </c>
      <c r="I17" s="235" t="s">
        <v>215</v>
      </c>
    </row>
    <row r="18" spans="1:9" ht="30" customHeight="1">
      <c r="A18" s="59"/>
      <c r="B18" s="41" t="s">
        <v>210</v>
      </c>
      <c r="C18" s="299" t="s">
        <v>319</v>
      </c>
      <c r="D18" s="299" t="s">
        <v>243</v>
      </c>
      <c r="E18" s="40" t="s">
        <v>435</v>
      </c>
      <c r="F18" s="36" t="s">
        <v>214</v>
      </c>
      <c r="G18" s="36" t="s">
        <v>214</v>
      </c>
      <c r="H18" s="40" t="s">
        <v>436</v>
      </c>
      <c r="I18" s="40" t="s">
        <v>437</v>
      </c>
    </row>
    <row r="19" spans="1:9" ht="15.75">
      <c r="A19" s="292"/>
      <c r="B19" s="83"/>
      <c r="C19" s="83"/>
      <c r="D19" s="83"/>
      <c r="E19" s="83"/>
      <c r="F19" s="83"/>
      <c r="G19" s="83"/>
      <c r="H19" s="83"/>
      <c r="I19" s="83"/>
    </row>
    <row r="20" spans="1:9" ht="15.75">
      <c r="A20" s="292"/>
      <c r="B20" s="83"/>
      <c r="C20" s="83"/>
      <c r="D20" s="83"/>
      <c r="E20" s="83"/>
      <c r="F20" s="83"/>
      <c r="G20" s="83"/>
      <c r="H20" s="83"/>
      <c r="I20" s="83"/>
    </row>
    <row r="21" spans="1:9" ht="15.75">
      <c r="A21" s="292"/>
      <c r="B21" s="83"/>
      <c r="C21" s="83"/>
      <c r="D21" s="83"/>
      <c r="E21" s="83"/>
      <c r="F21" s="83"/>
      <c r="G21" s="83"/>
      <c r="H21" s="83"/>
      <c r="I21" s="83"/>
    </row>
    <row r="22" spans="1:9" ht="15.75">
      <c r="A22" s="292"/>
      <c r="B22" s="83"/>
      <c r="C22" s="83"/>
      <c r="D22" s="83"/>
      <c r="E22" s="83"/>
      <c r="F22" s="83"/>
      <c r="G22" s="83"/>
      <c r="H22" s="83"/>
      <c r="I22" s="83"/>
    </row>
    <row r="23" spans="1:9" ht="15.75">
      <c r="A23" s="292"/>
      <c r="B23" s="83"/>
      <c r="C23" s="83"/>
      <c r="D23" s="83"/>
      <c r="E23" s="83"/>
      <c r="F23" s="83"/>
      <c r="G23" s="83"/>
      <c r="H23" s="83"/>
      <c r="I23" s="83"/>
    </row>
    <row r="24" spans="1:9" ht="15.75">
      <c r="A24" s="292"/>
      <c r="B24" s="83"/>
      <c r="C24" s="83"/>
      <c r="D24" s="83"/>
      <c r="E24" s="83"/>
      <c r="F24" s="83"/>
      <c r="G24" s="83"/>
      <c r="H24" s="83"/>
      <c r="I24" s="83"/>
    </row>
    <row r="25" spans="1:9" ht="15.75">
      <c r="A25" s="292"/>
      <c r="B25" s="83"/>
      <c r="C25" s="83"/>
      <c r="D25" s="83"/>
      <c r="E25" s="83"/>
      <c r="F25" s="83"/>
      <c r="G25" s="83"/>
      <c r="H25" s="83"/>
      <c r="I25" s="83"/>
    </row>
    <row r="26" spans="1:9" ht="15.75">
      <c r="A26" s="292"/>
      <c r="B26" s="83"/>
      <c r="C26" s="83"/>
      <c r="D26" s="83"/>
      <c r="E26" s="83"/>
      <c r="F26" s="83"/>
      <c r="G26" s="83"/>
      <c r="H26" s="83"/>
      <c r="I26" s="83"/>
    </row>
    <row r="27" spans="1:9" ht="15.75">
      <c r="A27" s="292"/>
      <c r="B27" s="83"/>
      <c r="C27" s="83"/>
      <c r="D27" s="83"/>
      <c r="E27" s="83"/>
      <c r="F27" s="83"/>
      <c r="G27" s="83"/>
      <c r="H27" s="83"/>
      <c r="I27" s="83"/>
    </row>
    <row r="28" spans="1:9" ht="15.75">
      <c r="A28" s="292"/>
      <c r="B28" s="83"/>
      <c r="C28" s="83"/>
      <c r="D28" s="83"/>
      <c r="E28" s="83"/>
      <c r="F28" s="83"/>
      <c r="G28" s="83"/>
      <c r="H28" s="83"/>
      <c r="I28" s="83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2">
      <selection activeCell="I17" sqref="I17"/>
    </sheetView>
  </sheetViews>
  <sheetFormatPr defaultColWidth="9.00390625" defaultRowHeight="12.75"/>
  <cols>
    <col min="1" max="1" width="4.75390625" style="3" customWidth="1"/>
    <col min="2" max="2" width="31.625" style="43" customWidth="1"/>
    <col min="3" max="3" width="0" style="43" hidden="1" customWidth="1"/>
    <col min="4" max="7" width="11.375" style="3" customWidth="1"/>
    <col min="8" max="8" width="11.00390625" style="47" customWidth="1"/>
    <col min="9" max="9" width="10.125" style="47" customWidth="1"/>
    <col min="10" max="254" width="9.125" style="47" customWidth="1"/>
  </cols>
  <sheetData>
    <row r="1" spans="1:9" ht="16.5">
      <c r="A1" s="83"/>
      <c r="B1" s="81"/>
      <c r="C1" s="81"/>
      <c r="D1" s="8"/>
      <c r="G1" s="8"/>
      <c r="H1" s="8"/>
      <c r="I1" s="8" t="s">
        <v>244</v>
      </c>
    </row>
    <row r="2" spans="1:9" ht="16.5">
      <c r="A2" s="83"/>
      <c r="B2" s="81"/>
      <c r="C2" s="81"/>
      <c r="D2" s="8"/>
      <c r="G2" s="8"/>
      <c r="H2" s="8"/>
      <c r="I2" s="8" t="s">
        <v>41</v>
      </c>
    </row>
    <row r="3" spans="1:4" ht="16.5">
      <c r="A3" s="83"/>
      <c r="B3" s="81"/>
      <c r="C3" s="81"/>
      <c r="D3" s="243"/>
    </row>
    <row r="4" spans="1:4" ht="16.5">
      <c r="A4" s="83"/>
      <c r="B4" s="81"/>
      <c r="C4" s="81"/>
      <c r="D4" s="83"/>
    </row>
    <row r="5" spans="1:9" ht="45.75" customHeight="1">
      <c r="A5" s="560" t="s">
        <v>245</v>
      </c>
      <c r="B5" s="560"/>
      <c r="C5" s="560"/>
      <c r="D5" s="560"/>
      <c r="E5" s="560"/>
      <c r="F5" s="560"/>
      <c r="G5" s="560"/>
      <c r="H5" s="529"/>
      <c r="I5" s="529"/>
    </row>
    <row r="6" spans="1:4" ht="16.5" customHeight="1">
      <c r="A6" s="244"/>
      <c r="B6" s="244"/>
      <c r="C6" s="244"/>
      <c r="D6" s="83"/>
    </row>
    <row r="7" spans="1:4" ht="13.5" customHeight="1">
      <c r="A7" s="83"/>
      <c r="B7" s="244"/>
      <c r="C7" s="244"/>
      <c r="D7" s="83"/>
    </row>
    <row r="8" spans="1:9" ht="34.5" customHeight="1">
      <c r="A8" s="83"/>
      <c r="B8" s="244"/>
      <c r="C8" s="244"/>
      <c r="D8" s="84"/>
      <c r="G8" s="84"/>
      <c r="H8" s="84"/>
      <c r="I8" s="84" t="s">
        <v>2</v>
      </c>
    </row>
    <row r="9" spans="1:9" s="205" customFormat="1" ht="63" customHeight="1">
      <c r="A9" s="229" t="s">
        <v>246</v>
      </c>
      <c r="B9" s="557" t="s">
        <v>4</v>
      </c>
      <c r="C9" s="557"/>
      <c r="D9" s="216" t="s">
        <v>421</v>
      </c>
      <c r="E9" s="342" t="s">
        <v>452</v>
      </c>
      <c r="F9" s="342" t="s">
        <v>453</v>
      </c>
      <c r="G9" s="342" t="s">
        <v>425</v>
      </c>
      <c r="H9" s="342" t="s">
        <v>489</v>
      </c>
      <c r="I9" s="350" t="s">
        <v>500</v>
      </c>
    </row>
    <row r="10" spans="1:9" s="205" customFormat="1" ht="30.75" customHeight="1">
      <c r="A10" s="36" t="s">
        <v>8</v>
      </c>
      <c r="B10" s="558" t="s">
        <v>247</v>
      </c>
      <c r="C10" s="558"/>
      <c r="D10" s="333">
        <v>15929</v>
      </c>
      <c r="E10" s="453">
        <v>19805</v>
      </c>
      <c r="F10" s="345">
        <v>19805</v>
      </c>
      <c r="G10" s="345">
        <v>10232</v>
      </c>
      <c r="H10" s="348">
        <v>10232</v>
      </c>
      <c r="I10" s="348">
        <v>10232</v>
      </c>
    </row>
    <row r="11" spans="1:9" s="205" customFormat="1" ht="30.75" customHeight="1">
      <c r="A11" s="36" t="s">
        <v>10</v>
      </c>
      <c r="B11" s="559" t="s">
        <v>248</v>
      </c>
      <c r="C11" s="559"/>
      <c r="D11" s="333">
        <v>5400</v>
      </c>
      <c r="E11" s="453">
        <v>6300</v>
      </c>
      <c r="F11" s="345">
        <v>6300</v>
      </c>
      <c r="G11" s="345">
        <v>4320</v>
      </c>
      <c r="H11" s="348">
        <v>4320</v>
      </c>
      <c r="I11" s="348">
        <v>4320</v>
      </c>
    </row>
    <row r="12" spans="1:9" s="205" customFormat="1" ht="30.75" customHeight="1">
      <c r="A12" s="36" t="s">
        <v>12</v>
      </c>
      <c r="B12" s="556" t="s">
        <v>249</v>
      </c>
      <c r="C12" s="556"/>
      <c r="D12" s="333">
        <v>89763</v>
      </c>
      <c r="E12" s="453">
        <v>73127</v>
      </c>
      <c r="F12" s="345">
        <v>66904</v>
      </c>
      <c r="G12" s="345"/>
      <c r="H12" s="348">
        <v>68753</v>
      </c>
      <c r="I12" s="348">
        <v>63902</v>
      </c>
    </row>
    <row r="13" spans="1:9" s="205" customFormat="1" ht="33.75" customHeight="1">
      <c r="A13" s="246" t="s">
        <v>14</v>
      </c>
      <c r="B13" s="247" t="s">
        <v>439</v>
      </c>
      <c r="C13" s="247"/>
      <c r="D13" s="371"/>
      <c r="E13" s="453">
        <v>175</v>
      </c>
      <c r="F13" s="345">
        <v>175</v>
      </c>
      <c r="G13" s="345"/>
      <c r="H13" s="348"/>
      <c r="I13" s="348"/>
    </row>
    <row r="14" spans="1:9" s="205" customFormat="1" ht="30.75" customHeight="1">
      <c r="A14" s="245" t="s">
        <v>16</v>
      </c>
      <c r="B14" s="227" t="s">
        <v>428</v>
      </c>
      <c r="C14" s="28"/>
      <c r="D14" s="372">
        <v>13749</v>
      </c>
      <c r="E14" s="453"/>
      <c r="F14" s="343"/>
      <c r="G14" s="343"/>
      <c r="H14" s="348"/>
      <c r="I14" s="348"/>
    </row>
    <row r="15" spans="1:9" s="205" customFormat="1" ht="30.75" customHeight="1">
      <c r="A15" s="245" t="s">
        <v>18</v>
      </c>
      <c r="B15" s="227" t="s">
        <v>412</v>
      </c>
      <c r="C15" s="28"/>
      <c r="D15" s="372">
        <v>400</v>
      </c>
      <c r="E15" s="453">
        <v>875</v>
      </c>
      <c r="F15" s="343">
        <v>875</v>
      </c>
      <c r="G15" s="343">
        <v>9272</v>
      </c>
      <c r="H15" s="348"/>
      <c r="I15" s="348"/>
    </row>
    <row r="16" spans="1:9" s="205" customFormat="1" ht="30.75" customHeight="1">
      <c r="A16" s="245" t="s">
        <v>20</v>
      </c>
      <c r="B16" s="227" t="s">
        <v>438</v>
      </c>
      <c r="C16" s="28"/>
      <c r="D16" s="372"/>
      <c r="E16" s="453">
        <v>100</v>
      </c>
      <c r="F16" s="343">
        <v>100</v>
      </c>
      <c r="G16" s="343"/>
      <c r="H16" s="348"/>
      <c r="I16" s="348"/>
    </row>
    <row r="17" spans="1:9" s="205" customFormat="1" ht="30.75" customHeight="1">
      <c r="A17" s="245" t="s">
        <v>36</v>
      </c>
      <c r="B17" s="227" t="s">
        <v>340</v>
      </c>
      <c r="C17" s="28"/>
      <c r="D17" s="372"/>
      <c r="E17" s="453">
        <v>6073</v>
      </c>
      <c r="F17" s="343">
        <v>6073</v>
      </c>
      <c r="G17" s="343"/>
      <c r="H17" s="348"/>
      <c r="I17" s="348"/>
    </row>
    <row r="18" spans="1:9" s="205" customFormat="1" ht="30.75" customHeight="1">
      <c r="A18" s="245" t="s">
        <v>445</v>
      </c>
      <c r="B18" s="227" t="s">
        <v>448</v>
      </c>
      <c r="C18" s="28"/>
      <c r="D18" s="372"/>
      <c r="E18" s="453">
        <v>600</v>
      </c>
      <c r="F18" s="343">
        <v>600</v>
      </c>
      <c r="G18" s="343"/>
      <c r="H18" s="348"/>
      <c r="I18" s="348"/>
    </row>
    <row r="19" spans="1:9" s="205" customFormat="1" ht="30.75" customHeight="1">
      <c r="A19" s="245">
        <v>10</v>
      </c>
      <c r="B19" s="227" t="s">
        <v>477</v>
      </c>
      <c r="C19" s="28"/>
      <c r="D19" s="372"/>
      <c r="E19" s="453">
        <v>150</v>
      </c>
      <c r="F19" s="343">
        <v>146</v>
      </c>
      <c r="G19" s="343"/>
      <c r="H19" s="348"/>
      <c r="I19" s="348"/>
    </row>
    <row r="20" spans="1:9" s="205" customFormat="1" ht="30.75" customHeight="1">
      <c r="A20" s="245" t="s">
        <v>411</v>
      </c>
      <c r="B20" s="227" t="s">
        <v>478</v>
      </c>
      <c r="C20" s="28"/>
      <c r="D20" s="372"/>
      <c r="E20" s="453">
        <v>25000</v>
      </c>
      <c r="F20" s="343">
        <v>24000</v>
      </c>
      <c r="G20" s="343">
        <v>1000</v>
      </c>
      <c r="H20" s="348">
        <v>1000</v>
      </c>
      <c r="I20" s="348">
        <v>1000</v>
      </c>
    </row>
    <row r="21" spans="1:9" s="205" customFormat="1" ht="30.75" customHeight="1">
      <c r="A21" s="245" t="s">
        <v>479</v>
      </c>
      <c r="B21" s="227" t="s">
        <v>504</v>
      </c>
      <c r="C21" s="28"/>
      <c r="D21" s="372"/>
      <c r="E21" s="453">
        <v>2023</v>
      </c>
      <c r="F21" s="343">
        <v>2023</v>
      </c>
      <c r="G21" s="343"/>
      <c r="H21" s="348"/>
      <c r="I21" s="348">
        <v>5149</v>
      </c>
    </row>
    <row r="22" spans="1:9" ht="30.75" customHeight="1">
      <c r="A22" s="41"/>
      <c r="B22" s="29" t="s">
        <v>210</v>
      </c>
      <c r="C22" s="29"/>
      <c r="D22" s="380">
        <f>SUM(D10:D17)</f>
        <v>125241</v>
      </c>
      <c r="E22" s="393">
        <f>SUM(E10:E21)</f>
        <v>134228</v>
      </c>
      <c r="F22" s="393">
        <f>SUM(F10:F21)</f>
        <v>127001</v>
      </c>
      <c r="G22" s="393">
        <f>SUM(G10:G21)</f>
        <v>24824</v>
      </c>
      <c r="H22" s="393">
        <f>SUM(H10:H21)</f>
        <v>84305</v>
      </c>
      <c r="I22" s="393">
        <f>SUM(I10:I21)</f>
        <v>84603</v>
      </c>
    </row>
    <row r="23" spans="1:4" ht="16.5">
      <c r="A23" s="83"/>
      <c r="B23" s="81"/>
      <c r="C23" s="81"/>
      <c r="D23" s="83"/>
    </row>
    <row r="24" spans="1:6" ht="16.5">
      <c r="A24" s="83"/>
      <c r="B24" s="81"/>
      <c r="C24" s="81"/>
      <c r="D24" s="83"/>
      <c r="E24" s="43"/>
      <c r="F24" s="43"/>
    </row>
    <row r="25" spans="1:4" ht="16.5">
      <c r="A25" s="83"/>
      <c r="B25" s="81"/>
      <c r="C25" s="81"/>
      <c r="D25" s="83"/>
    </row>
    <row r="26" spans="1:4" ht="16.5">
      <c r="A26" s="83"/>
      <c r="B26" s="81"/>
      <c r="C26" s="81"/>
      <c r="D26" s="83"/>
    </row>
    <row r="27" spans="1:4" ht="16.5">
      <c r="A27" s="83"/>
      <c r="B27" s="81"/>
      <c r="C27" s="81"/>
      <c r="D27" s="83"/>
    </row>
    <row r="28" spans="1:4" ht="16.5">
      <c r="A28" s="83"/>
      <c r="B28" s="81"/>
      <c r="C28" s="81"/>
      <c r="D28" s="83"/>
    </row>
    <row r="29" spans="1:4" ht="16.5">
      <c r="A29" s="83"/>
      <c r="B29" s="81"/>
      <c r="C29" s="81"/>
      <c r="D29" s="83"/>
    </row>
    <row r="30" spans="1:4" ht="16.5">
      <c r="A30" s="83"/>
      <c r="B30" s="81"/>
      <c r="C30" s="81"/>
      <c r="D30" s="83"/>
    </row>
  </sheetData>
  <sheetProtection selectLockedCells="1" selectUnlockedCells="1"/>
  <mergeCells count="5">
    <mergeCell ref="B12:C12"/>
    <mergeCell ref="B9:C9"/>
    <mergeCell ref="B10:C10"/>
    <mergeCell ref="B11:C11"/>
    <mergeCell ref="A5:I5"/>
  </mergeCells>
  <printOptions horizontalCentered="1"/>
  <pageMargins left="0.18" right="0.3" top="0.775" bottom="0.9840277777777777" header="0.5118055555555555" footer="0.5118055555555555"/>
  <pageSetup fitToHeight="1" fitToWidth="1" horizontalDpi="300" verticalDpi="3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5">
      <selection activeCell="G11" sqref="G11"/>
    </sheetView>
  </sheetViews>
  <sheetFormatPr defaultColWidth="9.00390625" defaultRowHeight="12.75"/>
  <cols>
    <col min="1" max="1" width="5.625" style="195" customWidth="1"/>
    <col min="2" max="2" width="33.375" style="249" customWidth="1"/>
    <col min="3" max="3" width="10.625" style="195" customWidth="1"/>
    <col min="4" max="6" width="10.75390625" style="195" customWidth="1"/>
    <col min="7" max="7" width="10.25390625" style="195" customWidth="1"/>
    <col min="8" max="8" width="10.00390625" style="47" customWidth="1"/>
    <col min="9" max="254" width="9.125" style="47" customWidth="1"/>
  </cols>
  <sheetData>
    <row r="1" spans="1:8" ht="16.5">
      <c r="A1" s="250"/>
      <c r="B1" s="251"/>
      <c r="F1" s="252"/>
      <c r="G1" s="252"/>
      <c r="H1" s="252" t="s">
        <v>250</v>
      </c>
    </row>
    <row r="2" spans="1:8" ht="16.5">
      <c r="A2" s="250"/>
      <c r="B2" s="251"/>
      <c r="F2" s="252"/>
      <c r="G2" s="252"/>
      <c r="H2" s="252" t="s">
        <v>1</v>
      </c>
    </row>
    <row r="3" spans="1:2" ht="16.5">
      <c r="A3" s="250"/>
      <c r="B3" s="251"/>
    </row>
    <row r="4" spans="1:2" ht="16.5">
      <c r="A4" s="250"/>
      <c r="B4" s="251"/>
    </row>
    <row r="5" spans="1:8" ht="40.5" customHeight="1">
      <c r="A5" s="562" t="s">
        <v>251</v>
      </c>
      <c r="B5" s="562"/>
      <c r="C5" s="562"/>
      <c r="D5" s="562"/>
      <c r="E5" s="562"/>
      <c r="F5" s="562"/>
      <c r="G5" s="529"/>
      <c r="H5" s="529"/>
    </row>
    <row r="6" spans="1:2" ht="34.5" customHeight="1">
      <c r="A6" s="250"/>
      <c r="B6" s="253"/>
    </row>
    <row r="7" spans="1:8" ht="16.5">
      <c r="A7" s="250"/>
      <c r="B7" s="251"/>
      <c r="F7" s="254"/>
      <c r="G7" s="254"/>
      <c r="H7" s="254" t="s">
        <v>2</v>
      </c>
    </row>
    <row r="8" spans="1:256" s="54" customFormat="1" ht="47.25" customHeight="1">
      <c r="A8" s="255" t="s">
        <v>246</v>
      </c>
      <c r="B8" s="256" t="s">
        <v>4</v>
      </c>
      <c r="C8" s="17" t="s">
        <v>421</v>
      </c>
      <c r="D8" s="15" t="s">
        <v>452</v>
      </c>
      <c r="E8" s="16" t="s">
        <v>458</v>
      </c>
      <c r="F8" s="216" t="s">
        <v>425</v>
      </c>
      <c r="G8" s="520" t="s">
        <v>489</v>
      </c>
      <c r="H8" s="350" t="s">
        <v>500</v>
      </c>
      <c r="IU8" s="55"/>
      <c r="IV8" s="55"/>
    </row>
    <row r="9" spans="1:256" s="54" customFormat="1" ht="40.5" customHeight="1">
      <c r="A9" s="257" t="s">
        <v>8</v>
      </c>
      <c r="B9" s="259" t="s">
        <v>505</v>
      </c>
      <c r="C9" s="258">
        <v>13749</v>
      </c>
      <c r="D9" s="258">
        <v>13749</v>
      </c>
      <c r="E9" s="260">
        <v>13748</v>
      </c>
      <c r="F9" s="269">
        <v>8700</v>
      </c>
      <c r="G9" s="466">
        <v>8700</v>
      </c>
      <c r="H9" s="345">
        <v>12727</v>
      </c>
      <c r="IU9" s="55"/>
      <c r="IV9" s="55"/>
    </row>
    <row r="10" spans="1:256" s="54" customFormat="1" ht="40.5" customHeight="1">
      <c r="A10" s="257" t="s">
        <v>10</v>
      </c>
      <c r="B10" s="259" t="s">
        <v>449</v>
      </c>
      <c r="C10" s="258">
        <v>10961</v>
      </c>
      <c r="D10" s="258">
        <v>17455</v>
      </c>
      <c r="E10" s="260">
        <v>19769</v>
      </c>
      <c r="F10" s="269"/>
      <c r="G10" s="466">
        <v>12150</v>
      </c>
      <c r="H10" s="345">
        <v>17099</v>
      </c>
      <c r="IU10" s="55"/>
      <c r="IV10" s="55"/>
    </row>
    <row r="11" spans="1:256" s="54" customFormat="1" ht="40.5" customHeight="1">
      <c r="A11" s="257" t="s">
        <v>143</v>
      </c>
      <c r="B11" s="259" t="s">
        <v>480</v>
      </c>
      <c r="C11" s="258"/>
      <c r="D11" s="258">
        <v>563</v>
      </c>
      <c r="E11" s="260">
        <v>563</v>
      </c>
      <c r="F11" s="269"/>
      <c r="G11" s="466"/>
      <c r="H11" s="345"/>
      <c r="IU11" s="55"/>
      <c r="IV11" s="55"/>
    </row>
    <row r="12" spans="1:256" s="54" customFormat="1" ht="40.5" customHeight="1">
      <c r="A12" s="257" t="s">
        <v>14</v>
      </c>
      <c r="B12" s="259" t="s">
        <v>481</v>
      </c>
      <c r="C12" s="258"/>
      <c r="D12" s="258">
        <v>405</v>
      </c>
      <c r="E12" s="260">
        <v>405</v>
      </c>
      <c r="F12" s="269"/>
      <c r="G12" s="466"/>
      <c r="H12" s="345"/>
      <c r="IU12" s="55"/>
      <c r="IV12" s="55"/>
    </row>
    <row r="13" spans="1:8" s="262" customFormat="1" ht="39.75" customHeight="1">
      <c r="A13" s="561" t="s">
        <v>210</v>
      </c>
      <c r="B13" s="561"/>
      <c r="C13" s="261">
        <f>C9+C10</f>
        <v>24710</v>
      </c>
      <c r="D13" s="261">
        <f>D9+D10+D11+D12</f>
        <v>32172</v>
      </c>
      <c r="E13" s="261">
        <f>E9+E10+E11+E12</f>
        <v>34485</v>
      </c>
      <c r="F13" s="521">
        <f>F9+F10+F11+F12</f>
        <v>8700</v>
      </c>
      <c r="G13" s="522">
        <f>G9+G10+G11+G12</f>
        <v>20850</v>
      </c>
      <c r="H13" s="522">
        <f>H9+H10+H11+H12</f>
        <v>29826</v>
      </c>
    </row>
    <row r="14" spans="1:256" s="54" customFormat="1" ht="15.75">
      <c r="A14" s="250"/>
      <c r="B14" s="263"/>
      <c r="C14" s="250"/>
      <c r="D14" s="250"/>
      <c r="E14" s="250"/>
      <c r="F14" s="250"/>
      <c r="G14" s="250"/>
      <c r="H14" s="83"/>
      <c r="IU14" s="55"/>
      <c r="IV14" s="55"/>
    </row>
    <row r="15" spans="1:256" s="54" customFormat="1" ht="15.75">
      <c r="A15" s="250"/>
      <c r="B15" s="251"/>
      <c r="C15" s="250"/>
      <c r="D15" s="250"/>
      <c r="E15" s="250"/>
      <c r="F15" s="250"/>
      <c r="G15" s="250"/>
      <c r="IU15" s="55"/>
      <c r="IV15" s="55"/>
    </row>
    <row r="16" spans="1:256" s="54" customFormat="1" ht="15.75">
      <c r="A16" s="250"/>
      <c r="B16" s="251"/>
      <c r="C16" s="250"/>
      <c r="D16" s="250"/>
      <c r="E16" s="250"/>
      <c r="F16" s="250"/>
      <c r="G16" s="250"/>
      <c r="IU16" s="55"/>
      <c r="IV16" s="55"/>
    </row>
    <row r="17" spans="1:256" s="54" customFormat="1" ht="15.75">
      <c r="A17" s="250"/>
      <c r="B17" s="251"/>
      <c r="C17" s="250"/>
      <c r="D17" s="250"/>
      <c r="E17" s="250"/>
      <c r="F17" s="250"/>
      <c r="G17" s="250"/>
      <c r="IU17" s="55"/>
      <c r="IV17" s="55"/>
    </row>
    <row r="18" spans="1:256" s="54" customFormat="1" ht="15.75">
      <c r="A18" s="250"/>
      <c r="B18" s="251"/>
      <c r="C18" s="250"/>
      <c r="D18" s="250"/>
      <c r="E18" s="250"/>
      <c r="F18" s="250"/>
      <c r="G18" s="250"/>
      <c r="IU18" s="55"/>
      <c r="IV18" s="55"/>
    </row>
    <row r="19" spans="1:256" s="54" customFormat="1" ht="15.75">
      <c r="A19" s="250"/>
      <c r="B19" s="251"/>
      <c r="C19" s="250"/>
      <c r="D19" s="250"/>
      <c r="E19" s="250"/>
      <c r="F19" s="250"/>
      <c r="G19" s="250"/>
      <c r="IU19" s="55"/>
      <c r="IV19" s="55"/>
    </row>
    <row r="20" spans="1:256" s="54" customFormat="1" ht="15.75">
      <c r="A20" s="250"/>
      <c r="B20" s="251"/>
      <c r="C20" s="250"/>
      <c r="D20" s="250"/>
      <c r="E20" s="250"/>
      <c r="F20" s="250"/>
      <c r="G20" s="250"/>
      <c r="IU20" s="55"/>
      <c r="IV20" s="55"/>
    </row>
    <row r="21" spans="1:256" s="54" customFormat="1" ht="15.75">
      <c r="A21" s="250"/>
      <c r="B21" s="251"/>
      <c r="C21" s="250"/>
      <c r="D21" s="250"/>
      <c r="E21" s="250"/>
      <c r="F21" s="250"/>
      <c r="G21" s="250"/>
      <c r="IU21" s="55"/>
      <c r="IV21" s="55"/>
    </row>
    <row r="22" spans="1:256" s="54" customFormat="1" ht="15.75">
      <c r="A22" s="250"/>
      <c r="B22" s="251"/>
      <c r="C22" s="250"/>
      <c r="D22" s="250"/>
      <c r="E22" s="250"/>
      <c r="F22" s="250"/>
      <c r="G22" s="250"/>
      <c r="IU22" s="55"/>
      <c r="IV22" s="55"/>
    </row>
    <row r="23" spans="1:256" s="54" customFormat="1" ht="15.75">
      <c r="A23" s="250"/>
      <c r="B23" s="251"/>
      <c r="C23" s="250"/>
      <c r="D23" s="250"/>
      <c r="E23" s="250"/>
      <c r="F23" s="250"/>
      <c r="G23" s="250"/>
      <c r="IU23" s="55"/>
      <c r="IV23" s="55"/>
    </row>
    <row r="24" spans="1:256" s="54" customFormat="1" ht="15.75">
      <c r="A24" s="250"/>
      <c r="B24" s="251"/>
      <c r="C24" s="250"/>
      <c r="D24" s="250"/>
      <c r="E24" s="250"/>
      <c r="F24" s="250"/>
      <c r="G24" s="250"/>
      <c r="IU24" s="55"/>
      <c r="IV24" s="55"/>
    </row>
    <row r="25" spans="1:256" s="54" customFormat="1" ht="15.75">
      <c r="A25" s="250"/>
      <c r="B25" s="251"/>
      <c r="C25" s="250"/>
      <c r="D25" s="250"/>
      <c r="E25" s="250"/>
      <c r="F25" s="250"/>
      <c r="G25" s="250"/>
      <c r="IU25" s="55"/>
      <c r="IV25" s="55"/>
    </row>
    <row r="26" spans="1:256" s="54" customFormat="1" ht="15.75">
      <c r="A26" s="250"/>
      <c r="B26" s="251"/>
      <c r="C26" s="250"/>
      <c r="D26" s="250"/>
      <c r="E26" s="250"/>
      <c r="F26" s="250"/>
      <c r="G26" s="250"/>
      <c r="IU26" s="55"/>
      <c r="IV26" s="55"/>
    </row>
    <row r="27" spans="1:256" s="54" customFormat="1" ht="15.75">
      <c r="A27" s="250"/>
      <c r="B27" s="251"/>
      <c r="C27" s="250"/>
      <c r="D27" s="250"/>
      <c r="E27" s="250"/>
      <c r="F27" s="250"/>
      <c r="G27" s="250"/>
      <c r="IU27" s="55"/>
      <c r="IV27" s="55"/>
    </row>
    <row r="28" spans="1:256" s="54" customFormat="1" ht="15.75">
      <c r="A28" s="250"/>
      <c r="B28" s="251"/>
      <c r="C28" s="250"/>
      <c r="D28" s="250"/>
      <c r="E28" s="250"/>
      <c r="F28" s="250"/>
      <c r="G28" s="250"/>
      <c r="IU28" s="55"/>
      <c r="IV28" s="55"/>
    </row>
    <row r="29" spans="1:256" s="54" customFormat="1" ht="15.75">
      <c r="A29" s="250"/>
      <c r="B29" s="251"/>
      <c r="C29" s="250"/>
      <c r="D29" s="250"/>
      <c r="E29" s="250"/>
      <c r="F29" s="250"/>
      <c r="G29" s="250"/>
      <c r="IU29" s="55"/>
      <c r="IV29" s="55"/>
    </row>
    <row r="30" spans="1:256" s="54" customFormat="1" ht="15.75">
      <c r="A30" s="250"/>
      <c r="B30" s="251"/>
      <c r="C30" s="250"/>
      <c r="D30" s="250"/>
      <c r="E30" s="250"/>
      <c r="F30" s="250"/>
      <c r="G30" s="250"/>
      <c r="IU30" s="55"/>
      <c r="IV30" s="55"/>
    </row>
    <row r="31" spans="1:256" s="54" customFormat="1" ht="15.75">
      <c r="A31" s="250"/>
      <c r="B31" s="251"/>
      <c r="C31" s="250"/>
      <c r="D31" s="250"/>
      <c r="E31" s="250"/>
      <c r="F31" s="250"/>
      <c r="G31" s="250"/>
      <c r="IU31" s="55"/>
      <c r="IV31" s="55"/>
    </row>
    <row r="32" spans="1:256" s="54" customFormat="1" ht="15.75">
      <c r="A32" s="250"/>
      <c r="B32" s="251"/>
      <c r="C32" s="250"/>
      <c r="D32" s="250"/>
      <c r="E32" s="250"/>
      <c r="F32" s="250"/>
      <c r="G32" s="250"/>
      <c r="IU32" s="55"/>
      <c r="IV32" s="55"/>
    </row>
    <row r="33" spans="1:256" s="54" customFormat="1" ht="15.75">
      <c r="A33" s="250"/>
      <c r="B33" s="251"/>
      <c r="C33" s="250"/>
      <c r="D33" s="250"/>
      <c r="E33" s="250"/>
      <c r="F33" s="250"/>
      <c r="G33" s="250"/>
      <c r="IU33" s="55"/>
      <c r="IV33" s="55"/>
    </row>
    <row r="34" spans="1:256" s="54" customFormat="1" ht="15.75">
      <c r="A34" s="250"/>
      <c r="B34" s="251"/>
      <c r="C34" s="250"/>
      <c r="D34" s="250"/>
      <c r="E34" s="250"/>
      <c r="F34" s="250"/>
      <c r="G34" s="250"/>
      <c r="IU34" s="55"/>
      <c r="IV34" s="55"/>
    </row>
    <row r="35" spans="1:256" s="54" customFormat="1" ht="15.75">
      <c r="A35" s="250"/>
      <c r="B35" s="251"/>
      <c r="C35" s="250"/>
      <c r="D35" s="250"/>
      <c r="E35" s="250"/>
      <c r="F35" s="250"/>
      <c r="G35" s="250"/>
      <c r="IU35" s="55"/>
      <c r="IV35" s="55"/>
    </row>
    <row r="36" spans="1:256" s="54" customFormat="1" ht="15.75">
      <c r="A36" s="250"/>
      <c r="B36" s="251"/>
      <c r="C36" s="250"/>
      <c r="D36" s="250"/>
      <c r="E36" s="250"/>
      <c r="F36" s="250"/>
      <c r="G36" s="250"/>
      <c r="IU36" s="55"/>
      <c r="IV36" s="55"/>
    </row>
    <row r="37" spans="1:256" s="54" customFormat="1" ht="15.75">
      <c r="A37" s="250"/>
      <c r="B37" s="251"/>
      <c r="C37" s="250"/>
      <c r="D37" s="250"/>
      <c r="E37" s="250"/>
      <c r="F37" s="250"/>
      <c r="G37" s="250"/>
      <c r="IU37" s="55"/>
      <c r="IV37" s="55"/>
    </row>
    <row r="38" spans="1:256" s="54" customFormat="1" ht="15.75">
      <c r="A38" s="250"/>
      <c r="B38" s="251"/>
      <c r="C38" s="250"/>
      <c r="D38" s="250"/>
      <c r="E38" s="250"/>
      <c r="F38" s="250"/>
      <c r="G38" s="250"/>
      <c r="IU38" s="55"/>
      <c r="IV38" s="55"/>
    </row>
    <row r="39" spans="1:256" s="54" customFormat="1" ht="15.75">
      <c r="A39" s="250"/>
      <c r="B39" s="251"/>
      <c r="C39" s="250"/>
      <c r="D39" s="250"/>
      <c r="E39" s="250"/>
      <c r="F39" s="250"/>
      <c r="G39" s="250"/>
      <c r="IU39" s="55"/>
      <c r="IV39" s="55"/>
    </row>
    <row r="40" spans="1:256" s="54" customFormat="1" ht="15.75">
      <c r="A40" s="250"/>
      <c r="B40" s="251"/>
      <c r="C40" s="250"/>
      <c r="D40" s="250"/>
      <c r="E40" s="250"/>
      <c r="F40" s="250"/>
      <c r="G40" s="250"/>
      <c r="IU40" s="55"/>
      <c r="IV40" s="55"/>
    </row>
    <row r="41" spans="1:256" s="54" customFormat="1" ht="15.75">
      <c r="A41" s="250"/>
      <c r="B41" s="251"/>
      <c r="C41" s="250"/>
      <c r="D41" s="250"/>
      <c r="E41" s="250"/>
      <c r="F41" s="250"/>
      <c r="G41" s="250"/>
      <c r="IU41" s="55"/>
      <c r="IV41" s="55"/>
    </row>
    <row r="42" spans="1:256" s="54" customFormat="1" ht="15.75">
      <c r="A42" s="250"/>
      <c r="B42" s="251"/>
      <c r="C42" s="250"/>
      <c r="D42" s="250"/>
      <c r="E42" s="250"/>
      <c r="F42" s="250"/>
      <c r="G42" s="250"/>
      <c r="IU42" s="55"/>
      <c r="IV42" s="55"/>
    </row>
    <row r="43" spans="1:256" s="54" customFormat="1" ht="15.75">
      <c r="A43" s="250"/>
      <c r="B43" s="251"/>
      <c r="C43" s="250"/>
      <c r="D43" s="250"/>
      <c r="E43" s="250"/>
      <c r="F43" s="250"/>
      <c r="G43" s="250"/>
      <c r="IU43" s="55"/>
      <c r="IV43" s="55"/>
    </row>
    <row r="44" spans="1:256" s="54" customFormat="1" ht="15.75">
      <c r="A44" s="250"/>
      <c r="B44" s="251"/>
      <c r="C44" s="250"/>
      <c r="D44" s="250"/>
      <c r="E44" s="250"/>
      <c r="F44" s="250"/>
      <c r="G44" s="250"/>
      <c r="IU44" s="55"/>
      <c r="IV44" s="55"/>
    </row>
    <row r="45" spans="1:256" s="54" customFormat="1" ht="15.75">
      <c r="A45" s="250"/>
      <c r="B45" s="251"/>
      <c r="C45" s="250"/>
      <c r="D45" s="250"/>
      <c r="E45" s="250"/>
      <c r="F45" s="250"/>
      <c r="G45" s="250"/>
      <c r="IU45" s="55"/>
      <c r="IV45" s="55"/>
    </row>
    <row r="46" spans="1:256" s="54" customFormat="1" ht="15.75">
      <c r="A46" s="250"/>
      <c r="B46" s="251"/>
      <c r="C46" s="250"/>
      <c r="D46" s="250"/>
      <c r="E46" s="250"/>
      <c r="F46" s="250"/>
      <c r="G46" s="250"/>
      <c r="IU46" s="55"/>
      <c r="IV46" s="55"/>
    </row>
    <row r="47" spans="1:256" s="54" customFormat="1" ht="15.75">
      <c r="A47" s="250"/>
      <c r="B47" s="251"/>
      <c r="C47" s="250"/>
      <c r="D47" s="250"/>
      <c r="E47" s="250"/>
      <c r="F47" s="250"/>
      <c r="G47" s="250"/>
      <c r="IU47" s="55"/>
      <c r="IV47" s="55"/>
    </row>
    <row r="48" spans="1:256" s="54" customFormat="1" ht="15.75">
      <c r="A48" s="250"/>
      <c r="B48" s="251"/>
      <c r="C48" s="250"/>
      <c r="D48" s="250"/>
      <c r="E48" s="250"/>
      <c r="F48" s="250"/>
      <c r="G48" s="250"/>
      <c r="IU48" s="55"/>
      <c r="IV48" s="55"/>
    </row>
    <row r="49" spans="1:256" s="54" customFormat="1" ht="15.75">
      <c r="A49" s="250"/>
      <c r="B49" s="251"/>
      <c r="C49" s="250"/>
      <c r="D49" s="250"/>
      <c r="E49" s="250"/>
      <c r="F49" s="250"/>
      <c r="G49" s="250"/>
      <c r="IU49" s="55"/>
      <c r="IV49" s="55"/>
    </row>
    <row r="50" spans="1:256" s="54" customFormat="1" ht="15.75">
      <c r="A50" s="250"/>
      <c r="B50" s="251"/>
      <c r="C50" s="250"/>
      <c r="D50" s="250"/>
      <c r="E50" s="250"/>
      <c r="F50" s="250"/>
      <c r="G50" s="250"/>
      <c r="IU50" s="55"/>
      <c r="IV50" s="55"/>
    </row>
    <row r="51" spans="1:256" s="54" customFormat="1" ht="15.75">
      <c r="A51" s="250"/>
      <c r="B51" s="251"/>
      <c r="C51" s="250"/>
      <c r="D51" s="250"/>
      <c r="E51" s="250"/>
      <c r="F51" s="250"/>
      <c r="G51" s="250"/>
      <c r="IU51" s="55"/>
      <c r="IV51" s="55"/>
    </row>
    <row r="52" spans="1:256" s="54" customFormat="1" ht="15.75">
      <c r="A52" s="250"/>
      <c r="B52" s="251"/>
      <c r="C52" s="250"/>
      <c r="D52" s="250"/>
      <c r="E52" s="250"/>
      <c r="F52" s="250"/>
      <c r="G52" s="250"/>
      <c r="IU52" s="55"/>
      <c r="IV52" s="55"/>
    </row>
    <row r="53" spans="1:256" s="54" customFormat="1" ht="15.75">
      <c r="A53" s="250"/>
      <c r="B53" s="251"/>
      <c r="C53" s="250"/>
      <c r="D53" s="250"/>
      <c r="E53" s="250"/>
      <c r="F53" s="250"/>
      <c r="G53" s="250"/>
      <c r="IU53" s="55"/>
      <c r="IV53" s="55"/>
    </row>
  </sheetData>
  <sheetProtection selectLockedCells="1" selectUnlockedCells="1"/>
  <mergeCells count="2">
    <mergeCell ref="A13:B13"/>
    <mergeCell ref="A5:H5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4">
      <selection activeCell="H14" sqref="H14"/>
    </sheetView>
  </sheetViews>
  <sheetFormatPr defaultColWidth="7.875" defaultRowHeight="12.75"/>
  <cols>
    <col min="1" max="1" width="5.875" style="264" customWidth="1"/>
    <col min="2" max="2" width="40.375" style="43" customWidth="1"/>
    <col min="3" max="3" width="10.25390625" style="43" customWidth="1"/>
    <col min="4" max="4" width="10.25390625" style="67" customWidth="1"/>
    <col min="5" max="5" width="9.875" style="67" customWidth="1"/>
    <col min="6" max="6" width="10.125" style="43" customWidth="1"/>
    <col min="7" max="7" width="9.25390625" style="67" customWidth="1"/>
    <col min="8" max="8" width="9.75390625" style="67" customWidth="1"/>
    <col min="9" max="9" width="8.375" style="67" bestFit="1" customWidth="1"/>
    <col min="10" max="249" width="7.875" style="67" customWidth="1"/>
  </cols>
  <sheetData>
    <row r="1" spans="3:8" ht="15">
      <c r="C1" s="12"/>
      <c r="F1" s="12"/>
      <c r="G1" s="12"/>
      <c r="H1" s="12" t="s">
        <v>252</v>
      </c>
    </row>
    <row r="2" spans="3:8" ht="15">
      <c r="C2" s="12"/>
      <c r="F2" s="12"/>
      <c r="G2" s="12"/>
      <c r="H2" s="12" t="s">
        <v>1</v>
      </c>
    </row>
    <row r="4" spans="1:8" ht="38.25" customHeight="1">
      <c r="A4" s="567" t="s">
        <v>253</v>
      </c>
      <c r="B4" s="567"/>
      <c r="C4" s="567"/>
      <c r="D4" s="567"/>
      <c r="E4" s="567"/>
      <c r="F4" s="567"/>
      <c r="G4" s="529"/>
      <c r="H4" s="529"/>
    </row>
    <row r="5" spans="1:3" ht="21.75" customHeight="1">
      <c r="A5" s="199"/>
      <c r="B5" s="199"/>
      <c r="C5" s="225"/>
    </row>
    <row r="6" spans="2:8" ht="15.75">
      <c r="B6" s="265"/>
      <c r="C6" s="198"/>
      <c r="F6" s="198"/>
      <c r="G6" s="198"/>
      <c r="H6" s="198" t="s">
        <v>2</v>
      </c>
    </row>
    <row r="7" spans="1:8" s="266" customFormat="1" ht="50.25" customHeight="1">
      <c r="A7" s="229" t="s">
        <v>246</v>
      </c>
      <c r="B7" s="14" t="s">
        <v>4</v>
      </c>
      <c r="C7" s="216" t="s">
        <v>421</v>
      </c>
      <c r="D7" s="342" t="s">
        <v>452</v>
      </c>
      <c r="E7" s="342" t="s">
        <v>453</v>
      </c>
      <c r="F7" s="342" t="s">
        <v>425</v>
      </c>
      <c r="G7" s="350" t="s">
        <v>489</v>
      </c>
      <c r="H7" s="350" t="s">
        <v>500</v>
      </c>
    </row>
    <row r="8" spans="1:8" s="266" customFormat="1" ht="37.5" customHeight="1">
      <c r="A8" s="564" t="s">
        <v>254</v>
      </c>
      <c r="B8" s="564"/>
      <c r="C8" s="414"/>
      <c r="D8" s="454"/>
      <c r="E8" s="454"/>
      <c r="F8" s="454"/>
      <c r="G8" s="345"/>
      <c r="H8" s="391"/>
    </row>
    <row r="9" spans="1:8" ht="37.5" customHeight="1">
      <c r="A9" s="267" t="s">
        <v>8</v>
      </c>
      <c r="B9" s="268" t="s">
        <v>441</v>
      </c>
      <c r="C9" s="340">
        <v>3600</v>
      </c>
      <c r="D9" s="455">
        <v>4512</v>
      </c>
      <c r="E9" s="455">
        <v>4512</v>
      </c>
      <c r="F9" s="425">
        <v>4600</v>
      </c>
      <c r="G9" s="345">
        <v>4600</v>
      </c>
      <c r="H9" s="348">
        <v>4600</v>
      </c>
    </row>
    <row r="10" spans="1:8" ht="30" customHeight="1">
      <c r="A10" s="267" t="s">
        <v>10</v>
      </c>
      <c r="B10" s="270" t="s">
        <v>255</v>
      </c>
      <c r="C10" s="340">
        <v>4258</v>
      </c>
      <c r="D10" s="455">
        <v>4823</v>
      </c>
      <c r="E10" s="455">
        <v>4823</v>
      </c>
      <c r="F10" s="425">
        <v>6650</v>
      </c>
      <c r="G10" s="345">
        <v>6650</v>
      </c>
      <c r="H10" s="348">
        <v>6650</v>
      </c>
    </row>
    <row r="11" spans="1:8" ht="30" customHeight="1">
      <c r="A11" s="34" t="s">
        <v>143</v>
      </c>
      <c r="B11" s="271" t="s">
        <v>256</v>
      </c>
      <c r="C11" s="415"/>
      <c r="D11" s="455"/>
      <c r="E11" s="455"/>
      <c r="F11" s="425"/>
      <c r="G11" s="345"/>
      <c r="H11" s="348"/>
    </row>
    <row r="12" spans="1:8" ht="30" customHeight="1">
      <c r="A12" s="36" t="s">
        <v>14</v>
      </c>
      <c r="B12" s="270" t="s">
        <v>257</v>
      </c>
      <c r="C12" s="340">
        <v>152</v>
      </c>
      <c r="D12" s="455">
        <v>150</v>
      </c>
      <c r="E12" s="455">
        <v>150</v>
      </c>
      <c r="F12" s="425">
        <v>150</v>
      </c>
      <c r="G12" s="345">
        <v>150</v>
      </c>
      <c r="H12" s="348">
        <v>150</v>
      </c>
    </row>
    <row r="13" spans="1:8" ht="33.75" customHeight="1">
      <c r="A13" s="36" t="s">
        <v>16</v>
      </c>
      <c r="B13" s="268" t="s">
        <v>413</v>
      </c>
      <c r="C13" s="340">
        <v>130182</v>
      </c>
      <c r="D13" s="455">
        <v>124955</v>
      </c>
      <c r="E13" s="455">
        <v>123822</v>
      </c>
      <c r="F13" s="425">
        <v>141913</v>
      </c>
      <c r="G13" s="345">
        <v>142007</v>
      </c>
      <c r="H13" s="348">
        <v>142101</v>
      </c>
    </row>
    <row r="14" spans="1:8" ht="33.75" customHeight="1">
      <c r="A14" s="36" t="s">
        <v>33</v>
      </c>
      <c r="B14" s="268" t="s">
        <v>259</v>
      </c>
      <c r="C14" s="340">
        <v>200</v>
      </c>
      <c r="D14" s="455">
        <v>75</v>
      </c>
      <c r="E14" s="455">
        <v>75</v>
      </c>
      <c r="F14" s="425"/>
      <c r="G14" s="345"/>
      <c r="H14" s="348"/>
    </row>
    <row r="15" spans="1:8" ht="30" customHeight="1">
      <c r="A15" s="565" t="s">
        <v>210</v>
      </c>
      <c r="B15" s="565"/>
      <c r="C15" s="370">
        <f aca="true" t="shared" si="0" ref="C15:H15">SUM(C9:C14)</f>
        <v>138392</v>
      </c>
      <c r="D15" s="374">
        <f t="shared" si="0"/>
        <v>134515</v>
      </c>
      <c r="E15" s="374">
        <f t="shared" si="0"/>
        <v>133382</v>
      </c>
      <c r="F15" s="374">
        <f t="shared" si="0"/>
        <v>153313</v>
      </c>
      <c r="G15" s="374">
        <f t="shared" si="0"/>
        <v>153407</v>
      </c>
      <c r="H15" s="374">
        <f t="shared" si="0"/>
        <v>153501</v>
      </c>
    </row>
    <row r="16" spans="1:8" ht="30" customHeight="1">
      <c r="A16" s="566" t="s">
        <v>258</v>
      </c>
      <c r="B16" s="566"/>
      <c r="C16" s="416"/>
      <c r="D16" s="455"/>
      <c r="E16" s="455"/>
      <c r="F16" s="425"/>
      <c r="G16" s="345"/>
      <c r="H16" s="348"/>
    </row>
    <row r="17" spans="1:8" ht="30" customHeight="1">
      <c r="A17" s="267" t="s">
        <v>8</v>
      </c>
      <c r="B17" s="270" t="s">
        <v>414</v>
      </c>
      <c r="C17" s="340"/>
      <c r="D17" s="455"/>
      <c r="E17" s="455"/>
      <c r="F17" s="425"/>
      <c r="G17" s="345"/>
      <c r="H17" s="348"/>
    </row>
    <row r="18" spans="1:8" ht="30" customHeight="1">
      <c r="A18" s="267" t="s">
        <v>10</v>
      </c>
      <c r="B18" s="270" t="s">
        <v>260</v>
      </c>
      <c r="C18" s="340">
        <v>7500</v>
      </c>
      <c r="D18" s="455">
        <v>6306</v>
      </c>
      <c r="E18" s="455">
        <v>6306</v>
      </c>
      <c r="F18" s="425"/>
      <c r="G18" s="345"/>
      <c r="H18" s="348"/>
    </row>
    <row r="19" spans="1:8" ht="30" customHeight="1">
      <c r="A19" s="267" t="s">
        <v>12</v>
      </c>
      <c r="B19" s="270" t="s">
        <v>261</v>
      </c>
      <c r="C19" s="340"/>
      <c r="D19" s="455">
        <v>2980</v>
      </c>
      <c r="E19" s="455">
        <v>2980</v>
      </c>
      <c r="F19" s="425">
        <v>3000</v>
      </c>
      <c r="G19" s="345">
        <v>3000</v>
      </c>
      <c r="H19" s="348">
        <v>3000</v>
      </c>
    </row>
    <row r="20" spans="1:8" ht="30" customHeight="1">
      <c r="A20" s="267" t="s">
        <v>14</v>
      </c>
      <c r="B20" s="270" t="s">
        <v>415</v>
      </c>
      <c r="C20" s="340"/>
      <c r="D20" s="455">
        <v>130</v>
      </c>
      <c r="E20" s="455">
        <v>129</v>
      </c>
      <c r="F20" s="425"/>
      <c r="G20" s="345"/>
      <c r="H20" s="348"/>
    </row>
    <row r="21" spans="1:8" ht="30" customHeight="1">
      <c r="A21" s="267" t="s">
        <v>16</v>
      </c>
      <c r="B21" s="270" t="s">
        <v>440</v>
      </c>
      <c r="C21" s="340"/>
      <c r="D21" s="455">
        <v>30</v>
      </c>
      <c r="E21" s="455">
        <v>30</v>
      </c>
      <c r="F21" s="425">
        <v>30</v>
      </c>
      <c r="G21" s="345">
        <v>30</v>
      </c>
      <c r="H21" s="348">
        <v>30</v>
      </c>
    </row>
    <row r="22" spans="1:8" ht="30" customHeight="1">
      <c r="A22" s="267" t="s">
        <v>18</v>
      </c>
      <c r="B22" s="270" t="s">
        <v>446</v>
      </c>
      <c r="C22" s="340">
        <v>400</v>
      </c>
      <c r="D22" s="455">
        <v>400</v>
      </c>
      <c r="E22" s="455">
        <v>400</v>
      </c>
      <c r="F22" s="425">
        <v>200</v>
      </c>
      <c r="G22" s="345">
        <v>200</v>
      </c>
      <c r="H22" s="348">
        <v>200</v>
      </c>
    </row>
    <row r="23" spans="1:8" s="266" customFormat="1" ht="30" customHeight="1">
      <c r="A23" s="563" t="s">
        <v>210</v>
      </c>
      <c r="B23" s="563"/>
      <c r="C23" s="417">
        <f aca="true" t="shared" si="1" ref="C23:H23">SUM(C17:C22)</f>
        <v>7900</v>
      </c>
      <c r="D23" s="419">
        <f t="shared" si="1"/>
        <v>9846</v>
      </c>
      <c r="E23" s="419">
        <f t="shared" si="1"/>
        <v>9845</v>
      </c>
      <c r="F23" s="419">
        <f t="shared" si="1"/>
        <v>3230</v>
      </c>
      <c r="G23" s="419">
        <f t="shared" si="1"/>
        <v>3230</v>
      </c>
      <c r="H23" s="419">
        <f t="shared" si="1"/>
        <v>3230</v>
      </c>
    </row>
    <row r="24" spans="1:3" ht="16.5">
      <c r="A24" s="272"/>
      <c r="B24" s="81"/>
      <c r="C24" s="81"/>
    </row>
    <row r="25" spans="1:3" ht="16.5">
      <c r="A25" s="272"/>
      <c r="B25" s="81"/>
      <c r="C25" s="81"/>
    </row>
    <row r="26" spans="1:3" ht="15.75" customHeight="1">
      <c r="A26" s="272"/>
      <c r="B26" s="81"/>
      <c r="C26" s="81"/>
    </row>
    <row r="27" spans="1:3" ht="16.5">
      <c r="A27" s="272"/>
      <c r="B27" s="81"/>
      <c r="C27" s="81"/>
    </row>
    <row r="28" spans="1:3" ht="16.5">
      <c r="A28" s="272"/>
      <c r="B28" s="81"/>
      <c r="C28" s="81"/>
    </row>
    <row r="29" spans="1:3" ht="16.5">
      <c r="A29" s="272"/>
      <c r="B29" s="81"/>
      <c r="C29" s="81"/>
    </row>
    <row r="30" spans="1:7" ht="16.5">
      <c r="A30" s="272"/>
      <c r="B30" s="81"/>
      <c r="C30" s="81"/>
      <c r="D30" s="273"/>
      <c r="E30" s="274"/>
      <c r="F30" s="68"/>
      <c r="G30" s="273"/>
    </row>
    <row r="31" spans="1:7" ht="16.5">
      <c r="A31" s="272"/>
      <c r="B31" s="81"/>
      <c r="C31" s="81"/>
      <c r="D31" s="273"/>
      <c r="E31" s="273"/>
      <c r="F31" s="275"/>
      <c r="G31" s="273"/>
    </row>
    <row r="32" spans="1:3" ht="16.5">
      <c r="A32" s="272"/>
      <c r="B32" s="81"/>
      <c r="C32" s="81"/>
    </row>
    <row r="33" spans="1:3" ht="16.5">
      <c r="A33" s="272"/>
      <c r="B33" s="81"/>
      <c r="C33" s="81"/>
    </row>
    <row r="34" spans="1:3" ht="16.5">
      <c r="A34" s="272"/>
      <c r="B34" s="81"/>
      <c r="C34" s="81"/>
    </row>
    <row r="35" spans="1:3" ht="16.5">
      <c r="A35" s="272"/>
      <c r="B35" s="81"/>
      <c r="C35" s="81"/>
    </row>
  </sheetData>
  <sheetProtection selectLockedCells="1" selectUnlockedCells="1"/>
  <mergeCells count="5">
    <mergeCell ref="A23:B23"/>
    <mergeCell ref="A8:B8"/>
    <mergeCell ref="A15:B15"/>
    <mergeCell ref="A16:B16"/>
    <mergeCell ref="A4:H4"/>
  </mergeCells>
  <printOptions horizontalCentered="1"/>
  <pageMargins left="0.24" right="0.3402777777777778" top="0.6298611111111111" bottom="0.5" header="0.5118055555555555" footer="0.5118055555555555"/>
  <pageSetup fitToHeight="1" fitToWidth="1"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23">
      <selection activeCell="H41" sqref="H41"/>
    </sheetView>
  </sheetViews>
  <sheetFormatPr defaultColWidth="9.00390625" defaultRowHeight="12.75"/>
  <cols>
    <col min="1" max="1" width="5.125" style="276" customWidth="1"/>
    <col min="2" max="2" width="38.375" style="277" customWidth="1"/>
    <col min="3" max="6" width="10.75390625" style="47" customWidth="1"/>
    <col min="7" max="7" width="10.125" style="47" customWidth="1"/>
    <col min="8" max="8" width="9.625" style="47" customWidth="1"/>
    <col min="9" max="254" width="9.125" style="47" customWidth="1"/>
  </cols>
  <sheetData>
    <row r="1" spans="1:8" ht="16.5">
      <c r="A1" s="278"/>
      <c r="B1" s="279"/>
      <c r="C1" s="6"/>
      <c r="F1" s="6"/>
      <c r="G1" s="6"/>
      <c r="H1" s="6" t="s">
        <v>262</v>
      </c>
    </row>
    <row r="2" spans="1:8" ht="16.5">
      <c r="A2" s="278"/>
      <c r="B2" s="279"/>
      <c r="C2" s="84"/>
      <c r="F2" s="84"/>
      <c r="G2" s="84"/>
      <c r="H2" s="84" t="s">
        <v>1</v>
      </c>
    </row>
    <row r="3" spans="1:3" ht="16.5">
      <c r="A3" s="278"/>
      <c r="B3" s="279"/>
      <c r="C3" s="84"/>
    </row>
    <row r="4" spans="1:8" ht="39.75" customHeight="1">
      <c r="A4" s="568" t="s">
        <v>263</v>
      </c>
      <c r="B4" s="568"/>
      <c r="C4" s="568"/>
      <c r="D4" s="568"/>
      <c r="E4" s="568"/>
      <c r="F4" s="568"/>
      <c r="G4" s="529"/>
      <c r="H4" s="529"/>
    </row>
    <row r="5" spans="1:3" ht="18" customHeight="1">
      <c r="A5" s="280"/>
      <c r="B5" s="281"/>
      <c r="C5" s="280"/>
    </row>
    <row r="6" spans="1:2" ht="16.5">
      <c r="A6" s="278"/>
      <c r="B6" s="279"/>
    </row>
    <row r="7" spans="1:8" ht="16.5">
      <c r="A7" s="278"/>
      <c r="B7" s="279"/>
      <c r="C7" s="84"/>
      <c r="F7" s="84"/>
      <c r="G7" s="84"/>
      <c r="H7" s="84" t="s">
        <v>2</v>
      </c>
    </row>
    <row r="8" spans="1:8" s="102" customFormat="1" ht="51" customHeight="1">
      <c r="A8" s="229" t="s">
        <v>246</v>
      </c>
      <c r="B8" s="282" t="s">
        <v>4</v>
      </c>
      <c r="C8" s="216" t="s">
        <v>421</v>
      </c>
      <c r="D8" s="15" t="s">
        <v>452</v>
      </c>
      <c r="E8" s="16" t="s">
        <v>453</v>
      </c>
      <c r="F8" s="342" t="s">
        <v>425</v>
      </c>
      <c r="G8" s="350" t="s">
        <v>489</v>
      </c>
      <c r="H8" s="350" t="s">
        <v>500</v>
      </c>
    </row>
    <row r="9" spans="1:8" ht="19.5" customHeight="1">
      <c r="A9" s="59" t="s">
        <v>8</v>
      </c>
      <c r="B9" s="268" t="s">
        <v>264</v>
      </c>
      <c r="C9" s="269"/>
      <c r="D9" s="258"/>
      <c r="E9" s="269"/>
      <c r="F9" s="455"/>
      <c r="G9" s="348"/>
      <c r="H9" s="345"/>
    </row>
    <row r="10" spans="1:8" ht="20.25" customHeight="1">
      <c r="A10" s="59"/>
      <c r="B10" s="268" t="s">
        <v>265</v>
      </c>
      <c r="C10" s="269"/>
      <c r="D10" s="258"/>
      <c r="E10" s="269"/>
      <c r="F10" s="455"/>
      <c r="G10" s="348"/>
      <c r="H10" s="345"/>
    </row>
    <row r="11" spans="1:8" ht="19.5" customHeight="1">
      <c r="A11" s="59"/>
      <c r="B11" s="268" t="s">
        <v>266</v>
      </c>
      <c r="C11" s="269"/>
      <c r="D11" s="258"/>
      <c r="E11" s="269"/>
      <c r="F11" s="455"/>
      <c r="G11" s="348"/>
      <c r="H11" s="345"/>
    </row>
    <row r="12" spans="1:8" ht="19.5" customHeight="1">
      <c r="A12" s="59"/>
      <c r="B12" s="268" t="s">
        <v>342</v>
      </c>
      <c r="C12" s="269"/>
      <c r="D12" s="258">
        <v>6073</v>
      </c>
      <c r="E12" s="269">
        <v>6073</v>
      </c>
      <c r="F12" s="455"/>
      <c r="G12" s="348"/>
      <c r="H12" s="345"/>
    </row>
    <row r="13" spans="1:8" ht="19.5" customHeight="1">
      <c r="A13" s="59"/>
      <c r="B13" s="270" t="s">
        <v>267</v>
      </c>
      <c r="C13" s="340"/>
      <c r="D13" s="38">
        <v>6073</v>
      </c>
      <c r="E13" s="340">
        <v>6073</v>
      </c>
      <c r="F13" s="425"/>
      <c r="G13" s="348"/>
      <c r="H13" s="345"/>
    </row>
    <row r="14" spans="1:8" ht="19.5" customHeight="1">
      <c r="A14" s="59" t="s">
        <v>10</v>
      </c>
      <c r="B14" s="268" t="s">
        <v>268</v>
      </c>
      <c r="C14" s="269"/>
      <c r="D14" s="258"/>
      <c r="E14" s="269"/>
      <c r="F14" s="455"/>
      <c r="G14" s="348"/>
      <c r="H14" s="345"/>
    </row>
    <row r="15" spans="1:8" ht="18.75" customHeight="1">
      <c r="A15" s="59"/>
      <c r="B15" s="268" t="s">
        <v>269</v>
      </c>
      <c r="C15" s="269"/>
      <c r="D15" s="258"/>
      <c r="E15" s="269"/>
      <c r="F15" s="455"/>
      <c r="G15" s="348"/>
      <c r="H15" s="345"/>
    </row>
    <row r="16" spans="1:8" ht="18.75" customHeight="1">
      <c r="A16" s="59"/>
      <c r="B16" s="268" t="s">
        <v>368</v>
      </c>
      <c r="C16" s="269"/>
      <c r="D16" s="258"/>
      <c r="E16" s="269"/>
      <c r="F16" s="455"/>
      <c r="G16" s="348"/>
      <c r="H16" s="345"/>
    </row>
    <row r="17" spans="1:8" ht="18.75" customHeight="1">
      <c r="A17" s="59"/>
      <c r="B17" s="268" t="s">
        <v>270</v>
      </c>
      <c r="C17" s="269"/>
      <c r="D17" s="258"/>
      <c r="E17" s="269"/>
      <c r="F17" s="455"/>
      <c r="G17" s="348"/>
      <c r="H17" s="345"/>
    </row>
    <row r="18" spans="1:8" ht="31.5" customHeight="1">
      <c r="A18" s="36" t="s">
        <v>12</v>
      </c>
      <c r="B18" s="268" t="s">
        <v>271</v>
      </c>
      <c r="C18" s="269"/>
      <c r="D18" s="258"/>
      <c r="E18" s="269"/>
      <c r="F18" s="455"/>
      <c r="G18" s="348"/>
      <c r="H18" s="345"/>
    </row>
    <row r="19" spans="1:8" ht="19.5" customHeight="1">
      <c r="A19" s="59"/>
      <c r="B19" s="268" t="s">
        <v>272</v>
      </c>
      <c r="C19" s="269"/>
      <c r="D19" s="258"/>
      <c r="E19" s="269"/>
      <c r="F19" s="455"/>
      <c r="G19" s="348"/>
      <c r="H19" s="345"/>
    </row>
    <row r="20" spans="1:8" ht="19.5" customHeight="1">
      <c r="A20" s="36" t="s">
        <v>14</v>
      </c>
      <c r="B20" s="270" t="s">
        <v>273</v>
      </c>
      <c r="C20" s="269"/>
      <c r="D20" s="258"/>
      <c r="E20" s="269"/>
      <c r="F20" s="455"/>
      <c r="G20" s="348"/>
      <c r="H20" s="345"/>
    </row>
    <row r="21" spans="1:8" ht="19.5" customHeight="1">
      <c r="A21" s="59"/>
      <c r="B21" s="268" t="s">
        <v>274</v>
      </c>
      <c r="C21" s="340"/>
      <c r="D21" s="38"/>
      <c r="E21" s="340"/>
      <c r="F21" s="425"/>
      <c r="G21" s="348"/>
      <c r="H21" s="345"/>
    </row>
    <row r="22" spans="1:8" ht="19.5" customHeight="1">
      <c r="A22" s="59" t="s">
        <v>16</v>
      </c>
      <c r="B22" s="268" t="s">
        <v>275</v>
      </c>
      <c r="C22" s="269"/>
      <c r="D22" s="258"/>
      <c r="E22" s="456"/>
      <c r="F22" s="455"/>
      <c r="G22" s="348"/>
      <c r="H22" s="345"/>
    </row>
    <row r="23" spans="1:8" ht="19.5" customHeight="1">
      <c r="A23" s="59" t="s">
        <v>18</v>
      </c>
      <c r="B23" s="268" t="s">
        <v>276</v>
      </c>
      <c r="C23" s="269"/>
      <c r="D23" s="258"/>
      <c r="E23" s="269"/>
      <c r="F23" s="455"/>
      <c r="G23" s="348"/>
      <c r="H23" s="345"/>
    </row>
    <row r="24" spans="1:8" ht="19.5" customHeight="1">
      <c r="A24" s="59"/>
      <c r="B24" s="270" t="s">
        <v>369</v>
      </c>
      <c r="C24" s="269"/>
      <c r="D24" s="258"/>
      <c r="E24" s="269"/>
      <c r="F24" s="455"/>
      <c r="G24" s="348"/>
      <c r="H24" s="345"/>
    </row>
    <row r="25" spans="1:8" ht="19.5" customHeight="1">
      <c r="A25" s="59"/>
      <c r="B25" s="270" t="s">
        <v>370</v>
      </c>
      <c r="C25" s="269"/>
      <c r="D25" s="258"/>
      <c r="E25" s="269"/>
      <c r="F25" s="455"/>
      <c r="G25" s="348"/>
      <c r="H25" s="345"/>
    </row>
    <row r="26" spans="1:8" ht="19.5" customHeight="1">
      <c r="A26" s="59"/>
      <c r="B26" s="270" t="s">
        <v>371</v>
      </c>
      <c r="C26" s="269"/>
      <c r="D26" s="258"/>
      <c r="E26" s="269"/>
      <c r="F26" s="455"/>
      <c r="G26" s="348"/>
      <c r="H26" s="345"/>
    </row>
    <row r="27" spans="1:8" ht="19.5" customHeight="1">
      <c r="A27" s="59"/>
      <c r="B27" s="270" t="s">
        <v>376</v>
      </c>
      <c r="C27" s="269"/>
      <c r="D27" s="258"/>
      <c r="E27" s="269"/>
      <c r="F27" s="455"/>
      <c r="G27" s="348"/>
      <c r="H27" s="345"/>
    </row>
    <row r="28" spans="1:8" ht="19.5" customHeight="1">
      <c r="A28" s="59"/>
      <c r="B28" s="270" t="s">
        <v>372</v>
      </c>
      <c r="C28" s="269">
        <v>24997</v>
      </c>
      <c r="D28" s="258">
        <v>15907</v>
      </c>
      <c r="E28" s="269">
        <v>14569</v>
      </c>
      <c r="F28" s="455">
        <v>46174</v>
      </c>
      <c r="G28" s="348">
        <v>46174</v>
      </c>
      <c r="H28" s="345">
        <v>46174</v>
      </c>
    </row>
    <row r="29" spans="1:8" ht="19.5" customHeight="1">
      <c r="A29" s="59"/>
      <c r="B29" s="270" t="s">
        <v>375</v>
      </c>
      <c r="C29" s="269"/>
      <c r="D29" s="258"/>
      <c r="E29" s="269">
        <v>121</v>
      </c>
      <c r="F29" s="455"/>
      <c r="G29" s="348"/>
      <c r="H29" s="345"/>
    </row>
    <row r="30" spans="1:8" ht="19.5" customHeight="1">
      <c r="A30" s="59"/>
      <c r="B30" s="270" t="s">
        <v>277</v>
      </c>
      <c r="C30" s="269">
        <f>+C24+C25+C26+C28+C29</f>
        <v>24997</v>
      </c>
      <c r="D30" s="269">
        <f>+D24+D25+D26+D28+D29</f>
        <v>15907</v>
      </c>
      <c r="E30" s="269">
        <f>+E24+E25+E26+E28+E29</f>
        <v>14690</v>
      </c>
      <c r="F30" s="455">
        <v>46174</v>
      </c>
      <c r="G30" s="348">
        <v>46174</v>
      </c>
      <c r="H30" s="345">
        <v>46174</v>
      </c>
    </row>
    <row r="31" spans="1:8" s="96" customFormat="1" ht="30" customHeight="1">
      <c r="A31" s="563" t="s">
        <v>278</v>
      </c>
      <c r="B31" s="563"/>
      <c r="C31" s="418">
        <f aca="true" t="shared" si="0" ref="C31:H31">C13+C17+C19+C21+C22+C30</f>
        <v>24997</v>
      </c>
      <c r="D31" s="418">
        <f t="shared" si="0"/>
        <v>21980</v>
      </c>
      <c r="E31" s="418">
        <f t="shared" si="0"/>
        <v>20763</v>
      </c>
      <c r="F31" s="420">
        <f t="shared" si="0"/>
        <v>46174</v>
      </c>
      <c r="G31" s="420">
        <f t="shared" si="0"/>
        <v>46174</v>
      </c>
      <c r="H31" s="420">
        <f t="shared" si="0"/>
        <v>46174</v>
      </c>
    </row>
    <row r="32" spans="1:2" ht="16.5">
      <c r="A32" s="278"/>
      <c r="B32" s="178"/>
    </row>
    <row r="33" ht="16.5">
      <c r="B33" s="283"/>
    </row>
    <row r="34" ht="16.5">
      <c r="B34" s="283"/>
    </row>
    <row r="35" ht="16.5">
      <c r="B35" s="283"/>
    </row>
  </sheetData>
  <sheetProtection selectLockedCells="1" selectUnlockedCells="1"/>
  <mergeCells count="2">
    <mergeCell ref="A31:B31"/>
    <mergeCell ref="A4:H4"/>
  </mergeCells>
  <printOptions/>
  <pageMargins left="0.29" right="0.45" top="0.7701388888888889" bottom="1" header="0.5118055555555555" footer="0.5118055555555555"/>
  <pageSetup fitToHeight="1" fitToWidth="1" horizontalDpi="300" verticalDpi="3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7">
      <selection activeCell="N34" sqref="N34"/>
    </sheetView>
  </sheetViews>
  <sheetFormatPr defaultColWidth="9.00390625" defaultRowHeight="12.75"/>
  <cols>
    <col min="1" max="1" width="38.75390625" style="83" customWidth="1"/>
    <col min="2" max="2" width="10.125" style="83" customWidth="1"/>
    <col min="3" max="3" width="10.875" style="83" customWidth="1"/>
    <col min="4" max="4" width="11.125" style="83" customWidth="1"/>
    <col min="5" max="5" width="10.375" style="83" customWidth="1"/>
    <col min="6" max="6" width="11.75390625" style="83" customWidth="1"/>
    <col min="7" max="7" width="9.125" style="83" customWidth="1"/>
  </cols>
  <sheetData>
    <row r="1" ht="14.25" customHeight="1">
      <c r="F1" s="84" t="s">
        <v>279</v>
      </c>
    </row>
    <row r="2" ht="12" customHeight="1">
      <c r="F2" s="84" t="s">
        <v>1</v>
      </c>
    </row>
    <row r="4" spans="1:6" ht="55.5" customHeight="1">
      <c r="A4" s="569" t="s">
        <v>341</v>
      </c>
      <c r="B4" s="569"/>
      <c r="C4" s="569"/>
      <c r="D4" s="569"/>
      <c r="E4" s="569"/>
      <c r="F4" s="569"/>
    </row>
    <row r="5" spans="1:5" ht="14.25" customHeight="1">
      <c r="A5" s="284"/>
      <c r="B5" s="285"/>
      <c r="C5" s="285"/>
      <c r="D5" s="285"/>
      <c r="E5" s="285"/>
    </row>
    <row r="7" ht="15.75">
      <c r="F7" s="84" t="s">
        <v>2</v>
      </c>
    </row>
    <row r="8" spans="1:6" ht="51" customHeight="1">
      <c r="A8" s="570" t="s">
        <v>4</v>
      </c>
      <c r="B8" s="570" t="s">
        <v>280</v>
      </c>
      <c r="C8" s="571" t="s">
        <v>281</v>
      </c>
      <c r="D8" s="572"/>
      <c r="E8" s="573"/>
      <c r="F8" s="570" t="s">
        <v>210</v>
      </c>
    </row>
    <row r="9" spans="1:6" ht="30.75" customHeight="1">
      <c r="A9" s="570"/>
      <c r="B9" s="570"/>
      <c r="C9" s="286" t="s">
        <v>282</v>
      </c>
      <c r="D9" s="286" t="s">
        <v>283</v>
      </c>
      <c r="E9" s="286" t="s">
        <v>284</v>
      </c>
      <c r="F9" s="570"/>
    </row>
    <row r="10" spans="1:6" ht="15.75">
      <c r="A10" s="39" t="s">
        <v>285</v>
      </c>
      <c r="B10" s="21">
        <v>66900</v>
      </c>
      <c r="C10" s="21">
        <v>66900</v>
      </c>
      <c r="D10" s="21">
        <v>66900</v>
      </c>
      <c r="E10" s="21">
        <v>66900</v>
      </c>
      <c r="F10" s="21">
        <f>B10+C10+D10+E10</f>
        <v>267600</v>
      </c>
    </row>
    <row r="11" spans="1:6" ht="15.75">
      <c r="A11" s="39" t="s">
        <v>286</v>
      </c>
      <c r="B11" s="21"/>
      <c r="C11" s="21"/>
      <c r="D11" s="21"/>
      <c r="E11" s="21"/>
      <c r="F11" s="21">
        <f aca="true" t="shared" si="0" ref="F11:F16">B11+C11+D11+E11</f>
        <v>0</v>
      </c>
    </row>
    <row r="12" spans="1:7" s="27" customFormat="1" ht="15.75">
      <c r="A12" s="39" t="s">
        <v>287</v>
      </c>
      <c r="B12" s="21"/>
      <c r="C12" s="21"/>
      <c r="D12" s="21"/>
      <c r="E12" s="21"/>
      <c r="F12" s="21">
        <f t="shared" si="0"/>
        <v>0</v>
      </c>
      <c r="G12" s="83"/>
    </row>
    <row r="13" spans="1:6" ht="17.25" customHeight="1">
      <c r="A13" s="39" t="s">
        <v>288</v>
      </c>
      <c r="B13" s="21"/>
      <c r="C13" s="21"/>
      <c r="D13" s="21"/>
      <c r="E13" s="21"/>
      <c r="F13" s="21">
        <f t="shared" si="0"/>
        <v>0</v>
      </c>
    </row>
    <row r="14" spans="1:6" ht="18" customHeight="1">
      <c r="A14" s="39" t="s">
        <v>289</v>
      </c>
      <c r="B14" s="21"/>
      <c r="C14" s="21"/>
      <c r="D14" s="21"/>
      <c r="E14" s="21"/>
      <c r="F14" s="21">
        <f t="shared" si="0"/>
        <v>0</v>
      </c>
    </row>
    <row r="15" spans="1:6" ht="18" customHeight="1">
      <c r="A15" s="39" t="s">
        <v>290</v>
      </c>
      <c r="B15" s="21">
        <f>B10+B11+B12+B13+B14</f>
        <v>66900</v>
      </c>
      <c r="C15" s="21">
        <f>C10+C11+C12+C13+C14</f>
        <v>66900</v>
      </c>
      <c r="D15" s="21">
        <f>D10+D11+D12+D13+D14</f>
        <v>66900</v>
      </c>
      <c r="E15" s="21">
        <f>E10+E11+E12+E13+E14</f>
        <v>66900</v>
      </c>
      <c r="F15" s="21">
        <f t="shared" si="0"/>
        <v>267600</v>
      </c>
    </row>
    <row r="16" spans="1:7" s="32" customFormat="1" ht="18" customHeight="1">
      <c r="A16" s="287" t="s">
        <v>291</v>
      </c>
      <c r="B16" s="29">
        <f>B15*0.5</f>
        <v>33450</v>
      </c>
      <c r="C16" s="29">
        <f>C15*0.5</f>
        <v>33450</v>
      </c>
      <c r="D16" s="29">
        <f>D15*0.5</f>
        <v>33450</v>
      </c>
      <c r="E16" s="29">
        <f>E15*0.5</f>
        <v>33450</v>
      </c>
      <c r="F16" s="29">
        <f t="shared" si="0"/>
        <v>133800</v>
      </c>
      <c r="G16" s="226"/>
    </row>
    <row r="17" spans="1:6" ht="18" customHeight="1">
      <c r="A17" s="39" t="s">
        <v>292</v>
      </c>
      <c r="B17" s="21"/>
      <c r="C17" s="21"/>
      <c r="D17" s="21"/>
      <c r="E17" s="21"/>
      <c r="F17" s="21">
        <f aca="true" t="shared" si="1" ref="F17:F26">B17+C17+D17+E17</f>
        <v>0</v>
      </c>
    </row>
    <row r="18" spans="1:6" ht="18" customHeight="1">
      <c r="A18" s="39" t="s">
        <v>293</v>
      </c>
      <c r="B18" s="21"/>
      <c r="C18" s="21"/>
      <c r="D18" s="21"/>
      <c r="E18" s="21"/>
      <c r="F18" s="21">
        <f t="shared" si="1"/>
        <v>0</v>
      </c>
    </row>
    <row r="19" spans="1:6" ht="18" customHeight="1">
      <c r="A19" s="39" t="s">
        <v>294</v>
      </c>
      <c r="B19" s="21"/>
      <c r="C19" s="21"/>
      <c r="D19" s="21"/>
      <c r="E19" s="21"/>
      <c r="F19" s="21">
        <f t="shared" si="1"/>
        <v>0</v>
      </c>
    </row>
    <row r="20" spans="1:6" ht="34.5" customHeight="1">
      <c r="A20" s="288" t="s">
        <v>295</v>
      </c>
      <c r="B20" s="21">
        <f>B17+B18+B19</f>
        <v>0</v>
      </c>
      <c r="C20" s="21">
        <f>C17+C18+C19</f>
        <v>0</v>
      </c>
      <c r="D20" s="21">
        <f>D17+D18+D19</f>
        <v>0</v>
      </c>
      <c r="E20" s="21">
        <f>E17+E18+E19</f>
        <v>0</v>
      </c>
      <c r="F20" s="21">
        <f t="shared" si="1"/>
        <v>0</v>
      </c>
    </row>
    <row r="21" spans="1:6" ht="18" customHeight="1">
      <c r="A21" s="39" t="s">
        <v>292</v>
      </c>
      <c r="B21" s="21"/>
      <c r="C21" s="21"/>
      <c r="D21" s="21"/>
      <c r="E21" s="21"/>
      <c r="F21" s="21">
        <f t="shared" si="1"/>
        <v>0</v>
      </c>
    </row>
    <row r="22" spans="1:6" ht="18" customHeight="1">
      <c r="A22" s="39" t="s">
        <v>293</v>
      </c>
      <c r="B22" s="21"/>
      <c r="C22" s="21"/>
      <c r="D22" s="21"/>
      <c r="E22" s="21"/>
      <c r="F22" s="21">
        <f t="shared" si="1"/>
        <v>0</v>
      </c>
    </row>
    <row r="23" spans="1:6" ht="18" customHeight="1">
      <c r="A23" s="39" t="s">
        <v>294</v>
      </c>
      <c r="B23" s="74"/>
      <c r="C23" s="74"/>
      <c r="D23" s="74"/>
      <c r="E23" s="74"/>
      <c r="F23" s="21">
        <f t="shared" si="1"/>
        <v>0</v>
      </c>
    </row>
    <row r="24" spans="1:6" ht="31.5" customHeight="1">
      <c r="A24" s="288" t="s">
        <v>296</v>
      </c>
      <c r="B24" s="21">
        <f>B21+B22+B23</f>
        <v>0</v>
      </c>
      <c r="C24" s="21">
        <f>C21+C22+C23</f>
        <v>0</v>
      </c>
      <c r="D24" s="21">
        <f>D21+D22+D23</f>
        <v>0</v>
      </c>
      <c r="E24" s="21">
        <f>E21+E22+E23</f>
        <v>0</v>
      </c>
      <c r="F24" s="21">
        <f t="shared" si="1"/>
        <v>0</v>
      </c>
    </row>
    <row r="25" spans="1:7" s="32" customFormat="1" ht="18" customHeight="1">
      <c r="A25" s="287" t="s">
        <v>297</v>
      </c>
      <c r="B25" s="29">
        <f>B20+B24</f>
        <v>0</v>
      </c>
      <c r="C25" s="29">
        <f>C20+C24</f>
        <v>0</v>
      </c>
      <c r="D25" s="29">
        <f>D20+D24</f>
        <v>0</v>
      </c>
      <c r="E25" s="29">
        <f>E20+E24</f>
        <v>0</v>
      </c>
      <c r="F25" s="29">
        <f t="shared" si="1"/>
        <v>0</v>
      </c>
      <c r="G25" s="226"/>
    </row>
    <row r="26" spans="1:7" s="32" customFormat="1" ht="33" customHeight="1">
      <c r="A26" s="289" t="s">
        <v>298</v>
      </c>
      <c r="B26" s="29">
        <f>B16-B25</f>
        <v>33450</v>
      </c>
      <c r="C26" s="29">
        <f>C16-C25</f>
        <v>33450</v>
      </c>
      <c r="D26" s="29">
        <f>D16-D25</f>
        <v>33450</v>
      </c>
      <c r="E26" s="29">
        <f>E16-E25</f>
        <v>33450</v>
      </c>
      <c r="F26" s="29">
        <f t="shared" si="1"/>
        <v>133800</v>
      </c>
      <c r="G26" s="226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5"/>
  <sheetViews>
    <sheetView zoomScale="99" zoomScaleNormal="99" zoomScalePageLayoutView="0" workbookViewId="0" topLeftCell="A18">
      <selection activeCell="M32" sqref="M32"/>
    </sheetView>
  </sheetViews>
  <sheetFormatPr defaultColWidth="9.00390625" defaultRowHeight="12.75"/>
  <cols>
    <col min="1" max="1" width="4.00390625" style="0" customWidth="1"/>
    <col min="2" max="2" width="25.25390625" style="502" customWidth="1"/>
    <col min="3" max="3" width="7.375" style="0" customWidth="1"/>
    <col min="4" max="4" width="7.75390625" style="0" customWidth="1"/>
    <col min="5" max="5" width="8.00390625" style="0" customWidth="1"/>
    <col min="6" max="6" width="7.625" style="0" customWidth="1"/>
    <col min="7" max="7" width="8.125" style="0" customWidth="1"/>
    <col min="8" max="8" width="7.75390625" style="0" customWidth="1"/>
    <col min="9" max="9" width="7.625" style="0" customWidth="1"/>
    <col min="10" max="11" width="7.875" style="0" customWidth="1"/>
    <col min="12" max="13" width="7.625" style="0" customWidth="1"/>
    <col min="14" max="14" width="7.75390625" style="0" customWidth="1"/>
    <col min="15" max="15" width="7.875" style="0" customWidth="1"/>
    <col min="16" max="19" width="8.125" style="0" customWidth="1"/>
  </cols>
  <sheetData>
    <row r="1" spans="1:19" ht="20.25">
      <c r="A1" s="83"/>
      <c r="B1" s="492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0"/>
      <c r="O1" s="311"/>
      <c r="P1" s="312"/>
      <c r="Q1" s="312"/>
      <c r="R1" s="312"/>
      <c r="S1" s="312" t="s">
        <v>400</v>
      </c>
    </row>
    <row r="2" spans="1:19" ht="20.25">
      <c r="A2" s="83"/>
      <c r="B2" s="492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2"/>
      <c r="O2" s="311"/>
      <c r="P2" s="312"/>
      <c r="Q2" s="312"/>
      <c r="R2" s="312"/>
      <c r="S2" s="312" t="s">
        <v>1</v>
      </c>
    </row>
    <row r="3" spans="1:19" ht="20.25">
      <c r="A3" s="574" t="s">
        <v>377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29"/>
      <c r="S3" s="529"/>
    </row>
    <row r="4" spans="1:19" ht="15.75">
      <c r="A4" s="83"/>
      <c r="B4" s="49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4"/>
      <c r="O4" s="313"/>
      <c r="P4" s="314"/>
      <c r="Q4" s="314"/>
      <c r="R4" s="314"/>
      <c r="S4" s="314" t="s">
        <v>2</v>
      </c>
    </row>
    <row r="5" spans="1:19" ht="24.75" customHeight="1">
      <c r="A5" s="315" t="s">
        <v>3</v>
      </c>
      <c r="B5" s="494" t="s">
        <v>4</v>
      </c>
      <c r="C5" s="316" t="s">
        <v>378</v>
      </c>
      <c r="D5" s="316" t="s">
        <v>379</v>
      </c>
      <c r="E5" s="316" t="s">
        <v>380</v>
      </c>
      <c r="F5" s="316" t="s">
        <v>381</v>
      </c>
      <c r="G5" s="316" t="s">
        <v>492</v>
      </c>
      <c r="H5" s="316" t="s">
        <v>382</v>
      </c>
      <c r="I5" s="316" t="s">
        <v>383</v>
      </c>
      <c r="J5" s="316" t="s">
        <v>384</v>
      </c>
      <c r="K5" s="316" t="s">
        <v>385</v>
      </c>
      <c r="L5" s="316" t="s">
        <v>386</v>
      </c>
      <c r="M5" s="316" t="s">
        <v>503</v>
      </c>
      <c r="N5" s="316" t="s">
        <v>387</v>
      </c>
      <c r="O5" s="316" t="s">
        <v>388</v>
      </c>
      <c r="P5" s="316" t="s">
        <v>389</v>
      </c>
      <c r="Q5" s="317" t="s">
        <v>390</v>
      </c>
      <c r="R5" s="316" t="s">
        <v>492</v>
      </c>
      <c r="S5" s="316" t="s">
        <v>503</v>
      </c>
    </row>
    <row r="6" spans="1:19" ht="15.75">
      <c r="A6" s="318"/>
      <c r="B6" s="495" t="s">
        <v>5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20"/>
      <c r="R6" s="473"/>
      <c r="S6" s="473"/>
    </row>
    <row r="7" spans="1:19" ht="12.75">
      <c r="A7" s="321" t="s">
        <v>6</v>
      </c>
      <c r="B7" s="496" t="s">
        <v>391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3"/>
      <c r="R7" s="473"/>
      <c r="S7" s="473"/>
    </row>
    <row r="8" spans="1:19" ht="12.75">
      <c r="A8" s="324" t="s">
        <v>8</v>
      </c>
      <c r="B8" s="497" t="s">
        <v>164</v>
      </c>
      <c r="C8" s="325">
        <v>27685</v>
      </c>
      <c r="D8" s="325">
        <v>27685</v>
      </c>
      <c r="E8" s="325">
        <v>27685</v>
      </c>
      <c r="F8" s="325">
        <v>27685</v>
      </c>
      <c r="G8" s="325">
        <v>96905</v>
      </c>
      <c r="H8" s="325">
        <v>27685</v>
      </c>
      <c r="I8" s="325">
        <v>27685</v>
      </c>
      <c r="J8" s="325">
        <v>27685</v>
      </c>
      <c r="K8" s="325">
        <v>27685</v>
      </c>
      <c r="L8" s="325">
        <v>27685</v>
      </c>
      <c r="M8" s="325">
        <v>39254</v>
      </c>
      <c r="N8" s="325">
        <v>27685</v>
      </c>
      <c r="O8" s="325">
        <v>27685</v>
      </c>
      <c r="P8" s="325">
        <v>27684</v>
      </c>
      <c r="Q8" s="323">
        <f>C8+D8+E8+F8+H8+I8+J8+K8+L8+N8+O8+P8</f>
        <v>332219</v>
      </c>
      <c r="R8" s="323">
        <f>C8+D8+E8+G8+H8+I8+J8+K8+L8+N8+O8+P8</f>
        <v>401439</v>
      </c>
      <c r="S8" s="323">
        <f>C8+D8+E8+G8+H8+I8+J8+K8+N8++M8+O8+P8</f>
        <v>413008</v>
      </c>
    </row>
    <row r="9" spans="1:19" ht="12.75">
      <c r="A9" s="324" t="s">
        <v>10</v>
      </c>
      <c r="B9" s="497" t="s">
        <v>13</v>
      </c>
      <c r="C9" s="325"/>
      <c r="D9" s="325"/>
      <c r="E9" s="325">
        <v>33450</v>
      </c>
      <c r="F9" s="325"/>
      <c r="G9" s="325"/>
      <c r="H9" s="325"/>
      <c r="I9" s="325"/>
      <c r="J9" s="325"/>
      <c r="K9" s="325"/>
      <c r="L9" s="325"/>
      <c r="M9" s="325"/>
      <c r="N9" s="325">
        <v>33450</v>
      </c>
      <c r="O9" s="325"/>
      <c r="P9" s="325"/>
      <c r="Q9" s="323">
        <f aca="true" t="shared" si="0" ref="Q9:Q35">C9+D9+E9+F9+H9+I9+J9+K9+L9+N9+O9+P9</f>
        <v>66900</v>
      </c>
      <c r="R9" s="323">
        <f aca="true" t="shared" si="1" ref="R9:R19">C9+D9+E9+G9+H9+I9+J9+K9+L9+N9+O9+P9</f>
        <v>66900</v>
      </c>
      <c r="S9" s="323">
        <f aca="true" t="shared" si="2" ref="S9:S35">C9+D9+E9+G9+H9+I9+J9+K9+N9++M9+O9+P9</f>
        <v>66900</v>
      </c>
    </row>
    <row r="10" spans="1:19" ht="12.75">
      <c r="A10" s="324" t="s">
        <v>12</v>
      </c>
      <c r="B10" s="497" t="s">
        <v>15</v>
      </c>
      <c r="C10" s="325">
        <v>1075</v>
      </c>
      <c r="D10" s="325">
        <v>1075</v>
      </c>
      <c r="E10" s="325">
        <v>1075</v>
      </c>
      <c r="F10" s="325">
        <v>1075</v>
      </c>
      <c r="G10" s="325">
        <v>1313</v>
      </c>
      <c r="H10" s="325">
        <v>1075</v>
      </c>
      <c r="I10" s="325">
        <v>1075</v>
      </c>
      <c r="J10" s="325">
        <v>1076</v>
      </c>
      <c r="K10" s="325">
        <v>1076</v>
      </c>
      <c r="L10" s="325">
        <v>1076</v>
      </c>
      <c r="M10" s="325">
        <v>1076</v>
      </c>
      <c r="N10" s="325">
        <v>1076</v>
      </c>
      <c r="O10" s="325">
        <v>1076</v>
      </c>
      <c r="P10" s="325">
        <v>1076</v>
      </c>
      <c r="Q10" s="323">
        <f t="shared" si="0"/>
        <v>12906</v>
      </c>
      <c r="R10" s="323">
        <f t="shared" si="1"/>
        <v>13144</v>
      </c>
      <c r="S10" s="323">
        <f t="shared" si="2"/>
        <v>13144</v>
      </c>
    </row>
    <row r="11" spans="1:19" ht="12.75">
      <c r="A11" s="324" t="s">
        <v>14</v>
      </c>
      <c r="B11" s="497" t="s">
        <v>82</v>
      </c>
      <c r="C11" s="325"/>
      <c r="D11" s="325">
        <v>50</v>
      </c>
      <c r="E11" s="325">
        <v>350</v>
      </c>
      <c r="F11" s="325">
        <v>250</v>
      </c>
      <c r="G11" s="325">
        <v>450</v>
      </c>
      <c r="H11" s="325">
        <v>500</v>
      </c>
      <c r="I11" s="325">
        <v>50</v>
      </c>
      <c r="J11" s="325"/>
      <c r="K11" s="325"/>
      <c r="L11" s="325"/>
      <c r="M11" s="325"/>
      <c r="N11" s="325"/>
      <c r="O11" s="325"/>
      <c r="P11" s="325"/>
      <c r="Q11" s="323">
        <f t="shared" si="0"/>
        <v>1200</v>
      </c>
      <c r="R11" s="323">
        <f>C11+D11+E11+G11+H11+I11+J11+K11+L11+N11+O11+P11</f>
        <v>1400</v>
      </c>
      <c r="S11" s="323">
        <f t="shared" si="2"/>
        <v>1400</v>
      </c>
    </row>
    <row r="12" spans="1:19" ht="12.75">
      <c r="A12" s="324"/>
      <c r="B12" s="498" t="s">
        <v>392</v>
      </c>
      <c r="C12" s="326">
        <f>SUM(C8:C11)</f>
        <v>28760</v>
      </c>
      <c r="D12" s="326">
        <f aca="true" t="shared" si="3" ref="D12:P12">SUM(D8:D11)</f>
        <v>28810</v>
      </c>
      <c r="E12" s="326">
        <f t="shared" si="3"/>
        <v>62560</v>
      </c>
      <c r="F12" s="326">
        <f t="shared" si="3"/>
        <v>29010</v>
      </c>
      <c r="G12" s="326">
        <f t="shared" si="3"/>
        <v>98668</v>
      </c>
      <c r="H12" s="326">
        <f t="shared" si="3"/>
        <v>29260</v>
      </c>
      <c r="I12" s="326">
        <f t="shared" si="3"/>
        <v>28810</v>
      </c>
      <c r="J12" s="326">
        <f t="shared" si="3"/>
        <v>28761</v>
      </c>
      <c r="K12" s="326">
        <f t="shared" si="3"/>
        <v>28761</v>
      </c>
      <c r="L12" s="326">
        <f t="shared" si="3"/>
        <v>28761</v>
      </c>
      <c r="M12" s="326">
        <f t="shared" si="3"/>
        <v>40330</v>
      </c>
      <c r="N12" s="326">
        <f t="shared" si="3"/>
        <v>62211</v>
      </c>
      <c r="O12" s="326">
        <f t="shared" si="3"/>
        <v>28761</v>
      </c>
      <c r="P12" s="326">
        <f t="shared" si="3"/>
        <v>28760</v>
      </c>
      <c r="Q12" s="367">
        <f t="shared" si="0"/>
        <v>413225</v>
      </c>
      <c r="R12" s="367">
        <f t="shared" si="1"/>
        <v>482883</v>
      </c>
      <c r="S12" s="367">
        <f t="shared" si="2"/>
        <v>494452</v>
      </c>
    </row>
    <row r="13" spans="1:19" ht="12.75">
      <c r="A13" s="321" t="s">
        <v>23</v>
      </c>
      <c r="B13" s="496" t="s">
        <v>393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3">
        <f t="shared" si="0"/>
        <v>0</v>
      </c>
      <c r="R13" s="323"/>
      <c r="S13" s="323"/>
    </row>
    <row r="14" spans="1:19" ht="12.75">
      <c r="A14" s="324" t="s">
        <v>8</v>
      </c>
      <c r="B14" s="497" t="s">
        <v>11</v>
      </c>
      <c r="C14" s="322"/>
      <c r="D14" s="322"/>
      <c r="E14" s="322"/>
      <c r="F14" s="322"/>
      <c r="G14" s="322">
        <v>12610</v>
      </c>
      <c r="H14" s="322"/>
      <c r="I14" s="322"/>
      <c r="J14" s="322"/>
      <c r="K14" s="322"/>
      <c r="L14" s="322"/>
      <c r="M14" s="322">
        <v>17216</v>
      </c>
      <c r="N14" s="322"/>
      <c r="O14" s="322"/>
      <c r="P14" s="322"/>
      <c r="Q14" s="323">
        <f t="shared" si="0"/>
        <v>0</v>
      </c>
      <c r="R14" s="323">
        <f t="shared" si="1"/>
        <v>12610</v>
      </c>
      <c r="S14" s="323">
        <f t="shared" si="2"/>
        <v>29826</v>
      </c>
    </row>
    <row r="15" spans="1:19" ht="12.75">
      <c r="A15" s="324" t="s">
        <v>10</v>
      </c>
      <c r="B15" s="499" t="s">
        <v>17</v>
      </c>
      <c r="C15" s="327">
        <v>30</v>
      </c>
      <c r="D15" s="325">
        <v>30</v>
      </c>
      <c r="E15" s="325">
        <v>30</v>
      </c>
      <c r="F15" s="325">
        <v>30</v>
      </c>
      <c r="G15" s="325">
        <v>30</v>
      </c>
      <c r="H15" s="325">
        <v>30</v>
      </c>
      <c r="I15" s="325">
        <v>30</v>
      </c>
      <c r="J15" s="325">
        <v>30</v>
      </c>
      <c r="K15" s="325">
        <v>30</v>
      </c>
      <c r="L15" s="325">
        <v>30</v>
      </c>
      <c r="M15" s="325">
        <v>30</v>
      </c>
      <c r="N15" s="325">
        <v>30</v>
      </c>
      <c r="O15" s="325">
        <v>30</v>
      </c>
      <c r="P15" s="325">
        <v>30</v>
      </c>
      <c r="Q15" s="323">
        <f t="shared" si="0"/>
        <v>360</v>
      </c>
      <c r="R15" s="323">
        <f t="shared" si="1"/>
        <v>360</v>
      </c>
      <c r="S15" s="323">
        <f t="shared" si="2"/>
        <v>360</v>
      </c>
    </row>
    <row r="16" spans="1:19" ht="12.75">
      <c r="A16" s="324" t="s">
        <v>12</v>
      </c>
      <c r="B16" s="497" t="s">
        <v>87</v>
      </c>
      <c r="C16" s="322"/>
      <c r="D16" s="322"/>
      <c r="E16" s="322"/>
      <c r="F16" s="322"/>
      <c r="G16" s="322">
        <v>500</v>
      </c>
      <c r="H16" s="322"/>
      <c r="I16" s="322"/>
      <c r="J16" s="322"/>
      <c r="K16" s="322"/>
      <c r="L16" s="322"/>
      <c r="M16" s="322"/>
      <c r="N16" s="322"/>
      <c r="O16" s="322"/>
      <c r="P16" s="322"/>
      <c r="Q16" s="323">
        <f t="shared" si="0"/>
        <v>0</v>
      </c>
      <c r="R16" s="323">
        <f t="shared" si="1"/>
        <v>500</v>
      </c>
      <c r="S16" s="323">
        <f t="shared" si="2"/>
        <v>500</v>
      </c>
    </row>
    <row r="17" spans="1:19" ht="12.75">
      <c r="A17" s="324"/>
      <c r="B17" s="496" t="s">
        <v>394</v>
      </c>
      <c r="C17" s="326">
        <f>SUM(C14:C16)</f>
        <v>30</v>
      </c>
      <c r="D17" s="326">
        <f aca="true" t="shared" si="4" ref="D17:P17">SUM(D14:D16)</f>
        <v>30</v>
      </c>
      <c r="E17" s="326">
        <f t="shared" si="4"/>
        <v>30</v>
      </c>
      <c r="F17" s="326">
        <f t="shared" si="4"/>
        <v>30</v>
      </c>
      <c r="G17" s="326">
        <f t="shared" si="4"/>
        <v>13140</v>
      </c>
      <c r="H17" s="326">
        <f t="shared" si="4"/>
        <v>30</v>
      </c>
      <c r="I17" s="326">
        <f t="shared" si="4"/>
        <v>30</v>
      </c>
      <c r="J17" s="326">
        <f t="shared" si="4"/>
        <v>30</v>
      </c>
      <c r="K17" s="326">
        <f t="shared" si="4"/>
        <v>30</v>
      </c>
      <c r="L17" s="326">
        <f t="shared" si="4"/>
        <v>30</v>
      </c>
      <c r="M17" s="326">
        <f t="shared" si="4"/>
        <v>17246</v>
      </c>
      <c r="N17" s="326">
        <f t="shared" si="4"/>
        <v>30</v>
      </c>
      <c r="O17" s="326">
        <f t="shared" si="4"/>
        <v>30</v>
      </c>
      <c r="P17" s="326">
        <f t="shared" si="4"/>
        <v>30</v>
      </c>
      <c r="Q17" s="367">
        <f t="shared" si="0"/>
        <v>360</v>
      </c>
      <c r="R17" s="367">
        <f t="shared" si="1"/>
        <v>13470</v>
      </c>
      <c r="S17" s="367">
        <f t="shared" si="2"/>
        <v>30686</v>
      </c>
    </row>
    <row r="18" spans="1:19" ht="12.75">
      <c r="A18" s="324"/>
      <c r="B18" s="498" t="s">
        <v>395</v>
      </c>
      <c r="C18" s="326">
        <f>C12+C17</f>
        <v>28790</v>
      </c>
      <c r="D18" s="326">
        <f aca="true" t="shared" si="5" ref="D18:P18">D12+D17</f>
        <v>28840</v>
      </c>
      <c r="E18" s="326">
        <f t="shared" si="5"/>
        <v>62590</v>
      </c>
      <c r="F18" s="326">
        <f t="shared" si="5"/>
        <v>29040</v>
      </c>
      <c r="G18" s="326">
        <f t="shared" si="5"/>
        <v>111808</v>
      </c>
      <c r="H18" s="326">
        <f t="shared" si="5"/>
        <v>29290</v>
      </c>
      <c r="I18" s="326">
        <f t="shared" si="5"/>
        <v>28840</v>
      </c>
      <c r="J18" s="326">
        <f t="shared" si="5"/>
        <v>28791</v>
      </c>
      <c r="K18" s="326">
        <f t="shared" si="5"/>
        <v>28791</v>
      </c>
      <c r="L18" s="326">
        <f t="shared" si="5"/>
        <v>28791</v>
      </c>
      <c r="M18" s="326">
        <f t="shared" si="5"/>
        <v>57576</v>
      </c>
      <c r="N18" s="326">
        <f t="shared" si="5"/>
        <v>62241</v>
      </c>
      <c r="O18" s="326">
        <f t="shared" si="5"/>
        <v>28791</v>
      </c>
      <c r="P18" s="326">
        <f t="shared" si="5"/>
        <v>28790</v>
      </c>
      <c r="Q18" s="367">
        <f t="shared" si="0"/>
        <v>413585</v>
      </c>
      <c r="R18" s="367">
        <f t="shared" si="1"/>
        <v>496353</v>
      </c>
      <c r="S18" s="367">
        <f t="shared" si="2"/>
        <v>525138</v>
      </c>
    </row>
    <row r="19" spans="1:19" ht="12.75">
      <c r="A19" s="321" t="s">
        <v>53</v>
      </c>
      <c r="B19" s="496" t="s">
        <v>92</v>
      </c>
      <c r="C19" s="322">
        <v>74602</v>
      </c>
      <c r="D19" s="322"/>
      <c r="E19" s="322"/>
      <c r="F19" s="322"/>
      <c r="G19" s="322">
        <v>79</v>
      </c>
      <c r="H19" s="322"/>
      <c r="I19" s="322"/>
      <c r="J19" s="322"/>
      <c r="K19" s="322"/>
      <c r="L19" s="322"/>
      <c r="M19" s="322"/>
      <c r="N19" s="322"/>
      <c r="O19" s="322"/>
      <c r="P19" s="322"/>
      <c r="Q19" s="323">
        <f t="shared" si="0"/>
        <v>74602</v>
      </c>
      <c r="R19" s="323">
        <f t="shared" si="1"/>
        <v>74681</v>
      </c>
      <c r="S19" s="323">
        <f t="shared" si="2"/>
        <v>74681</v>
      </c>
    </row>
    <row r="20" spans="1:19" ht="12.75">
      <c r="A20" s="324"/>
      <c r="B20" s="498" t="s">
        <v>170</v>
      </c>
      <c r="C20" s="326">
        <f>C18+C19</f>
        <v>103392</v>
      </c>
      <c r="D20" s="326">
        <f aca="true" t="shared" si="6" ref="D20:P20">D18+D19</f>
        <v>28840</v>
      </c>
      <c r="E20" s="326">
        <f t="shared" si="6"/>
        <v>62590</v>
      </c>
      <c r="F20" s="326">
        <f t="shared" si="6"/>
        <v>29040</v>
      </c>
      <c r="G20" s="326">
        <f t="shared" si="6"/>
        <v>111887</v>
      </c>
      <c r="H20" s="326">
        <f t="shared" si="6"/>
        <v>29290</v>
      </c>
      <c r="I20" s="326">
        <f t="shared" si="6"/>
        <v>28840</v>
      </c>
      <c r="J20" s="326">
        <f t="shared" si="6"/>
        <v>28791</v>
      </c>
      <c r="K20" s="326">
        <f t="shared" si="6"/>
        <v>28791</v>
      </c>
      <c r="L20" s="326">
        <f t="shared" si="6"/>
        <v>28791</v>
      </c>
      <c r="M20" s="326">
        <f t="shared" si="6"/>
        <v>57576</v>
      </c>
      <c r="N20" s="326">
        <f t="shared" si="6"/>
        <v>62241</v>
      </c>
      <c r="O20" s="326">
        <f t="shared" si="6"/>
        <v>28791</v>
      </c>
      <c r="P20" s="326">
        <f t="shared" si="6"/>
        <v>28790</v>
      </c>
      <c r="Q20" s="367">
        <f t="shared" si="0"/>
        <v>488187</v>
      </c>
      <c r="R20" s="367">
        <f>C20+D20+E20+G20+H20+I20+J20+K20+L20+N20+O20+P20</f>
        <v>571034</v>
      </c>
      <c r="S20" s="367">
        <f t="shared" si="2"/>
        <v>599819</v>
      </c>
    </row>
    <row r="21" spans="1:19" ht="12.75">
      <c r="A21" s="324"/>
      <c r="B21" s="500" t="s">
        <v>26</v>
      </c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67"/>
      <c r="R21" s="367"/>
      <c r="S21" s="323"/>
    </row>
    <row r="22" spans="1:19" ht="12.75">
      <c r="A22" s="321" t="s">
        <v>6</v>
      </c>
      <c r="B22" s="500" t="s">
        <v>171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67"/>
      <c r="R22" s="367"/>
      <c r="S22" s="323"/>
    </row>
    <row r="23" spans="1:19" ht="12.75">
      <c r="A23" s="324" t="s">
        <v>8</v>
      </c>
      <c r="B23" s="501" t="s">
        <v>396</v>
      </c>
      <c r="C23" s="328">
        <v>8761</v>
      </c>
      <c r="D23" s="328">
        <v>8761</v>
      </c>
      <c r="E23" s="328">
        <v>8761</v>
      </c>
      <c r="F23" s="328">
        <v>8761</v>
      </c>
      <c r="G23" s="328">
        <v>63973</v>
      </c>
      <c r="H23" s="328">
        <v>8761</v>
      </c>
      <c r="I23" s="328">
        <v>8761</v>
      </c>
      <c r="J23" s="328">
        <v>8761</v>
      </c>
      <c r="K23" s="328">
        <v>8761</v>
      </c>
      <c r="L23" s="328">
        <v>8761</v>
      </c>
      <c r="M23" s="328">
        <v>13158</v>
      </c>
      <c r="N23" s="328">
        <v>8762</v>
      </c>
      <c r="O23" s="328">
        <v>8762</v>
      </c>
      <c r="P23" s="328">
        <v>8762</v>
      </c>
      <c r="Q23" s="323">
        <f t="shared" si="0"/>
        <v>105135</v>
      </c>
      <c r="R23" s="323">
        <f aca="true" t="shared" si="7" ref="R23:R28">C23+D23+E23+G23+H23+I23+J23+K23+L23+N23+O23+P23</f>
        <v>160347</v>
      </c>
      <c r="S23" s="323">
        <f t="shared" si="2"/>
        <v>164744</v>
      </c>
    </row>
    <row r="24" spans="1:19" ht="12.75">
      <c r="A24" s="324" t="s">
        <v>10</v>
      </c>
      <c r="B24" s="501" t="s">
        <v>397</v>
      </c>
      <c r="C24" s="328">
        <v>1645</v>
      </c>
      <c r="D24" s="328">
        <v>1645</v>
      </c>
      <c r="E24" s="328">
        <v>1645</v>
      </c>
      <c r="F24" s="328">
        <v>1645</v>
      </c>
      <c r="G24" s="328">
        <v>7060</v>
      </c>
      <c r="H24" s="328">
        <v>1645</v>
      </c>
      <c r="I24" s="328">
        <v>1645</v>
      </c>
      <c r="J24" s="328">
        <v>1645</v>
      </c>
      <c r="K24" s="328">
        <v>1646</v>
      </c>
      <c r="L24" s="328">
        <v>1646</v>
      </c>
      <c r="M24" s="328">
        <v>2522</v>
      </c>
      <c r="N24" s="328">
        <v>1646</v>
      </c>
      <c r="O24" s="328">
        <v>1646</v>
      </c>
      <c r="P24" s="328">
        <v>1646</v>
      </c>
      <c r="Q24" s="323">
        <f t="shared" si="0"/>
        <v>19745</v>
      </c>
      <c r="R24" s="323">
        <f t="shared" si="7"/>
        <v>25160</v>
      </c>
      <c r="S24" s="323">
        <f t="shared" si="2"/>
        <v>26036</v>
      </c>
    </row>
    <row r="25" spans="1:19" ht="12.75">
      <c r="A25" s="324" t="s">
        <v>12</v>
      </c>
      <c r="B25" s="501" t="s">
        <v>30</v>
      </c>
      <c r="C25" s="328">
        <v>11428</v>
      </c>
      <c r="D25" s="328">
        <v>11428</v>
      </c>
      <c r="E25" s="328">
        <v>11428</v>
      </c>
      <c r="F25" s="328">
        <v>11428</v>
      </c>
      <c r="G25" s="328">
        <v>17185</v>
      </c>
      <c r="H25" s="328">
        <v>11428</v>
      </c>
      <c r="I25" s="328">
        <v>11428</v>
      </c>
      <c r="J25" s="328">
        <v>11428</v>
      </c>
      <c r="K25" s="328">
        <v>11428</v>
      </c>
      <c r="L25" s="328">
        <v>11427</v>
      </c>
      <c r="M25" s="328">
        <v>13860</v>
      </c>
      <c r="N25" s="328">
        <v>11427</v>
      </c>
      <c r="O25" s="328">
        <v>11427</v>
      </c>
      <c r="P25" s="328">
        <v>11427</v>
      </c>
      <c r="Q25" s="323">
        <f t="shared" si="0"/>
        <v>137132</v>
      </c>
      <c r="R25" s="323">
        <f t="shared" si="7"/>
        <v>142889</v>
      </c>
      <c r="S25" s="323">
        <f t="shared" si="2"/>
        <v>145322</v>
      </c>
    </row>
    <row r="26" spans="1:19" ht="12.75">
      <c r="A26" s="324" t="s">
        <v>14</v>
      </c>
      <c r="B26" s="501" t="s">
        <v>31</v>
      </c>
      <c r="C26" s="328"/>
      <c r="D26" s="328">
        <v>3000</v>
      </c>
      <c r="E26" s="328">
        <v>5000</v>
      </c>
      <c r="F26" s="328">
        <v>3174</v>
      </c>
      <c r="G26" s="328">
        <v>3174</v>
      </c>
      <c r="H26" s="328">
        <v>3000</v>
      </c>
      <c r="I26" s="328">
        <v>3000</v>
      </c>
      <c r="J26" s="328">
        <v>3000</v>
      </c>
      <c r="K26" s="328">
        <v>3000</v>
      </c>
      <c r="L26" s="328">
        <v>3000</v>
      </c>
      <c r="M26" s="328">
        <v>3000</v>
      </c>
      <c r="N26" s="328">
        <v>10000</v>
      </c>
      <c r="O26" s="328">
        <v>5000</v>
      </c>
      <c r="P26" s="328">
        <v>5000</v>
      </c>
      <c r="Q26" s="323">
        <f t="shared" si="0"/>
        <v>46174</v>
      </c>
      <c r="R26" s="323">
        <f t="shared" si="7"/>
        <v>46174</v>
      </c>
      <c r="S26" s="323">
        <f t="shared" si="2"/>
        <v>46174</v>
      </c>
    </row>
    <row r="27" spans="1:19" ht="12.75">
      <c r="A27" s="324" t="s">
        <v>16</v>
      </c>
      <c r="B27" s="501" t="s">
        <v>32</v>
      </c>
      <c r="C27" s="328">
        <v>13045</v>
      </c>
      <c r="D27" s="328">
        <v>13045</v>
      </c>
      <c r="E27" s="328">
        <v>13045</v>
      </c>
      <c r="F27" s="328">
        <v>13045</v>
      </c>
      <c r="G27" s="328">
        <v>15061</v>
      </c>
      <c r="H27" s="328">
        <v>13045</v>
      </c>
      <c r="I27" s="328">
        <v>13045</v>
      </c>
      <c r="J27" s="328">
        <v>13045</v>
      </c>
      <c r="K27" s="328">
        <v>13045</v>
      </c>
      <c r="L27" s="328">
        <v>13045</v>
      </c>
      <c r="M27" s="328">
        <v>13139</v>
      </c>
      <c r="N27" s="328">
        <v>13045</v>
      </c>
      <c r="O27" s="328">
        <v>13045</v>
      </c>
      <c r="P27" s="328">
        <v>13048</v>
      </c>
      <c r="Q27" s="323">
        <f t="shared" si="0"/>
        <v>156543</v>
      </c>
      <c r="R27" s="323">
        <f t="shared" si="7"/>
        <v>158559</v>
      </c>
      <c r="S27" s="323">
        <f t="shared" si="2"/>
        <v>158653</v>
      </c>
    </row>
    <row r="28" spans="1:19" ht="12.75">
      <c r="A28" s="324"/>
      <c r="B28" s="500" t="s">
        <v>152</v>
      </c>
      <c r="C28" s="329">
        <f>C23+C24+C25+C26+C27</f>
        <v>34879</v>
      </c>
      <c r="D28" s="329">
        <f aca="true" t="shared" si="8" ref="D28:P28">D23+D24+D25+D26+D27</f>
        <v>37879</v>
      </c>
      <c r="E28" s="329">
        <f t="shared" si="8"/>
        <v>39879</v>
      </c>
      <c r="F28" s="329">
        <f t="shared" si="8"/>
        <v>38053</v>
      </c>
      <c r="G28" s="329">
        <f t="shared" si="8"/>
        <v>106453</v>
      </c>
      <c r="H28" s="329">
        <f t="shared" si="8"/>
        <v>37879</v>
      </c>
      <c r="I28" s="329">
        <f t="shared" si="8"/>
        <v>37879</v>
      </c>
      <c r="J28" s="329">
        <f t="shared" si="8"/>
        <v>37879</v>
      </c>
      <c r="K28" s="329">
        <f t="shared" si="8"/>
        <v>37880</v>
      </c>
      <c r="L28" s="329">
        <f t="shared" si="8"/>
        <v>37879</v>
      </c>
      <c r="M28" s="329">
        <f t="shared" si="8"/>
        <v>45679</v>
      </c>
      <c r="N28" s="329">
        <f t="shared" si="8"/>
        <v>44880</v>
      </c>
      <c r="O28" s="329">
        <f t="shared" si="8"/>
        <v>39880</v>
      </c>
      <c r="P28" s="329">
        <f t="shared" si="8"/>
        <v>39883</v>
      </c>
      <c r="Q28" s="367">
        <f t="shared" si="0"/>
        <v>464729</v>
      </c>
      <c r="R28" s="367">
        <f t="shared" si="7"/>
        <v>533129</v>
      </c>
      <c r="S28" s="367">
        <f t="shared" si="2"/>
        <v>540929</v>
      </c>
    </row>
    <row r="29" spans="1:19" ht="12.75">
      <c r="A29" s="321" t="s">
        <v>23</v>
      </c>
      <c r="B29" s="500" t="s">
        <v>175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3"/>
      <c r="R29" s="323"/>
      <c r="S29" s="323"/>
    </row>
    <row r="30" spans="1:19" ht="12.75">
      <c r="A30" s="330" t="s">
        <v>8</v>
      </c>
      <c r="B30" s="501" t="s">
        <v>34</v>
      </c>
      <c r="C30" s="328"/>
      <c r="D30" s="328"/>
      <c r="E30" s="328">
        <v>2000</v>
      </c>
      <c r="F30" s="328"/>
      <c r="G30" s="328">
        <v>2297</v>
      </c>
      <c r="H30" s="328"/>
      <c r="I30" s="328">
        <v>1910</v>
      </c>
      <c r="J30" s="328"/>
      <c r="K30" s="328"/>
      <c r="L30" s="328"/>
      <c r="M30" s="328">
        <v>6438</v>
      </c>
      <c r="N30" s="328"/>
      <c r="O30" s="328"/>
      <c r="P30" s="328"/>
      <c r="Q30" s="323">
        <f t="shared" si="0"/>
        <v>3910</v>
      </c>
      <c r="R30" s="323">
        <f aca="true" t="shared" si="9" ref="R30:R35">C30+D30+E30+G30+H30+I30+J30+K30+L30+N30+O30+P30</f>
        <v>6207</v>
      </c>
      <c r="S30" s="323">
        <f t="shared" si="2"/>
        <v>12645</v>
      </c>
    </row>
    <row r="31" spans="1:19" ht="12.75">
      <c r="A31" s="330" t="s">
        <v>10</v>
      </c>
      <c r="B31" s="501" t="s">
        <v>35</v>
      </c>
      <c r="C31" s="328"/>
      <c r="D31" s="328"/>
      <c r="E31" s="328"/>
      <c r="F31" s="328">
        <v>8700</v>
      </c>
      <c r="G31" s="328">
        <v>20850</v>
      </c>
      <c r="H31" s="328"/>
      <c r="I31" s="328"/>
      <c r="J31" s="328"/>
      <c r="K31" s="328"/>
      <c r="L31" s="328"/>
      <c r="M31" s="328">
        <v>14547</v>
      </c>
      <c r="N31" s="328"/>
      <c r="O31" s="328"/>
      <c r="P31" s="328"/>
      <c r="Q31" s="323">
        <f t="shared" si="0"/>
        <v>8700</v>
      </c>
      <c r="R31" s="323">
        <f t="shared" si="9"/>
        <v>20850</v>
      </c>
      <c r="S31" s="323">
        <f t="shared" si="2"/>
        <v>35397</v>
      </c>
    </row>
    <row r="32" spans="1:19" ht="12.75">
      <c r="A32" s="330" t="s">
        <v>12</v>
      </c>
      <c r="B32" s="501" t="s">
        <v>37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3">
        <f t="shared" si="0"/>
        <v>0</v>
      </c>
      <c r="R32" s="323">
        <f t="shared" si="9"/>
        <v>0</v>
      </c>
      <c r="S32" s="323">
        <f t="shared" si="2"/>
        <v>0</v>
      </c>
    </row>
    <row r="33" spans="1:19" ht="12.75">
      <c r="A33" s="324"/>
      <c r="B33" s="500" t="s">
        <v>398</v>
      </c>
      <c r="C33" s="329">
        <f>C31+C32+C30</f>
        <v>0</v>
      </c>
      <c r="D33" s="329">
        <f aca="true" t="shared" si="10" ref="D33:P33">D31+D32+D30</f>
        <v>0</v>
      </c>
      <c r="E33" s="329">
        <f t="shared" si="10"/>
        <v>2000</v>
      </c>
      <c r="F33" s="329">
        <f t="shared" si="10"/>
        <v>8700</v>
      </c>
      <c r="G33" s="329">
        <f t="shared" si="10"/>
        <v>23147</v>
      </c>
      <c r="H33" s="329">
        <f t="shared" si="10"/>
        <v>0</v>
      </c>
      <c r="I33" s="329">
        <f t="shared" si="10"/>
        <v>1910</v>
      </c>
      <c r="J33" s="329">
        <f t="shared" si="10"/>
        <v>0</v>
      </c>
      <c r="K33" s="329">
        <f t="shared" si="10"/>
        <v>0</v>
      </c>
      <c r="L33" s="329">
        <f t="shared" si="10"/>
        <v>0</v>
      </c>
      <c r="M33" s="329">
        <f t="shared" si="10"/>
        <v>20985</v>
      </c>
      <c r="N33" s="329">
        <f t="shared" si="10"/>
        <v>0</v>
      </c>
      <c r="O33" s="329">
        <f t="shared" si="10"/>
        <v>0</v>
      </c>
      <c r="P33" s="329">
        <f t="shared" si="10"/>
        <v>0</v>
      </c>
      <c r="Q33" s="367">
        <f t="shared" si="0"/>
        <v>12610</v>
      </c>
      <c r="R33" s="367">
        <f t="shared" si="9"/>
        <v>27057</v>
      </c>
      <c r="S33" s="367">
        <f t="shared" si="2"/>
        <v>48042</v>
      </c>
    </row>
    <row r="34" spans="1:19" ht="12.75">
      <c r="A34" s="321" t="s">
        <v>53</v>
      </c>
      <c r="B34" s="500" t="s">
        <v>39</v>
      </c>
      <c r="C34" s="328">
        <v>10848</v>
      </c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3">
        <f t="shared" si="0"/>
        <v>10848</v>
      </c>
      <c r="R34" s="323">
        <f t="shared" si="9"/>
        <v>10848</v>
      </c>
      <c r="S34" s="323">
        <f t="shared" si="2"/>
        <v>10848</v>
      </c>
    </row>
    <row r="35" spans="1:19" ht="15.75">
      <c r="A35" s="331"/>
      <c r="B35" s="500" t="s">
        <v>399</v>
      </c>
      <c r="C35" s="329">
        <f>C28+C33+C34</f>
        <v>45727</v>
      </c>
      <c r="D35" s="329">
        <f aca="true" t="shared" si="11" ref="D35:P35">D28+D33+D34</f>
        <v>37879</v>
      </c>
      <c r="E35" s="329">
        <f t="shared" si="11"/>
        <v>41879</v>
      </c>
      <c r="F35" s="329">
        <f t="shared" si="11"/>
        <v>46753</v>
      </c>
      <c r="G35" s="329">
        <f t="shared" si="11"/>
        <v>129600</v>
      </c>
      <c r="H35" s="329">
        <f t="shared" si="11"/>
        <v>37879</v>
      </c>
      <c r="I35" s="329">
        <f t="shared" si="11"/>
        <v>39789</v>
      </c>
      <c r="J35" s="329">
        <f t="shared" si="11"/>
        <v>37879</v>
      </c>
      <c r="K35" s="329">
        <f t="shared" si="11"/>
        <v>37880</v>
      </c>
      <c r="L35" s="329">
        <f t="shared" si="11"/>
        <v>37879</v>
      </c>
      <c r="M35" s="329">
        <f t="shared" si="11"/>
        <v>66664</v>
      </c>
      <c r="N35" s="329">
        <f t="shared" si="11"/>
        <v>44880</v>
      </c>
      <c r="O35" s="329">
        <f t="shared" si="11"/>
        <v>39880</v>
      </c>
      <c r="P35" s="329">
        <f t="shared" si="11"/>
        <v>39883</v>
      </c>
      <c r="Q35" s="367">
        <f t="shared" si="0"/>
        <v>488187</v>
      </c>
      <c r="R35" s="367">
        <f t="shared" si="9"/>
        <v>571034</v>
      </c>
      <c r="S35" s="367">
        <f t="shared" si="2"/>
        <v>599819</v>
      </c>
    </row>
  </sheetData>
  <sheetProtection/>
  <mergeCells count="1">
    <mergeCell ref="A3:S3"/>
  </mergeCells>
  <printOptions/>
  <pageMargins left="0.17" right="0.16" top="0.17" bottom="0.17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89"/>
  <sheetViews>
    <sheetView zoomScalePageLayoutView="0" workbookViewId="0" topLeftCell="A51">
      <selection activeCell="H16" sqref="H16"/>
    </sheetView>
  </sheetViews>
  <sheetFormatPr defaultColWidth="7.875" defaultRowHeight="12.75"/>
  <cols>
    <col min="1" max="1" width="5.00390625" style="44" customWidth="1"/>
    <col min="2" max="2" width="38.125" style="45" customWidth="1"/>
    <col min="3" max="3" width="10.125" style="46" customWidth="1"/>
    <col min="4" max="4" width="10.625" style="46" customWidth="1"/>
    <col min="5" max="5" width="9.75390625" style="46" customWidth="1"/>
    <col min="6" max="6" width="10.00390625" style="3" customWidth="1"/>
    <col min="7" max="7" width="9.625" style="47" customWidth="1"/>
    <col min="8" max="8" width="9.875" style="47" customWidth="1"/>
    <col min="9" max="247" width="7.875" style="47" customWidth="1"/>
  </cols>
  <sheetData>
    <row r="2" spans="2:6" ht="15.75">
      <c r="B2" s="48"/>
      <c r="E2" s="49"/>
      <c r="F2" s="49"/>
    </row>
    <row r="3" spans="2:6" ht="12" customHeight="1">
      <c r="B3" s="48"/>
      <c r="E3" s="7"/>
      <c r="F3" s="7"/>
    </row>
    <row r="4" spans="1:8" ht="39" customHeight="1">
      <c r="A4" s="528" t="s">
        <v>454</v>
      </c>
      <c r="B4" s="528"/>
      <c r="C4" s="528"/>
      <c r="D4" s="528"/>
      <c r="E4" s="528"/>
      <c r="F4" s="528"/>
      <c r="G4" s="529"/>
      <c r="H4" s="529"/>
    </row>
    <row r="5" ht="21.75" customHeight="1">
      <c r="B5" s="51"/>
    </row>
    <row r="6" spans="2:8" ht="12.75" customHeight="1">
      <c r="B6" s="52"/>
      <c r="E6" s="7"/>
      <c r="F6" s="7"/>
      <c r="G6" s="7"/>
      <c r="H6" s="7" t="s">
        <v>2</v>
      </c>
    </row>
    <row r="7" spans="1:255" s="54" customFormat="1" ht="47.25" customHeight="1">
      <c r="A7" s="13" t="s">
        <v>3</v>
      </c>
      <c r="B7" s="53" t="s">
        <v>4</v>
      </c>
      <c r="C7" s="216" t="s">
        <v>421</v>
      </c>
      <c r="D7" s="342" t="s">
        <v>452</v>
      </c>
      <c r="E7" s="342" t="s">
        <v>453</v>
      </c>
      <c r="F7" s="342" t="s">
        <v>425</v>
      </c>
      <c r="G7" s="350" t="s">
        <v>490</v>
      </c>
      <c r="H7" s="350" t="s">
        <v>501</v>
      </c>
      <c r="IN7" s="55"/>
      <c r="IO7" s="55"/>
      <c r="IP7" s="55"/>
      <c r="IQ7" s="55"/>
      <c r="IR7" s="55"/>
      <c r="IS7" s="55"/>
      <c r="IT7" s="55"/>
      <c r="IU7" s="55"/>
    </row>
    <row r="8" spans="1:8" ht="17.25" customHeight="1">
      <c r="A8" s="40" t="s">
        <v>6</v>
      </c>
      <c r="B8" s="56" t="s">
        <v>9</v>
      </c>
      <c r="C8" s="368"/>
      <c r="D8" s="425"/>
      <c r="E8" s="348"/>
      <c r="F8" s="348"/>
      <c r="G8" s="348"/>
      <c r="H8" s="507"/>
    </row>
    <row r="9" spans="1:8" ht="17.25" customHeight="1">
      <c r="A9" s="36" t="s">
        <v>8</v>
      </c>
      <c r="B9" s="57" t="s">
        <v>42</v>
      </c>
      <c r="C9" s="368"/>
      <c r="D9" s="425"/>
      <c r="E9" s="348"/>
      <c r="F9" s="348"/>
      <c r="G9" s="348"/>
      <c r="H9" s="348"/>
    </row>
    <row r="10" spans="1:8" ht="17.25" customHeight="1">
      <c r="A10" s="36"/>
      <c r="B10" s="58" t="s">
        <v>43</v>
      </c>
      <c r="C10" s="368">
        <v>80581</v>
      </c>
      <c r="D10" s="425">
        <v>80719</v>
      </c>
      <c r="E10" s="348">
        <v>80719</v>
      </c>
      <c r="F10" s="348">
        <v>97657</v>
      </c>
      <c r="G10" s="348">
        <v>97924</v>
      </c>
      <c r="H10" s="348">
        <v>98170</v>
      </c>
    </row>
    <row r="11" spans="1:8" ht="17.25" customHeight="1">
      <c r="A11" s="36"/>
      <c r="B11" s="58" t="s">
        <v>44</v>
      </c>
      <c r="C11" s="368">
        <v>100148</v>
      </c>
      <c r="D11" s="425">
        <v>98886</v>
      </c>
      <c r="E11" s="348">
        <v>98886</v>
      </c>
      <c r="F11" s="348">
        <v>103838</v>
      </c>
      <c r="G11" s="348">
        <v>103838</v>
      </c>
      <c r="H11" s="508">
        <v>103838</v>
      </c>
    </row>
    <row r="12" spans="1:8" ht="17.25" customHeight="1">
      <c r="A12" s="36"/>
      <c r="B12" s="58" t="s">
        <v>45</v>
      </c>
      <c r="C12" s="368">
        <v>78493</v>
      </c>
      <c r="D12" s="348">
        <v>78517</v>
      </c>
      <c r="E12" s="348">
        <v>78517</v>
      </c>
      <c r="F12" s="348">
        <v>102282</v>
      </c>
      <c r="G12" s="348">
        <v>102282</v>
      </c>
      <c r="H12" s="348">
        <v>102282</v>
      </c>
    </row>
    <row r="13" spans="1:8" ht="17.25" customHeight="1">
      <c r="A13" s="36"/>
      <c r="B13" s="58" t="s">
        <v>46</v>
      </c>
      <c r="C13" s="368">
        <v>3641</v>
      </c>
      <c r="D13" s="425">
        <v>4113</v>
      </c>
      <c r="E13" s="348">
        <v>4113</v>
      </c>
      <c r="F13" s="348">
        <v>3618</v>
      </c>
      <c r="G13" s="348">
        <v>3818</v>
      </c>
      <c r="H13" s="348">
        <v>4115</v>
      </c>
    </row>
    <row r="14" spans="1:8" ht="17.25" customHeight="1">
      <c r="A14" s="36"/>
      <c r="B14" s="58" t="s">
        <v>332</v>
      </c>
      <c r="C14" s="368">
        <v>0</v>
      </c>
      <c r="D14" s="425">
        <v>12009</v>
      </c>
      <c r="E14" s="348">
        <v>12009</v>
      </c>
      <c r="F14" s="348">
        <v>0</v>
      </c>
      <c r="G14" s="348">
        <v>9272</v>
      </c>
      <c r="H14" s="348">
        <v>20000</v>
      </c>
    </row>
    <row r="15" spans="1:8" ht="17.25" customHeight="1">
      <c r="A15" s="59" t="s">
        <v>10</v>
      </c>
      <c r="B15" s="58" t="s">
        <v>47</v>
      </c>
      <c r="C15" s="368">
        <v>125241</v>
      </c>
      <c r="D15" s="425">
        <v>134228</v>
      </c>
      <c r="E15" s="348">
        <v>127001</v>
      </c>
      <c r="F15" s="348">
        <v>24824</v>
      </c>
      <c r="G15" s="348">
        <v>84305</v>
      </c>
      <c r="H15" s="348">
        <v>84603</v>
      </c>
    </row>
    <row r="16" spans="1:255" s="61" customFormat="1" ht="17.25" customHeight="1">
      <c r="A16" s="60"/>
      <c r="B16" s="56" t="s">
        <v>48</v>
      </c>
      <c r="C16" s="341">
        <f>C10+C11+C12+C13+C14+C15</f>
        <v>388104</v>
      </c>
      <c r="D16" s="349">
        <f>SUM(D10:D15)</f>
        <v>408472</v>
      </c>
      <c r="E16" s="349">
        <f>E10+E11+E12+E13+E14+E15</f>
        <v>401245</v>
      </c>
      <c r="F16" s="349">
        <f>F10+F11+F12+F13+F14+F15</f>
        <v>332219</v>
      </c>
      <c r="G16" s="349">
        <f>G10+G11+G12+G13+G14+G15</f>
        <v>401439</v>
      </c>
      <c r="H16" s="349">
        <f>H10+H11+H12+H13+H14+H15</f>
        <v>413008</v>
      </c>
      <c r="IN16" s="62"/>
      <c r="IO16" s="62"/>
      <c r="IP16" s="62"/>
      <c r="IQ16" s="62"/>
      <c r="IR16" s="62"/>
      <c r="IS16" s="62"/>
      <c r="IT16" s="62"/>
      <c r="IU16" s="62"/>
    </row>
    <row r="17" spans="1:255" s="63" customFormat="1" ht="17.25" customHeight="1">
      <c r="A17" s="40" t="s">
        <v>23</v>
      </c>
      <c r="B17" s="56" t="s">
        <v>49</v>
      </c>
      <c r="C17" s="341"/>
      <c r="D17" s="393"/>
      <c r="E17" s="349"/>
      <c r="F17" s="349"/>
      <c r="G17" s="349"/>
      <c r="H17" s="349"/>
      <c r="IN17" s="32"/>
      <c r="IO17" s="32"/>
      <c r="IP17" s="32"/>
      <c r="IQ17" s="32"/>
      <c r="IR17" s="32"/>
      <c r="IS17" s="32"/>
      <c r="IT17" s="32"/>
      <c r="IU17" s="32"/>
    </row>
    <row r="18" spans="1:8" ht="17.25" customHeight="1">
      <c r="A18" s="36" t="s">
        <v>8</v>
      </c>
      <c r="B18" s="58" t="s">
        <v>50</v>
      </c>
      <c r="C18" s="375"/>
      <c r="D18" s="426">
        <v>15079</v>
      </c>
      <c r="E18" s="426">
        <v>14716</v>
      </c>
      <c r="F18" s="426"/>
      <c r="G18" s="348">
        <v>362</v>
      </c>
      <c r="H18" s="348">
        <v>12727</v>
      </c>
    </row>
    <row r="19" spans="1:8" ht="17.25" customHeight="1">
      <c r="A19" s="36" t="s">
        <v>10</v>
      </c>
      <c r="B19" s="58" t="s">
        <v>51</v>
      </c>
      <c r="C19" s="375"/>
      <c r="D19" s="426">
        <v>17093</v>
      </c>
      <c r="E19" s="426">
        <v>19769</v>
      </c>
      <c r="F19" s="426"/>
      <c r="G19" s="348">
        <v>12248</v>
      </c>
      <c r="H19" s="348">
        <v>17099</v>
      </c>
    </row>
    <row r="20" spans="1:255" s="63" customFormat="1" ht="17.25" customHeight="1">
      <c r="A20" s="40"/>
      <c r="B20" s="56" t="s">
        <v>52</v>
      </c>
      <c r="C20" s="376">
        <v>0</v>
      </c>
      <c r="D20" s="404">
        <f>SUM(D18:D19)</f>
        <v>32172</v>
      </c>
      <c r="E20" s="404">
        <f>SUM(E18:E19)</f>
        <v>34485</v>
      </c>
      <c r="F20" s="404">
        <f>SUM(F18:F19)</f>
        <v>0</v>
      </c>
      <c r="G20" s="404">
        <f>SUM(G18:G19)</f>
        <v>12610</v>
      </c>
      <c r="H20" s="404">
        <f>SUM(H18:H19)</f>
        <v>29826</v>
      </c>
      <c r="IN20" s="32"/>
      <c r="IO20" s="32"/>
      <c r="IP20" s="32"/>
      <c r="IQ20" s="32"/>
      <c r="IR20" s="32"/>
      <c r="IS20" s="32"/>
      <c r="IT20" s="32"/>
      <c r="IU20" s="32"/>
    </row>
    <row r="21" spans="1:8" ht="17.25" customHeight="1">
      <c r="A21" s="40" t="s">
        <v>53</v>
      </c>
      <c r="B21" s="56" t="s">
        <v>13</v>
      </c>
      <c r="C21" s="368"/>
      <c r="D21" s="425"/>
      <c r="E21" s="348"/>
      <c r="F21" s="348"/>
      <c r="G21" s="348"/>
      <c r="H21" s="348"/>
    </row>
    <row r="22" spans="1:8" ht="17.25" customHeight="1">
      <c r="A22" s="36" t="s">
        <v>8</v>
      </c>
      <c r="B22" s="58" t="s">
        <v>54</v>
      </c>
      <c r="C22" s="368"/>
      <c r="D22" s="425"/>
      <c r="E22" s="348"/>
      <c r="F22" s="348"/>
      <c r="G22" s="348"/>
      <c r="H22" s="348"/>
    </row>
    <row r="23" spans="1:8" ht="17.25" customHeight="1">
      <c r="A23" s="36" t="s">
        <v>10</v>
      </c>
      <c r="B23" s="58" t="s">
        <v>55</v>
      </c>
      <c r="C23" s="377"/>
      <c r="D23" s="425"/>
      <c r="E23" s="425"/>
      <c r="F23" s="427"/>
      <c r="G23" s="348"/>
      <c r="H23" s="348"/>
    </row>
    <row r="24" spans="1:8" ht="17.25" customHeight="1">
      <c r="A24" s="36" t="s">
        <v>12</v>
      </c>
      <c r="B24" s="58" t="s">
        <v>56</v>
      </c>
      <c r="C24" s="377"/>
      <c r="D24" s="425"/>
      <c r="E24" s="425"/>
      <c r="F24" s="427"/>
      <c r="G24" s="348"/>
      <c r="H24" s="348"/>
    </row>
    <row r="25" spans="1:8" ht="17.25" customHeight="1">
      <c r="A25" s="36" t="s">
        <v>14</v>
      </c>
      <c r="B25" s="58" t="s">
        <v>57</v>
      </c>
      <c r="C25" s="368">
        <v>21900</v>
      </c>
      <c r="D25" s="348">
        <v>21900</v>
      </c>
      <c r="E25" s="348">
        <v>21399</v>
      </c>
      <c r="F25" s="348">
        <v>21900</v>
      </c>
      <c r="G25" s="348">
        <v>21900</v>
      </c>
      <c r="H25" s="348">
        <v>21900</v>
      </c>
    </row>
    <row r="26" spans="1:8" ht="17.25" customHeight="1">
      <c r="A26" s="36"/>
      <c r="B26" s="58" t="s">
        <v>58</v>
      </c>
      <c r="C26" s="368">
        <v>4900</v>
      </c>
      <c r="D26" s="425">
        <v>4900</v>
      </c>
      <c r="E26" s="425">
        <v>4344</v>
      </c>
      <c r="F26" s="348">
        <v>4900</v>
      </c>
      <c r="G26" s="348">
        <v>4900</v>
      </c>
      <c r="H26" s="348">
        <v>4900</v>
      </c>
    </row>
    <row r="27" spans="1:8" ht="17.25" customHeight="1">
      <c r="A27" s="36"/>
      <c r="B27" s="58" t="s">
        <v>59</v>
      </c>
      <c r="C27" s="368">
        <v>17000</v>
      </c>
      <c r="D27" s="425">
        <v>17000</v>
      </c>
      <c r="E27" s="425">
        <v>17055</v>
      </c>
      <c r="F27" s="348">
        <v>17000</v>
      </c>
      <c r="G27" s="348">
        <v>17000</v>
      </c>
      <c r="H27" s="348">
        <v>17000</v>
      </c>
    </row>
    <row r="28" spans="1:8" ht="17.25" customHeight="1">
      <c r="A28" s="36" t="s">
        <v>16</v>
      </c>
      <c r="B28" s="64" t="s">
        <v>60</v>
      </c>
      <c r="C28" s="368">
        <v>42000</v>
      </c>
      <c r="D28" s="348">
        <v>47000</v>
      </c>
      <c r="E28" s="348">
        <f>E29+E30</f>
        <v>58260</v>
      </c>
      <c r="F28" s="348">
        <v>42000</v>
      </c>
      <c r="G28" s="348">
        <v>42000</v>
      </c>
      <c r="H28" s="348">
        <v>42000</v>
      </c>
    </row>
    <row r="29" spans="1:8" ht="17.25" customHeight="1">
      <c r="A29" s="36"/>
      <c r="B29" s="64" t="s">
        <v>61</v>
      </c>
      <c r="C29" s="368">
        <v>38000</v>
      </c>
      <c r="D29" s="425">
        <v>43000</v>
      </c>
      <c r="E29" s="425">
        <v>52999</v>
      </c>
      <c r="F29" s="348">
        <v>38000</v>
      </c>
      <c r="G29" s="348">
        <v>38000</v>
      </c>
      <c r="H29" s="348">
        <v>38000</v>
      </c>
    </row>
    <row r="30" spans="1:8" ht="17.25" customHeight="1">
      <c r="A30" s="36"/>
      <c r="B30" s="64" t="s">
        <v>62</v>
      </c>
      <c r="C30" s="368">
        <v>4000</v>
      </c>
      <c r="D30" s="425">
        <v>4000</v>
      </c>
      <c r="E30" s="425">
        <v>5261</v>
      </c>
      <c r="F30" s="348">
        <v>4000</v>
      </c>
      <c r="G30" s="348">
        <v>4000</v>
      </c>
      <c r="H30" s="348">
        <v>4000</v>
      </c>
    </row>
    <row r="31" spans="1:8" ht="17.25" customHeight="1">
      <c r="A31" s="36" t="s">
        <v>18</v>
      </c>
      <c r="B31" s="64" t="s">
        <v>299</v>
      </c>
      <c r="C31" s="368"/>
      <c r="D31" s="425"/>
      <c r="E31" s="425"/>
      <c r="F31" s="348"/>
      <c r="G31" s="348"/>
      <c r="H31" s="348"/>
    </row>
    <row r="32" spans="1:8" ht="17.25" customHeight="1">
      <c r="A32" s="36" t="s">
        <v>20</v>
      </c>
      <c r="B32" s="64" t="s">
        <v>63</v>
      </c>
      <c r="C32" s="368">
        <v>3000</v>
      </c>
      <c r="D32" s="425">
        <v>3000</v>
      </c>
      <c r="E32" s="425">
        <v>4334</v>
      </c>
      <c r="F32" s="348">
        <v>3000</v>
      </c>
      <c r="G32" s="348">
        <v>3000</v>
      </c>
      <c r="H32" s="348">
        <v>3000</v>
      </c>
    </row>
    <row r="33" spans="1:255" s="61" customFormat="1" ht="17.25" customHeight="1">
      <c r="A33" s="65"/>
      <c r="B33" s="66" t="s">
        <v>64</v>
      </c>
      <c r="C33" s="341">
        <f aca="true" t="shared" si="0" ref="C33:H33">C22+C23+C24+C25+C28+C32+C31</f>
        <v>66900</v>
      </c>
      <c r="D33" s="349">
        <f t="shared" si="0"/>
        <v>71900</v>
      </c>
      <c r="E33" s="349">
        <f t="shared" si="0"/>
        <v>83993</v>
      </c>
      <c r="F33" s="349">
        <f t="shared" si="0"/>
        <v>66900</v>
      </c>
      <c r="G33" s="349">
        <f t="shared" si="0"/>
        <v>66900</v>
      </c>
      <c r="H33" s="349">
        <f t="shared" si="0"/>
        <v>66900</v>
      </c>
      <c r="IN33" s="62"/>
      <c r="IO33" s="62"/>
      <c r="IP33" s="62"/>
      <c r="IQ33" s="62"/>
      <c r="IR33" s="62"/>
      <c r="IS33" s="62"/>
      <c r="IT33" s="62"/>
      <c r="IU33" s="62"/>
    </row>
    <row r="34" spans="1:255" s="61" customFormat="1" ht="17.25" customHeight="1">
      <c r="A34" s="65" t="s">
        <v>65</v>
      </c>
      <c r="B34" s="66" t="s">
        <v>15</v>
      </c>
      <c r="C34" s="341"/>
      <c r="D34" s="393"/>
      <c r="E34" s="393"/>
      <c r="F34" s="349"/>
      <c r="G34" s="349"/>
      <c r="H34" s="349"/>
      <c r="IN34" s="62"/>
      <c r="IO34" s="62"/>
      <c r="IP34" s="62"/>
      <c r="IQ34" s="62"/>
      <c r="IR34" s="62"/>
      <c r="IS34" s="62"/>
      <c r="IT34" s="62"/>
      <c r="IU34" s="62"/>
    </row>
    <row r="35" spans="1:8" ht="17.25" customHeight="1">
      <c r="A35" s="36" t="s">
        <v>8</v>
      </c>
      <c r="B35" s="64" t="s">
        <v>66</v>
      </c>
      <c r="C35" s="368">
        <v>0</v>
      </c>
      <c r="D35" s="425">
        <v>0</v>
      </c>
      <c r="E35" s="425">
        <v>1631</v>
      </c>
      <c r="F35" s="348">
        <v>0</v>
      </c>
      <c r="G35" s="348">
        <v>238</v>
      </c>
      <c r="H35" s="348">
        <v>238</v>
      </c>
    </row>
    <row r="36" spans="1:255" ht="17.25" customHeight="1">
      <c r="A36" s="36" t="s">
        <v>67</v>
      </c>
      <c r="B36" s="58" t="s">
        <v>68</v>
      </c>
      <c r="C36" s="368">
        <v>8027</v>
      </c>
      <c r="D36" s="348">
        <v>8027</v>
      </c>
      <c r="E36" s="348">
        <v>7535</v>
      </c>
      <c r="F36" s="348">
        <v>8034</v>
      </c>
      <c r="G36" s="348">
        <v>8034</v>
      </c>
      <c r="H36" s="348">
        <v>8034</v>
      </c>
      <c r="IN36" s="27"/>
      <c r="IO36" s="27"/>
      <c r="IP36" s="27"/>
      <c r="IQ36" s="27"/>
      <c r="IR36" s="27"/>
      <c r="IS36" s="27"/>
      <c r="IT36" s="27"/>
      <c r="IU36" s="27"/>
    </row>
    <row r="37" spans="1:255" ht="17.25" customHeight="1">
      <c r="A37" s="36" t="s">
        <v>12</v>
      </c>
      <c r="B37" s="58" t="s">
        <v>69</v>
      </c>
      <c r="C37" s="368">
        <v>2406</v>
      </c>
      <c r="D37" s="425">
        <v>2406</v>
      </c>
      <c r="E37" s="348">
        <v>2825</v>
      </c>
      <c r="F37" s="348">
        <v>857</v>
      </c>
      <c r="G37" s="348">
        <v>857</v>
      </c>
      <c r="H37" s="348">
        <v>857</v>
      </c>
      <c r="IN37" s="27"/>
      <c r="IO37" s="27"/>
      <c r="IP37" s="27"/>
      <c r="IQ37" s="27"/>
      <c r="IR37" s="27"/>
      <c r="IS37" s="27"/>
      <c r="IT37" s="27"/>
      <c r="IU37" s="27"/>
    </row>
    <row r="38" spans="1:8" s="47" customFormat="1" ht="18" customHeight="1">
      <c r="A38" s="36" t="s">
        <v>14</v>
      </c>
      <c r="B38" s="58" t="s">
        <v>70</v>
      </c>
      <c r="C38" s="368"/>
      <c r="D38" s="425"/>
      <c r="E38" s="348"/>
      <c r="F38" s="348"/>
      <c r="G38" s="348"/>
      <c r="H38" s="348"/>
    </row>
    <row r="39" spans="1:8" s="47" customFormat="1" ht="18" customHeight="1">
      <c r="A39" s="36" t="s">
        <v>16</v>
      </c>
      <c r="B39" s="58" t="s">
        <v>71</v>
      </c>
      <c r="C39" s="368">
        <v>1827</v>
      </c>
      <c r="D39" s="348">
        <v>1827</v>
      </c>
      <c r="E39" s="348">
        <v>2339</v>
      </c>
      <c r="F39" s="348">
        <v>2453</v>
      </c>
      <c r="G39" s="348">
        <v>2453</v>
      </c>
      <c r="H39" s="348">
        <v>2453</v>
      </c>
    </row>
    <row r="40" spans="1:8" s="47" customFormat="1" ht="19.5" customHeight="1">
      <c r="A40" s="36" t="s">
        <v>18</v>
      </c>
      <c r="B40" s="69" t="s">
        <v>72</v>
      </c>
      <c r="C40" s="368">
        <v>1591</v>
      </c>
      <c r="D40" s="425">
        <v>1591</v>
      </c>
      <c r="E40" s="348">
        <v>1694</v>
      </c>
      <c r="F40" s="348">
        <v>1562</v>
      </c>
      <c r="G40" s="348">
        <v>1562</v>
      </c>
      <c r="H40" s="348">
        <v>1562</v>
      </c>
    </row>
    <row r="41" spans="1:255" ht="17.25" customHeight="1">
      <c r="A41" s="36" t="s">
        <v>20</v>
      </c>
      <c r="B41" s="58" t="s">
        <v>73</v>
      </c>
      <c r="C41" s="368"/>
      <c r="D41" s="425"/>
      <c r="E41" s="348">
        <v>3</v>
      </c>
      <c r="F41" s="348"/>
      <c r="G41" s="348"/>
      <c r="H41" s="348"/>
      <c r="IN41" s="27"/>
      <c r="IO41" s="27"/>
      <c r="IP41" s="27"/>
      <c r="IQ41" s="27"/>
      <c r="IR41" s="27"/>
      <c r="IS41" s="27"/>
      <c r="IT41" s="27"/>
      <c r="IU41" s="27"/>
    </row>
    <row r="42" spans="1:255" ht="17.25" customHeight="1">
      <c r="A42" s="36" t="s">
        <v>36</v>
      </c>
      <c r="B42" s="58" t="s">
        <v>74</v>
      </c>
      <c r="C42" s="368">
        <v>103</v>
      </c>
      <c r="D42" s="425">
        <v>103</v>
      </c>
      <c r="E42" s="348">
        <v>383</v>
      </c>
      <c r="F42" s="348"/>
      <c r="G42" s="348"/>
      <c r="H42" s="348"/>
      <c r="IN42" s="27"/>
      <c r="IO42" s="27"/>
      <c r="IP42" s="27"/>
      <c r="IQ42" s="27"/>
      <c r="IR42" s="27"/>
      <c r="IS42" s="27"/>
      <c r="IT42" s="27"/>
      <c r="IU42" s="27"/>
    </row>
    <row r="43" spans="1:255" s="61" customFormat="1" ht="16.5" customHeight="1">
      <c r="A43" s="65"/>
      <c r="B43" s="56" t="s">
        <v>75</v>
      </c>
      <c r="C43" s="341">
        <f aca="true" t="shared" si="1" ref="C43:H43">SUM(C35:C42)</f>
        <v>13954</v>
      </c>
      <c r="D43" s="349">
        <f t="shared" si="1"/>
        <v>13954</v>
      </c>
      <c r="E43" s="349">
        <f t="shared" si="1"/>
        <v>16410</v>
      </c>
      <c r="F43" s="349">
        <f t="shared" si="1"/>
        <v>12906</v>
      </c>
      <c r="G43" s="349">
        <f t="shared" si="1"/>
        <v>13144</v>
      </c>
      <c r="H43" s="349">
        <f t="shared" si="1"/>
        <v>13144</v>
      </c>
      <c r="IN43" s="62"/>
      <c r="IO43" s="62"/>
      <c r="IP43" s="62"/>
      <c r="IQ43" s="62"/>
      <c r="IR43" s="62"/>
      <c r="IS43" s="62"/>
      <c r="IT43" s="62"/>
      <c r="IU43" s="62"/>
    </row>
    <row r="44" spans="1:255" s="61" customFormat="1" ht="17.25" customHeight="1">
      <c r="A44" s="65" t="s">
        <v>76</v>
      </c>
      <c r="B44" s="56" t="s">
        <v>17</v>
      </c>
      <c r="C44" s="341"/>
      <c r="D44" s="393"/>
      <c r="E44" s="349"/>
      <c r="F44" s="349"/>
      <c r="G44" s="349"/>
      <c r="H44" s="349"/>
      <c r="IN44" s="62"/>
      <c r="IO44" s="62"/>
      <c r="IP44" s="62"/>
      <c r="IQ44" s="62"/>
      <c r="IR44" s="62"/>
      <c r="IS44" s="62"/>
      <c r="IT44" s="62"/>
      <c r="IU44" s="62"/>
    </row>
    <row r="45" spans="1:255" ht="17.25" customHeight="1">
      <c r="A45" s="36" t="s">
        <v>8</v>
      </c>
      <c r="B45" s="58" t="s">
        <v>77</v>
      </c>
      <c r="C45" s="340"/>
      <c r="D45" s="425"/>
      <c r="E45" s="425"/>
      <c r="F45" s="425"/>
      <c r="G45" s="348"/>
      <c r="H45" s="348"/>
      <c r="IN45" s="27"/>
      <c r="IO45" s="27"/>
      <c r="IP45" s="27"/>
      <c r="IQ45" s="27"/>
      <c r="IR45" s="27"/>
      <c r="IS45" s="27"/>
      <c r="IT45" s="27"/>
      <c r="IU45" s="27"/>
    </row>
    <row r="46" spans="1:255" ht="17.25" customHeight="1">
      <c r="A46" s="36" t="s">
        <v>67</v>
      </c>
      <c r="B46" s="58" t="s">
        <v>78</v>
      </c>
      <c r="C46" s="368"/>
      <c r="D46" s="425">
        <v>360</v>
      </c>
      <c r="E46" s="348">
        <v>360</v>
      </c>
      <c r="F46" s="348">
        <v>360</v>
      </c>
      <c r="G46" s="348">
        <v>360</v>
      </c>
      <c r="H46" s="348">
        <v>360</v>
      </c>
      <c r="IN46" s="27"/>
      <c r="IO46" s="27"/>
      <c r="IP46" s="27"/>
      <c r="IQ46" s="27"/>
      <c r="IR46" s="27"/>
      <c r="IS46" s="27"/>
      <c r="IT46" s="27"/>
      <c r="IU46" s="27"/>
    </row>
    <row r="47" spans="1:255" ht="16.5" customHeight="1">
      <c r="A47" s="36" t="s">
        <v>12</v>
      </c>
      <c r="B47" s="58" t="s">
        <v>79</v>
      </c>
      <c r="C47" s="368"/>
      <c r="D47" s="425"/>
      <c r="E47" s="348">
        <v>87</v>
      </c>
      <c r="F47" s="348"/>
      <c r="G47" s="348"/>
      <c r="H47" s="348"/>
      <c r="IN47" s="27"/>
      <c r="IO47" s="27"/>
      <c r="IP47" s="27"/>
      <c r="IQ47" s="27"/>
      <c r="IR47" s="27"/>
      <c r="IS47" s="27"/>
      <c r="IT47" s="27"/>
      <c r="IU47" s="27"/>
    </row>
    <row r="48" spans="1:255" s="61" customFormat="1" ht="17.25" customHeight="1">
      <c r="A48" s="65"/>
      <c r="B48" s="56" t="s">
        <v>80</v>
      </c>
      <c r="C48" s="341">
        <v>0</v>
      </c>
      <c r="D48" s="349">
        <v>360</v>
      </c>
      <c r="E48" s="349">
        <v>447</v>
      </c>
      <c r="F48" s="349">
        <v>360</v>
      </c>
      <c r="G48" s="349">
        <v>360</v>
      </c>
      <c r="H48" s="349">
        <v>360</v>
      </c>
      <c r="IN48" s="62"/>
      <c r="IO48" s="62"/>
      <c r="IP48" s="62"/>
      <c r="IQ48" s="62"/>
      <c r="IR48" s="62"/>
      <c r="IS48" s="62"/>
      <c r="IT48" s="62"/>
      <c r="IU48" s="62"/>
    </row>
    <row r="49" spans="1:255" s="61" customFormat="1" ht="17.25" customHeight="1">
      <c r="A49" s="65" t="s">
        <v>81</v>
      </c>
      <c r="B49" s="56" t="s">
        <v>82</v>
      </c>
      <c r="C49" s="341"/>
      <c r="D49" s="393"/>
      <c r="E49" s="349"/>
      <c r="F49" s="349"/>
      <c r="G49" s="349"/>
      <c r="H49" s="349"/>
      <c r="IN49" s="62"/>
      <c r="IO49" s="62"/>
      <c r="IP49" s="62"/>
      <c r="IQ49" s="62"/>
      <c r="IR49" s="62"/>
      <c r="IS49" s="62"/>
      <c r="IT49" s="62"/>
      <c r="IU49" s="62"/>
    </row>
    <row r="50" spans="1:252" s="47" customFormat="1" ht="17.25" customHeight="1">
      <c r="A50" s="36" t="s">
        <v>8</v>
      </c>
      <c r="B50" s="58" t="s">
        <v>83</v>
      </c>
      <c r="C50" s="368"/>
      <c r="D50" s="425">
        <v>460</v>
      </c>
      <c r="E50" s="348">
        <v>316</v>
      </c>
      <c r="F50" s="348">
        <v>200</v>
      </c>
      <c r="G50" s="348">
        <v>400</v>
      </c>
      <c r="H50" s="348">
        <v>400</v>
      </c>
      <c r="IN50" s="27"/>
      <c r="IO50" s="27"/>
      <c r="IP50" s="27"/>
      <c r="IQ50" s="27"/>
      <c r="IR50" s="27"/>
    </row>
    <row r="51" spans="1:252" s="47" customFormat="1" ht="17.25" customHeight="1">
      <c r="A51" s="70" t="s">
        <v>67</v>
      </c>
      <c r="B51" s="71" t="s">
        <v>84</v>
      </c>
      <c r="C51" s="378"/>
      <c r="D51" s="425"/>
      <c r="E51" s="348"/>
      <c r="F51" s="348">
        <v>1000</v>
      </c>
      <c r="G51" s="348">
        <v>1000</v>
      </c>
      <c r="H51" s="348">
        <v>1000</v>
      </c>
      <c r="IN51" s="27"/>
      <c r="IO51" s="27"/>
      <c r="IP51" s="27"/>
      <c r="IQ51" s="27"/>
      <c r="IR51" s="27"/>
    </row>
    <row r="52" spans="1:255" s="61" customFormat="1" ht="18" customHeight="1">
      <c r="A52" s="36"/>
      <c r="B52" s="72" t="s">
        <v>85</v>
      </c>
      <c r="C52" s="341">
        <v>0</v>
      </c>
      <c r="D52" s="349">
        <v>460</v>
      </c>
      <c r="E52" s="349">
        <v>316</v>
      </c>
      <c r="F52" s="349">
        <v>1200</v>
      </c>
      <c r="G52" s="349">
        <v>1400</v>
      </c>
      <c r="H52" s="349">
        <v>1400</v>
      </c>
      <c r="IN52" s="62"/>
      <c r="IO52" s="62"/>
      <c r="IP52" s="62"/>
      <c r="IQ52" s="62"/>
      <c r="IR52" s="62"/>
      <c r="IS52" s="62"/>
      <c r="IT52" s="62"/>
      <c r="IU52" s="62"/>
    </row>
    <row r="53" spans="1:255" s="61" customFormat="1" ht="16.5" customHeight="1">
      <c r="A53" s="40" t="s">
        <v>86</v>
      </c>
      <c r="B53" s="23" t="s">
        <v>87</v>
      </c>
      <c r="C53" s="341"/>
      <c r="D53" s="349"/>
      <c r="E53" s="349"/>
      <c r="F53" s="349"/>
      <c r="G53" s="349"/>
      <c r="H53" s="349"/>
      <c r="IN53" s="62"/>
      <c r="IO53" s="62"/>
      <c r="IP53" s="62"/>
      <c r="IQ53" s="62"/>
      <c r="IR53" s="62"/>
      <c r="IS53" s="62"/>
      <c r="IT53" s="62"/>
      <c r="IU53" s="62"/>
    </row>
    <row r="54" spans="1:8" ht="16.5" customHeight="1">
      <c r="A54" s="36" t="s">
        <v>8</v>
      </c>
      <c r="B54" s="73" t="s">
        <v>88</v>
      </c>
      <c r="C54" s="368"/>
      <c r="D54" s="348"/>
      <c r="E54" s="348"/>
      <c r="F54" s="348"/>
      <c r="G54" s="348"/>
      <c r="H54" s="348"/>
    </row>
    <row r="55" spans="1:8" ht="16.5">
      <c r="A55" s="36" t="s">
        <v>67</v>
      </c>
      <c r="B55" s="75" t="s">
        <v>89</v>
      </c>
      <c r="C55" s="368"/>
      <c r="D55" s="348"/>
      <c r="E55" s="348"/>
      <c r="F55" s="348"/>
      <c r="G55" s="348">
        <v>500</v>
      </c>
      <c r="H55" s="348">
        <v>500</v>
      </c>
    </row>
    <row r="56" spans="1:8" ht="16.5">
      <c r="A56" s="36"/>
      <c r="B56" s="76" t="s">
        <v>90</v>
      </c>
      <c r="C56" s="379">
        <v>0</v>
      </c>
      <c r="D56" s="349">
        <v>0</v>
      </c>
      <c r="E56" s="349">
        <v>0</v>
      </c>
      <c r="F56" s="302">
        <v>0</v>
      </c>
      <c r="G56" s="302">
        <v>500</v>
      </c>
      <c r="H56" s="349">
        <v>500</v>
      </c>
    </row>
    <row r="57" spans="1:255" s="61" customFormat="1" ht="16.5" customHeight="1">
      <c r="A57" s="60" t="s">
        <v>91</v>
      </c>
      <c r="B57" s="23" t="s">
        <v>92</v>
      </c>
      <c r="C57" s="380"/>
      <c r="D57" s="349"/>
      <c r="E57" s="349"/>
      <c r="F57" s="393"/>
      <c r="G57" s="349"/>
      <c r="H57" s="349"/>
      <c r="IN57" s="62"/>
      <c r="IO57" s="62"/>
      <c r="IP57" s="62"/>
      <c r="IQ57" s="62"/>
      <c r="IR57" s="62"/>
      <c r="IS57" s="62"/>
      <c r="IT57" s="62"/>
      <c r="IU57" s="62"/>
    </row>
    <row r="58" spans="1:8" ht="16.5" customHeight="1">
      <c r="A58" s="36" t="s">
        <v>93</v>
      </c>
      <c r="B58" s="77" t="s">
        <v>94</v>
      </c>
      <c r="C58" s="340"/>
      <c r="D58" s="425"/>
      <c r="E58" s="425"/>
      <c r="F58" s="425"/>
      <c r="G58" s="348"/>
      <c r="H58" s="348"/>
    </row>
    <row r="59" spans="1:8" ht="16.5" customHeight="1">
      <c r="A59" s="78"/>
      <c r="B59" s="77" t="s">
        <v>410</v>
      </c>
      <c r="C59" s="340"/>
      <c r="D59" s="425"/>
      <c r="E59" s="425">
        <v>10848</v>
      </c>
      <c r="F59" s="425"/>
      <c r="G59" s="348"/>
      <c r="H59" s="348"/>
    </row>
    <row r="60" spans="1:8" ht="16.5" customHeight="1">
      <c r="A60" s="78"/>
      <c r="B60" s="77" t="s">
        <v>95</v>
      </c>
      <c r="C60" s="340">
        <v>36522</v>
      </c>
      <c r="D60" s="425">
        <v>44451</v>
      </c>
      <c r="E60" s="425">
        <v>44451</v>
      </c>
      <c r="F60" s="425">
        <v>74602</v>
      </c>
      <c r="G60" s="348">
        <v>74681</v>
      </c>
      <c r="H60" s="348">
        <v>74681</v>
      </c>
    </row>
    <row r="61" spans="1:255" s="61" customFormat="1" ht="16.5" customHeight="1">
      <c r="A61" s="60"/>
      <c r="B61" s="23" t="s">
        <v>96</v>
      </c>
      <c r="C61" s="380">
        <v>36522</v>
      </c>
      <c r="D61" s="393">
        <v>44451</v>
      </c>
      <c r="E61" s="393">
        <f>E59+E60</f>
        <v>55299</v>
      </c>
      <c r="F61" s="393">
        <v>74602</v>
      </c>
      <c r="G61" s="349">
        <v>74681</v>
      </c>
      <c r="H61" s="349">
        <v>74681</v>
      </c>
      <c r="IN61" s="62"/>
      <c r="IO61" s="62"/>
      <c r="IP61" s="62"/>
      <c r="IQ61" s="62"/>
      <c r="IR61" s="62"/>
      <c r="IS61" s="62"/>
      <c r="IT61" s="62"/>
      <c r="IU61" s="62"/>
    </row>
    <row r="62" spans="1:255" s="61" customFormat="1" ht="16.5" customHeight="1">
      <c r="A62" s="60"/>
      <c r="B62" s="23" t="s">
        <v>97</v>
      </c>
      <c r="C62" s="380">
        <f aca="true" t="shared" si="2" ref="C62:H62">C61+C56+C52+C48+C43+C33+C20+C16</f>
        <v>505480</v>
      </c>
      <c r="D62" s="393">
        <f t="shared" si="2"/>
        <v>571769</v>
      </c>
      <c r="E62" s="393">
        <f t="shared" si="2"/>
        <v>592195</v>
      </c>
      <c r="F62" s="393">
        <f t="shared" si="2"/>
        <v>488187</v>
      </c>
      <c r="G62" s="393">
        <f t="shared" si="2"/>
        <v>571034</v>
      </c>
      <c r="H62" s="393">
        <f t="shared" si="2"/>
        <v>599819</v>
      </c>
      <c r="IN62" s="62"/>
      <c r="IO62" s="62"/>
      <c r="IP62" s="62"/>
      <c r="IQ62" s="62"/>
      <c r="IR62" s="62"/>
      <c r="IS62" s="62"/>
      <c r="IT62" s="62"/>
      <c r="IU62" s="62"/>
    </row>
    <row r="63" spans="1:8" ht="16.5">
      <c r="A63" s="79"/>
      <c r="B63" s="48"/>
      <c r="C63" s="80"/>
      <c r="D63" s="80"/>
      <c r="E63" s="68"/>
      <c r="F63" s="68"/>
      <c r="G63" s="47" t="s">
        <v>491</v>
      </c>
      <c r="H63" s="67"/>
    </row>
    <row r="64" spans="1:8" ht="16.5">
      <c r="A64" s="79"/>
      <c r="B64" s="48"/>
      <c r="C64" s="80"/>
      <c r="D64" s="80"/>
      <c r="E64" s="68"/>
      <c r="F64" s="68"/>
      <c r="H64" s="67"/>
    </row>
    <row r="65" spans="1:6" ht="16.5">
      <c r="A65" s="79"/>
      <c r="B65" s="48"/>
      <c r="C65" s="80"/>
      <c r="D65" s="80"/>
      <c r="E65" s="68"/>
      <c r="F65" s="68"/>
    </row>
    <row r="66" spans="1:6" ht="16.5">
      <c r="A66" s="79"/>
      <c r="B66" s="48"/>
      <c r="C66" s="80"/>
      <c r="D66" s="80"/>
      <c r="E66" s="68"/>
      <c r="F66" s="68"/>
    </row>
    <row r="67" spans="5:6" ht="16.5">
      <c r="E67" s="81"/>
      <c r="F67" s="81"/>
    </row>
    <row r="68" spans="5:6" ht="16.5">
      <c r="E68" s="81"/>
      <c r="F68" s="81"/>
    </row>
    <row r="69" spans="5:6" ht="16.5">
      <c r="E69" s="81"/>
      <c r="F69" s="81"/>
    </row>
    <row r="70" spans="5:6" ht="16.5">
      <c r="E70" s="81"/>
      <c r="F70" s="81"/>
    </row>
    <row r="71" spans="5:6" ht="16.5">
      <c r="E71" s="81"/>
      <c r="F71" s="81"/>
    </row>
    <row r="72" spans="5:6" ht="16.5">
      <c r="E72" s="81"/>
      <c r="F72" s="81"/>
    </row>
    <row r="73" spans="5:6" ht="16.5">
      <c r="E73" s="81"/>
      <c r="F73" s="81"/>
    </row>
    <row r="74" spans="5:6" ht="16.5">
      <c r="E74" s="81"/>
      <c r="F74" s="81"/>
    </row>
    <row r="75" spans="5:6" ht="16.5">
      <c r="E75" s="81"/>
      <c r="F75" s="81"/>
    </row>
    <row r="76" spans="5:6" ht="16.5">
      <c r="E76" s="81"/>
      <c r="F76" s="81"/>
    </row>
    <row r="77" spans="5:6" ht="16.5">
      <c r="E77" s="81"/>
      <c r="F77" s="81"/>
    </row>
    <row r="78" spans="5:6" ht="16.5">
      <c r="E78" s="81"/>
      <c r="F78" s="81"/>
    </row>
    <row r="79" spans="5:6" ht="16.5">
      <c r="E79" s="81"/>
      <c r="F79" s="81"/>
    </row>
    <row r="80" spans="5:6" ht="16.5">
      <c r="E80" s="81"/>
      <c r="F80" s="81"/>
    </row>
    <row r="81" spans="5:6" ht="16.5">
      <c r="E81" s="81"/>
      <c r="F81" s="81"/>
    </row>
    <row r="82" spans="5:6" ht="16.5">
      <c r="E82" s="81"/>
      <c r="F82" s="81"/>
    </row>
    <row r="83" spans="5:6" ht="16.5">
      <c r="E83" s="81"/>
      <c r="F83" s="81"/>
    </row>
    <row r="84" spans="5:6" ht="16.5">
      <c r="E84" s="81"/>
      <c r="F84" s="81"/>
    </row>
    <row r="85" spans="5:6" ht="16.5">
      <c r="E85" s="81"/>
      <c r="F85" s="81"/>
    </row>
    <row r="86" spans="5:6" ht="16.5">
      <c r="E86" s="81"/>
      <c r="F86" s="81"/>
    </row>
    <row r="87" spans="5:6" ht="16.5">
      <c r="E87" s="81"/>
      <c r="F87" s="81"/>
    </row>
    <row r="88" spans="5:6" ht="16.5">
      <c r="E88" s="81"/>
      <c r="F88" s="81"/>
    </row>
    <row r="89" spans="5:6" ht="16.5">
      <c r="E89" s="81"/>
      <c r="F89" s="81"/>
    </row>
  </sheetData>
  <sheetProtection selectLockedCells="1" selectUnlockedCells="1"/>
  <mergeCells count="1">
    <mergeCell ref="A4:H4"/>
  </mergeCells>
  <printOptions/>
  <pageMargins left="0.16" right="0.1" top="0.51" bottom="0.7480314960629921" header="0.49" footer="0.5118110236220472"/>
  <pageSetup horizontalDpi="300" verticalDpi="300" orientation="portrait" paperSize="9" r:id="rId1"/>
  <headerFooter alignWithMargins="0">
    <oddHeader>&amp;R&amp;"Times New Roman,Normál"&amp;8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6">
      <selection activeCell="E31" sqref="E31"/>
    </sheetView>
  </sheetViews>
  <sheetFormatPr defaultColWidth="9.00390625" defaultRowHeight="12.75"/>
  <cols>
    <col min="1" max="1" width="4.00390625" style="0" customWidth="1"/>
    <col min="2" max="2" width="31.375" style="0" customWidth="1"/>
    <col min="3" max="5" width="11.25390625" style="0" customWidth="1"/>
    <col min="6" max="6" width="11.125" style="0" customWidth="1"/>
    <col min="7" max="7" width="10.75390625" style="0" customWidth="1"/>
    <col min="8" max="8" width="10.25390625" style="81" customWidth="1"/>
    <col min="9" max="9" width="10.125" style="0" customWidth="1"/>
  </cols>
  <sheetData>
    <row r="2" spans="1:7" ht="15.75">
      <c r="A2" s="1"/>
      <c r="B2" s="2"/>
      <c r="C2" s="3"/>
      <c r="D2" s="3"/>
      <c r="E2" s="3"/>
      <c r="F2" s="4"/>
      <c r="G2" s="3"/>
    </row>
    <row r="3" spans="1:8" ht="15.75">
      <c r="A3" s="1"/>
      <c r="B3" s="2"/>
      <c r="C3" s="3"/>
      <c r="D3" s="3"/>
      <c r="E3" s="3"/>
      <c r="F3" s="5"/>
      <c r="G3" s="5"/>
      <c r="H3" s="12" t="s">
        <v>422</v>
      </c>
    </row>
    <row r="4" spans="1:8" ht="15.75">
      <c r="A4" s="1"/>
      <c r="B4" s="2"/>
      <c r="C4" s="6"/>
      <c r="D4" s="6"/>
      <c r="E4" s="6"/>
      <c r="F4" s="7"/>
      <c r="G4" s="7"/>
      <c r="H4" s="6" t="s">
        <v>1</v>
      </c>
    </row>
    <row r="5" spans="1:7" ht="15.75">
      <c r="A5" s="1"/>
      <c r="B5" s="2"/>
      <c r="C5" s="8"/>
      <c r="D5" s="8"/>
      <c r="E5" s="8"/>
      <c r="F5" s="9"/>
      <c r="G5" s="3"/>
    </row>
    <row r="6" spans="1:8" ht="39" customHeight="1">
      <c r="A6" s="526" t="s">
        <v>468</v>
      </c>
      <c r="B6" s="575"/>
      <c r="C6" s="575"/>
      <c r="D6" s="575"/>
      <c r="E6" s="575"/>
      <c r="F6" s="575"/>
      <c r="G6" s="575"/>
      <c r="H6" s="529"/>
    </row>
    <row r="7" spans="1:7" ht="15.75">
      <c r="A7" s="1"/>
      <c r="B7" s="10"/>
      <c r="C7" s="3"/>
      <c r="D7" s="3"/>
      <c r="E7" s="3"/>
      <c r="F7" s="4"/>
      <c r="G7" s="3"/>
    </row>
    <row r="8" spans="1:8" ht="15.75">
      <c r="A8" s="1"/>
      <c r="B8" s="11"/>
      <c r="C8" s="12"/>
      <c r="D8" s="12"/>
      <c r="E8" s="12"/>
      <c r="F8" s="5"/>
      <c r="G8" s="5"/>
      <c r="H8" s="12" t="s">
        <v>2</v>
      </c>
    </row>
    <row r="9" spans="1:8" ht="45.75" customHeight="1">
      <c r="A9" s="13" t="s">
        <v>3</v>
      </c>
      <c r="B9" s="14" t="s">
        <v>4</v>
      </c>
      <c r="C9" s="17" t="s">
        <v>425</v>
      </c>
      <c r="D9" s="17" t="s">
        <v>489</v>
      </c>
      <c r="E9" s="17" t="s">
        <v>500</v>
      </c>
      <c r="F9" s="216" t="s">
        <v>466</v>
      </c>
      <c r="G9" s="342" t="s">
        <v>426</v>
      </c>
      <c r="H9" s="350" t="s">
        <v>467</v>
      </c>
    </row>
    <row r="10" spans="1:8" ht="15.75">
      <c r="A10" s="18"/>
      <c r="B10" s="19" t="s">
        <v>5</v>
      </c>
      <c r="C10" s="21"/>
      <c r="D10" s="368"/>
      <c r="E10" s="368"/>
      <c r="F10" s="334"/>
      <c r="G10" s="343"/>
      <c r="H10" s="348"/>
    </row>
    <row r="11" spans="1:8" ht="15.75">
      <c r="A11" s="22" t="s">
        <v>6</v>
      </c>
      <c r="B11" s="23" t="s">
        <v>7</v>
      </c>
      <c r="C11" s="21"/>
      <c r="D11" s="368"/>
      <c r="E11" s="368"/>
      <c r="F11" s="335"/>
      <c r="G11" s="343"/>
      <c r="H11" s="348"/>
    </row>
    <row r="12" spans="1:8" ht="15.75">
      <c r="A12" s="24" t="s">
        <v>8</v>
      </c>
      <c r="B12" s="25" t="s">
        <v>9</v>
      </c>
      <c r="C12" s="21">
        <v>332219</v>
      </c>
      <c r="D12" s="368">
        <v>401439</v>
      </c>
      <c r="E12" s="368">
        <v>413008</v>
      </c>
      <c r="F12" s="335">
        <v>333000</v>
      </c>
      <c r="G12" s="343">
        <v>333000</v>
      </c>
      <c r="H12" s="348">
        <v>334000</v>
      </c>
    </row>
    <row r="13" spans="1:8" ht="15.75">
      <c r="A13" s="24" t="s">
        <v>10</v>
      </c>
      <c r="B13" s="25" t="s">
        <v>11</v>
      </c>
      <c r="C13" s="21">
        <v>0</v>
      </c>
      <c r="D13" s="368">
        <v>12610</v>
      </c>
      <c r="E13" s="368">
        <v>29826</v>
      </c>
      <c r="F13" s="335"/>
      <c r="G13" s="344"/>
      <c r="H13" s="348"/>
    </row>
    <row r="14" spans="1:8" ht="15.75">
      <c r="A14" s="24" t="s">
        <v>12</v>
      </c>
      <c r="B14" s="25" t="s">
        <v>13</v>
      </c>
      <c r="C14" s="21">
        <v>66900</v>
      </c>
      <c r="D14" s="368">
        <v>66900</v>
      </c>
      <c r="E14" s="368">
        <v>66900</v>
      </c>
      <c r="F14" s="335">
        <v>66900</v>
      </c>
      <c r="G14" s="343">
        <v>66900</v>
      </c>
      <c r="H14" s="348">
        <v>66900</v>
      </c>
    </row>
    <row r="15" spans="1:8" ht="15.75">
      <c r="A15" s="24" t="s">
        <v>14</v>
      </c>
      <c r="B15" s="26" t="s">
        <v>15</v>
      </c>
      <c r="C15" s="21">
        <v>12906</v>
      </c>
      <c r="D15" s="368">
        <v>13144</v>
      </c>
      <c r="E15" s="368">
        <v>13144</v>
      </c>
      <c r="F15" s="335">
        <v>13000</v>
      </c>
      <c r="G15" s="343">
        <v>13000</v>
      </c>
      <c r="H15" s="348">
        <v>13500</v>
      </c>
    </row>
    <row r="16" spans="1:8" ht="15.75">
      <c r="A16" s="24" t="s">
        <v>16</v>
      </c>
      <c r="B16" s="25" t="s">
        <v>17</v>
      </c>
      <c r="C16" s="21">
        <v>360</v>
      </c>
      <c r="D16" s="368">
        <v>360</v>
      </c>
      <c r="E16" s="368">
        <v>360</v>
      </c>
      <c r="F16" s="335">
        <v>360</v>
      </c>
      <c r="G16" s="343"/>
      <c r="H16" s="348"/>
    </row>
    <row r="17" spans="1:8" ht="15.75">
      <c r="A17" s="24" t="s">
        <v>18</v>
      </c>
      <c r="B17" s="25" t="s">
        <v>19</v>
      </c>
      <c r="C17" s="21">
        <v>1200</v>
      </c>
      <c r="D17" s="368">
        <v>1400</v>
      </c>
      <c r="E17" s="368">
        <v>1400</v>
      </c>
      <c r="F17" s="335">
        <v>200</v>
      </c>
      <c r="G17" s="343">
        <v>100</v>
      </c>
      <c r="H17" s="348">
        <v>100</v>
      </c>
    </row>
    <row r="18" spans="1:8" ht="15.75">
      <c r="A18" s="24" t="s">
        <v>20</v>
      </c>
      <c r="B18" s="25" t="s">
        <v>21</v>
      </c>
      <c r="C18" s="21"/>
      <c r="D18" s="368">
        <v>500</v>
      </c>
      <c r="E18" s="368">
        <v>500</v>
      </c>
      <c r="F18" s="335"/>
      <c r="G18" s="343"/>
      <c r="H18" s="348"/>
    </row>
    <row r="19" spans="1:8" ht="15.75">
      <c r="A19" s="18"/>
      <c r="B19" s="23" t="s">
        <v>22</v>
      </c>
      <c r="C19" s="28">
        <f aca="true" t="shared" si="0" ref="C19:H19">C12+C13+C14+C15+C16+C17+C18</f>
        <v>413585</v>
      </c>
      <c r="D19" s="28">
        <f t="shared" si="0"/>
        <v>496353</v>
      </c>
      <c r="E19" s="28">
        <f t="shared" si="0"/>
        <v>525138</v>
      </c>
      <c r="F19" s="28">
        <f t="shared" si="0"/>
        <v>413460</v>
      </c>
      <c r="G19" s="28">
        <f t="shared" si="0"/>
        <v>413000</v>
      </c>
      <c r="H19" s="28">
        <f t="shared" si="0"/>
        <v>414500</v>
      </c>
    </row>
    <row r="20" spans="1:8" ht="15.75">
      <c r="A20" s="22" t="s">
        <v>23</v>
      </c>
      <c r="B20" s="23" t="s">
        <v>24</v>
      </c>
      <c r="C20" s="29">
        <v>74602</v>
      </c>
      <c r="D20" s="341">
        <v>74681</v>
      </c>
      <c r="E20" s="341">
        <v>74681</v>
      </c>
      <c r="F20" s="336">
        <v>50000</v>
      </c>
      <c r="G20" s="309">
        <v>45000</v>
      </c>
      <c r="H20" s="349">
        <v>45000</v>
      </c>
    </row>
    <row r="21" spans="1:8" ht="15.75">
      <c r="A21" s="18"/>
      <c r="B21" s="23" t="s">
        <v>25</v>
      </c>
      <c r="C21" s="31">
        <f aca="true" t="shared" si="1" ref="C21:H21">C20+C19</f>
        <v>488187</v>
      </c>
      <c r="D21" s="31">
        <f t="shared" si="1"/>
        <v>571034</v>
      </c>
      <c r="E21" s="31">
        <f t="shared" si="1"/>
        <v>599819</v>
      </c>
      <c r="F21" s="31">
        <f t="shared" si="1"/>
        <v>463460</v>
      </c>
      <c r="G21" s="31">
        <f t="shared" si="1"/>
        <v>458000</v>
      </c>
      <c r="H21" s="31">
        <f t="shared" si="1"/>
        <v>459500</v>
      </c>
    </row>
    <row r="22" spans="1:8" ht="15.75">
      <c r="A22" s="18"/>
      <c r="B22" s="19" t="s">
        <v>26</v>
      </c>
      <c r="C22" s="21"/>
      <c r="D22" s="368"/>
      <c r="E22" s="368"/>
      <c r="F22" s="335"/>
      <c r="G22" s="343"/>
      <c r="H22" s="348"/>
    </row>
    <row r="23" spans="1:8" ht="15.75">
      <c r="A23" s="22" t="s">
        <v>6</v>
      </c>
      <c r="B23" s="23" t="s">
        <v>27</v>
      </c>
      <c r="C23" s="29"/>
      <c r="D23" s="341"/>
      <c r="E23" s="341"/>
      <c r="F23" s="335"/>
      <c r="G23" s="309"/>
      <c r="H23" s="348"/>
    </row>
    <row r="24" spans="1:8" ht="15.75">
      <c r="A24" s="24" t="s">
        <v>8</v>
      </c>
      <c r="B24" s="25" t="s">
        <v>28</v>
      </c>
      <c r="C24" s="120">
        <v>105135</v>
      </c>
      <c r="D24" s="333">
        <v>160347</v>
      </c>
      <c r="E24" s="333">
        <v>164744</v>
      </c>
      <c r="F24" s="335">
        <v>106000</v>
      </c>
      <c r="G24" s="343">
        <v>108000</v>
      </c>
      <c r="H24" s="348">
        <v>110000</v>
      </c>
    </row>
    <row r="25" spans="1:8" ht="24.75">
      <c r="A25" s="24" t="s">
        <v>10</v>
      </c>
      <c r="B25" s="33" t="s">
        <v>29</v>
      </c>
      <c r="C25" s="120">
        <v>19745</v>
      </c>
      <c r="D25" s="333">
        <v>25160</v>
      </c>
      <c r="E25" s="333">
        <v>26036</v>
      </c>
      <c r="F25" s="335">
        <v>20000</v>
      </c>
      <c r="G25" s="343">
        <v>20400</v>
      </c>
      <c r="H25" s="348">
        <v>20800</v>
      </c>
    </row>
    <row r="26" spans="1:8" ht="15.75">
      <c r="A26" s="24" t="s">
        <v>12</v>
      </c>
      <c r="B26" s="25" t="s">
        <v>30</v>
      </c>
      <c r="C26" s="120">
        <v>137132</v>
      </c>
      <c r="D26" s="333">
        <v>142889</v>
      </c>
      <c r="E26" s="333">
        <v>145322</v>
      </c>
      <c r="F26" s="337">
        <v>138000</v>
      </c>
      <c r="G26" s="345">
        <v>138000</v>
      </c>
      <c r="H26" s="348">
        <v>137700</v>
      </c>
    </row>
    <row r="27" spans="1:8" ht="15.75">
      <c r="A27" s="34" t="s">
        <v>14</v>
      </c>
      <c r="B27" s="35" t="s">
        <v>31</v>
      </c>
      <c r="C27" s="248">
        <v>46174</v>
      </c>
      <c r="D27" s="371">
        <v>46174</v>
      </c>
      <c r="E27" s="371">
        <v>46174</v>
      </c>
      <c r="F27" s="338">
        <v>35000</v>
      </c>
      <c r="G27" s="343">
        <v>34600</v>
      </c>
      <c r="H27" s="348">
        <v>34000</v>
      </c>
    </row>
    <row r="28" spans="1:8" ht="15.75">
      <c r="A28" s="36" t="s">
        <v>16</v>
      </c>
      <c r="B28" s="37" t="s">
        <v>32</v>
      </c>
      <c r="C28" s="20">
        <v>156543</v>
      </c>
      <c r="D28" s="372">
        <v>158559</v>
      </c>
      <c r="E28" s="372">
        <v>158653</v>
      </c>
      <c r="F28" s="339">
        <v>156000</v>
      </c>
      <c r="G28" s="343">
        <v>156000</v>
      </c>
      <c r="H28" s="348">
        <v>156000</v>
      </c>
    </row>
    <row r="29" spans="1:8" ht="15.75">
      <c r="A29" s="36" t="s">
        <v>33</v>
      </c>
      <c r="B29" s="37" t="s">
        <v>34</v>
      </c>
      <c r="C29" s="120">
        <v>3910</v>
      </c>
      <c r="D29" s="333">
        <v>6207</v>
      </c>
      <c r="E29" s="333">
        <v>12645</v>
      </c>
      <c r="F29" s="340">
        <v>3000</v>
      </c>
      <c r="G29" s="346">
        <v>1000</v>
      </c>
      <c r="H29" s="348">
        <v>1000</v>
      </c>
    </row>
    <row r="30" spans="1:8" ht="15.75">
      <c r="A30" s="36" t="s">
        <v>20</v>
      </c>
      <c r="B30" s="37" t="s">
        <v>35</v>
      </c>
      <c r="C30" s="120">
        <v>8700</v>
      </c>
      <c r="D30" s="333">
        <v>20850</v>
      </c>
      <c r="E30" s="333">
        <v>35397</v>
      </c>
      <c r="F30" s="340">
        <v>5460</v>
      </c>
      <c r="G30" s="346"/>
      <c r="H30" s="348"/>
    </row>
    <row r="31" spans="1:8" ht="15.75">
      <c r="A31" s="36" t="s">
        <v>36</v>
      </c>
      <c r="B31" s="37" t="s">
        <v>37</v>
      </c>
      <c r="C31" s="120">
        <v>0</v>
      </c>
      <c r="D31" s="333"/>
      <c r="E31" s="333"/>
      <c r="F31" s="333"/>
      <c r="G31" s="346"/>
      <c r="H31" s="348"/>
    </row>
    <row r="32" spans="1:8" ht="15.75">
      <c r="A32" s="40"/>
      <c r="B32" s="19" t="s">
        <v>38</v>
      </c>
      <c r="C32" s="28">
        <f aca="true" t="shared" si="2" ref="C32:H32">C24+C25+C26+C27+C28+C29+C30+C31</f>
        <v>477339</v>
      </c>
      <c r="D32" s="28">
        <f t="shared" si="2"/>
        <v>560186</v>
      </c>
      <c r="E32" s="28">
        <f t="shared" si="2"/>
        <v>588971</v>
      </c>
      <c r="F32" s="28">
        <f t="shared" si="2"/>
        <v>463460</v>
      </c>
      <c r="G32" s="28">
        <f t="shared" si="2"/>
        <v>458000</v>
      </c>
      <c r="H32" s="28">
        <f t="shared" si="2"/>
        <v>459500</v>
      </c>
    </row>
    <row r="33" spans="1:8" ht="15.75">
      <c r="A33" s="40" t="s">
        <v>23</v>
      </c>
      <c r="B33" s="19" t="s">
        <v>39</v>
      </c>
      <c r="C33" s="28">
        <v>10848</v>
      </c>
      <c r="D33" s="369">
        <v>10848</v>
      </c>
      <c r="E33" s="369">
        <v>10848</v>
      </c>
      <c r="F33" s="341"/>
      <c r="G33" s="347"/>
      <c r="H33" s="349"/>
    </row>
    <row r="34" spans="1:8" ht="15.75">
      <c r="A34" s="42"/>
      <c r="B34" s="19" t="s">
        <v>40</v>
      </c>
      <c r="C34" s="28">
        <f aca="true" t="shared" si="3" ref="C34:H34">C32+C33</f>
        <v>488187</v>
      </c>
      <c r="D34" s="28">
        <f t="shared" si="3"/>
        <v>571034</v>
      </c>
      <c r="E34" s="28">
        <f t="shared" si="3"/>
        <v>599819</v>
      </c>
      <c r="F34" s="28">
        <f t="shared" si="3"/>
        <v>463460</v>
      </c>
      <c r="G34" s="28">
        <f t="shared" si="3"/>
        <v>458000</v>
      </c>
      <c r="H34" s="28">
        <f t="shared" si="3"/>
        <v>459500</v>
      </c>
    </row>
    <row r="35" spans="1:7" ht="15.75">
      <c r="A35" s="1"/>
      <c r="B35" s="2"/>
      <c r="C35" s="3"/>
      <c r="D35" s="3"/>
      <c r="E35" s="3"/>
      <c r="F35" s="4"/>
      <c r="G35" s="3"/>
    </row>
    <row r="36" spans="1:7" ht="15.75">
      <c r="A36" s="1"/>
      <c r="B36" s="2"/>
      <c r="C36" s="43"/>
      <c r="D36" s="43"/>
      <c r="E36" s="43"/>
      <c r="F36" s="4"/>
      <c r="G36" s="3"/>
    </row>
    <row r="37" spans="1:7" ht="15.75">
      <c r="A37" s="1"/>
      <c r="B37" s="2"/>
      <c r="C37" s="3"/>
      <c r="D37" s="3"/>
      <c r="E37" s="3"/>
      <c r="F37" s="4"/>
      <c r="G37" s="3"/>
    </row>
  </sheetData>
  <sheetProtection/>
  <mergeCells count="1">
    <mergeCell ref="A6:H6"/>
  </mergeCells>
  <printOptions/>
  <pageMargins left="0.18" right="0.24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"/>
  <sheetViews>
    <sheetView zoomScaleSheetLayoutView="100" zoomScalePageLayoutView="0" workbookViewId="0" topLeftCell="A17">
      <selection activeCell="J37" sqref="J37"/>
    </sheetView>
  </sheetViews>
  <sheetFormatPr defaultColWidth="7.875" defaultRowHeight="12.75"/>
  <cols>
    <col min="1" max="1" width="3.75390625" style="46" customWidth="1"/>
    <col min="2" max="2" width="39.25390625" style="82" customWidth="1"/>
    <col min="3" max="3" width="10.25390625" style="83" customWidth="1"/>
    <col min="4" max="4" width="10.75390625" style="83" customWidth="1"/>
    <col min="5" max="5" width="10.25390625" style="47" customWidth="1"/>
    <col min="6" max="6" width="10.625" style="47" customWidth="1"/>
    <col min="7" max="7" width="10.25390625" style="47" customWidth="1"/>
    <col min="8" max="8" width="10.00390625" style="47" customWidth="1"/>
    <col min="9" max="247" width="7.875" style="47" customWidth="1"/>
  </cols>
  <sheetData>
    <row r="1" spans="4:8" ht="16.5">
      <c r="D1" s="84"/>
      <c r="F1" s="84"/>
      <c r="G1" s="84"/>
      <c r="H1" s="84" t="s">
        <v>98</v>
      </c>
    </row>
    <row r="2" spans="1:8" ht="15.75">
      <c r="A2" s="80"/>
      <c r="B2" s="85"/>
      <c r="C2" s="86"/>
      <c r="D2" s="84"/>
      <c r="F2" s="84"/>
      <c r="G2" s="84"/>
      <c r="H2" s="84" t="s">
        <v>1</v>
      </c>
    </row>
    <row r="3" spans="1:7" ht="15.75">
      <c r="A3" s="80"/>
      <c r="B3" s="85"/>
      <c r="C3" s="87"/>
      <c r="D3" s="87"/>
      <c r="G3" s="84"/>
    </row>
    <row r="4" spans="1:7" ht="15.75">
      <c r="A4" s="80"/>
      <c r="B4" s="85"/>
      <c r="C4" s="87"/>
      <c r="D4" s="87"/>
      <c r="G4" s="84"/>
    </row>
    <row r="5" spans="1:8" ht="39" customHeight="1">
      <c r="A5" s="530" t="s">
        <v>455</v>
      </c>
      <c r="B5" s="530"/>
      <c r="C5" s="530"/>
      <c r="D5" s="530"/>
      <c r="E5" s="530"/>
      <c r="F5" s="530"/>
      <c r="G5" s="529"/>
      <c r="H5" s="529"/>
    </row>
    <row r="6" spans="1:4" ht="14.25" customHeight="1">
      <c r="A6" s="80"/>
      <c r="B6" s="88"/>
      <c r="C6" s="89"/>
      <c r="D6" s="89"/>
    </row>
    <row r="7" spans="1:8" ht="15" customHeight="1">
      <c r="A7" s="80"/>
      <c r="B7" s="85"/>
      <c r="C7" s="90"/>
      <c r="D7" s="90"/>
      <c r="F7" s="90"/>
      <c r="G7" s="90"/>
      <c r="H7" s="90" t="s">
        <v>2</v>
      </c>
    </row>
    <row r="8" spans="1:8" ht="48.75" customHeight="1">
      <c r="A8" s="91" t="s">
        <v>3</v>
      </c>
      <c r="B8" s="92" t="s">
        <v>4</v>
      </c>
      <c r="C8" s="342" t="s">
        <v>447</v>
      </c>
      <c r="D8" s="15" t="s">
        <v>452</v>
      </c>
      <c r="E8" s="16" t="s">
        <v>453</v>
      </c>
      <c r="F8" s="342" t="s">
        <v>425</v>
      </c>
      <c r="G8" s="342" t="s">
        <v>489</v>
      </c>
      <c r="H8" s="350" t="s">
        <v>500</v>
      </c>
    </row>
    <row r="9" spans="1:8" s="96" customFormat="1" ht="20.25" customHeight="1">
      <c r="A9" s="93" t="s">
        <v>6</v>
      </c>
      <c r="B9" s="94" t="s">
        <v>28</v>
      </c>
      <c r="C9" s="381"/>
      <c r="D9" s="95"/>
      <c r="E9" s="381"/>
      <c r="F9" s="390"/>
      <c r="G9" s="390"/>
      <c r="H9" s="509"/>
    </row>
    <row r="10" spans="1:8" s="100" customFormat="1" ht="20.25" customHeight="1">
      <c r="A10" s="97" t="s">
        <v>8</v>
      </c>
      <c r="B10" s="98" t="s">
        <v>99</v>
      </c>
      <c r="C10" s="382">
        <v>136818</v>
      </c>
      <c r="D10" s="99">
        <v>139041</v>
      </c>
      <c r="E10" s="382">
        <v>128974</v>
      </c>
      <c r="F10" s="391">
        <v>93821</v>
      </c>
      <c r="G10" s="391">
        <v>149033</v>
      </c>
      <c r="H10" s="391">
        <v>150770</v>
      </c>
    </row>
    <row r="11" spans="1:8" s="102" customFormat="1" ht="20.25" customHeight="1">
      <c r="A11" s="97" t="s">
        <v>67</v>
      </c>
      <c r="B11" s="98" t="s">
        <v>100</v>
      </c>
      <c r="C11" s="382">
        <v>10584</v>
      </c>
      <c r="D11" s="99">
        <v>21481</v>
      </c>
      <c r="E11" s="382">
        <v>20670</v>
      </c>
      <c r="F11" s="391">
        <v>11314</v>
      </c>
      <c r="G11" s="391">
        <v>11314</v>
      </c>
      <c r="H11" s="391">
        <v>13974</v>
      </c>
    </row>
    <row r="12" spans="1:8" s="96" customFormat="1" ht="20.25" customHeight="1">
      <c r="A12" s="93"/>
      <c r="B12" s="94" t="s">
        <v>101</v>
      </c>
      <c r="C12" s="381">
        <f>C10+C11</f>
        <v>147402</v>
      </c>
      <c r="D12" s="381">
        <f>D10+D11</f>
        <v>160522</v>
      </c>
      <c r="E12" s="381">
        <f>E10+E11</f>
        <v>149644</v>
      </c>
      <c r="F12" s="390">
        <v>105135</v>
      </c>
      <c r="G12" s="390">
        <f>G10+G11</f>
        <v>160347</v>
      </c>
      <c r="H12" s="390">
        <f>H10+H11</f>
        <v>164744</v>
      </c>
    </row>
    <row r="13" spans="1:8" s="96" customFormat="1" ht="28.5" customHeight="1">
      <c r="A13" s="93" t="s">
        <v>23</v>
      </c>
      <c r="B13" s="101" t="s">
        <v>29</v>
      </c>
      <c r="C13" s="381">
        <v>22505</v>
      </c>
      <c r="D13" s="95">
        <v>24352</v>
      </c>
      <c r="E13" s="381">
        <v>23795</v>
      </c>
      <c r="F13" s="390">
        <v>19745</v>
      </c>
      <c r="G13" s="390">
        <v>25160</v>
      </c>
      <c r="H13" s="390">
        <v>26036</v>
      </c>
    </row>
    <row r="14" spans="1:8" s="96" customFormat="1" ht="20.25" customHeight="1">
      <c r="A14" s="93" t="s">
        <v>53</v>
      </c>
      <c r="B14" s="94" t="s">
        <v>30</v>
      </c>
      <c r="C14" s="381"/>
      <c r="D14" s="95"/>
      <c r="E14" s="381"/>
      <c r="F14" s="390"/>
      <c r="G14" s="390"/>
      <c r="H14" s="390"/>
    </row>
    <row r="15" spans="1:8" s="102" customFormat="1" ht="20.25" customHeight="1">
      <c r="A15" s="97" t="s">
        <v>93</v>
      </c>
      <c r="B15" s="98" t="s">
        <v>102</v>
      </c>
      <c r="C15" s="382">
        <v>9294</v>
      </c>
      <c r="D15" s="99">
        <v>25382</v>
      </c>
      <c r="E15" s="382">
        <v>22131</v>
      </c>
      <c r="F15" s="391">
        <v>20636</v>
      </c>
      <c r="G15" s="391">
        <v>24863</v>
      </c>
      <c r="H15" s="391">
        <v>30185</v>
      </c>
    </row>
    <row r="16" spans="1:8" s="102" customFormat="1" ht="20.25" customHeight="1">
      <c r="A16" s="97" t="s">
        <v>67</v>
      </c>
      <c r="B16" s="103" t="s">
        <v>103</v>
      </c>
      <c r="C16" s="382">
        <v>4941</v>
      </c>
      <c r="D16" s="104">
        <v>4817</v>
      </c>
      <c r="E16" s="428">
        <v>3414</v>
      </c>
      <c r="F16" s="391">
        <v>4301</v>
      </c>
      <c r="G16" s="391">
        <v>4301</v>
      </c>
      <c r="H16" s="391">
        <v>4301</v>
      </c>
    </row>
    <row r="17" spans="1:8" s="102" customFormat="1" ht="20.25" customHeight="1">
      <c r="A17" s="105" t="s">
        <v>12</v>
      </c>
      <c r="B17" s="98" t="s">
        <v>104</v>
      </c>
      <c r="C17" s="382">
        <v>77921</v>
      </c>
      <c r="D17" s="99">
        <v>84538</v>
      </c>
      <c r="E17" s="382">
        <v>67519</v>
      </c>
      <c r="F17" s="391">
        <v>83146</v>
      </c>
      <c r="G17" s="391">
        <v>83146</v>
      </c>
      <c r="H17" s="391">
        <v>79725</v>
      </c>
    </row>
    <row r="18" spans="1:8" s="102" customFormat="1" ht="20.25" customHeight="1">
      <c r="A18" s="105" t="s">
        <v>14</v>
      </c>
      <c r="B18" s="98" t="s">
        <v>105</v>
      </c>
      <c r="C18" s="382">
        <v>1020</v>
      </c>
      <c r="D18" s="99">
        <v>2274</v>
      </c>
      <c r="E18" s="382">
        <v>1336</v>
      </c>
      <c r="F18" s="391">
        <v>1473</v>
      </c>
      <c r="G18" s="391">
        <v>1473</v>
      </c>
      <c r="H18" s="391">
        <v>1525</v>
      </c>
    </row>
    <row r="19" spans="1:8" s="102" customFormat="1" ht="20.25" customHeight="1">
      <c r="A19" s="105" t="s">
        <v>106</v>
      </c>
      <c r="B19" s="98" t="s">
        <v>107</v>
      </c>
      <c r="C19" s="382">
        <v>25630</v>
      </c>
      <c r="D19" s="99">
        <v>30497</v>
      </c>
      <c r="E19" s="382">
        <v>23817</v>
      </c>
      <c r="F19" s="391">
        <v>27576</v>
      </c>
      <c r="G19" s="391">
        <v>29106</v>
      </c>
      <c r="H19" s="391">
        <v>29586</v>
      </c>
    </row>
    <row r="20" spans="1:8" s="96" customFormat="1" ht="20.25" customHeight="1">
      <c r="A20" s="106"/>
      <c r="B20" s="94" t="s">
        <v>108</v>
      </c>
      <c r="C20" s="381">
        <f aca="true" t="shared" si="0" ref="C20:H20">SUM(C15:C19)</f>
        <v>118806</v>
      </c>
      <c r="D20" s="381">
        <f t="shared" si="0"/>
        <v>147508</v>
      </c>
      <c r="E20" s="381">
        <f t="shared" si="0"/>
        <v>118217</v>
      </c>
      <c r="F20" s="390">
        <f t="shared" si="0"/>
        <v>137132</v>
      </c>
      <c r="G20" s="390">
        <f t="shared" si="0"/>
        <v>142889</v>
      </c>
      <c r="H20" s="390">
        <f t="shared" si="0"/>
        <v>145322</v>
      </c>
    </row>
    <row r="21" spans="1:8" s="107" customFormat="1" ht="20.25" customHeight="1">
      <c r="A21" s="106" t="s">
        <v>109</v>
      </c>
      <c r="B21" s="94" t="s">
        <v>31</v>
      </c>
      <c r="C21" s="381">
        <v>24997</v>
      </c>
      <c r="D21" s="95">
        <v>21980</v>
      </c>
      <c r="E21" s="381">
        <v>20763</v>
      </c>
      <c r="F21" s="390">
        <v>46174</v>
      </c>
      <c r="G21" s="390">
        <v>46174</v>
      </c>
      <c r="H21" s="390">
        <v>46174</v>
      </c>
    </row>
    <row r="22" spans="1:8" s="109" customFormat="1" ht="20.25" customHeight="1">
      <c r="A22" s="106" t="s">
        <v>76</v>
      </c>
      <c r="B22" s="108" t="s">
        <v>32</v>
      </c>
      <c r="C22" s="383"/>
      <c r="D22" s="95"/>
      <c r="E22" s="383"/>
      <c r="F22" s="392"/>
      <c r="G22" s="392"/>
      <c r="H22" s="392"/>
    </row>
    <row r="23" spans="1:8" s="100" customFormat="1" ht="20.25" customHeight="1">
      <c r="A23" s="110" t="s">
        <v>93</v>
      </c>
      <c r="B23" s="111" t="s">
        <v>110</v>
      </c>
      <c r="C23" s="382">
        <v>0</v>
      </c>
      <c r="D23" s="112">
        <v>75</v>
      </c>
      <c r="E23" s="384">
        <v>37</v>
      </c>
      <c r="F23" s="391"/>
      <c r="G23" s="391">
        <v>1522</v>
      </c>
      <c r="H23" s="391">
        <v>1522</v>
      </c>
    </row>
    <row r="24" spans="1:8" s="100" customFormat="1" ht="20.25" customHeight="1">
      <c r="A24" s="110" t="s">
        <v>10</v>
      </c>
      <c r="B24" s="113" t="s">
        <v>111</v>
      </c>
      <c r="C24" s="384"/>
      <c r="D24" s="112"/>
      <c r="E24" s="384"/>
      <c r="F24" s="429"/>
      <c r="G24" s="391"/>
      <c r="H24" s="510"/>
    </row>
    <row r="25" spans="1:8" s="102" customFormat="1" ht="20.25" customHeight="1">
      <c r="A25" s="105" t="s">
        <v>12</v>
      </c>
      <c r="B25" s="98" t="s">
        <v>112</v>
      </c>
      <c r="C25" s="382">
        <v>138392</v>
      </c>
      <c r="D25" s="99">
        <v>134515</v>
      </c>
      <c r="E25" s="382">
        <v>133382</v>
      </c>
      <c r="F25" s="391">
        <v>153313</v>
      </c>
      <c r="G25" s="391">
        <v>153407</v>
      </c>
      <c r="H25" s="391">
        <v>153501</v>
      </c>
    </row>
    <row r="26" spans="1:8" ht="20.25" customHeight="1">
      <c r="A26" s="114" t="s">
        <v>14</v>
      </c>
      <c r="B26" s="113" t="s">
        <v>113</v>
      </c>
      <c r="C26" s="385"/>
      <c r="D26" s="115">
        <v>460</v>
      </c>
      <c r="E26" s="385">
        <v>240</v>
      </c>
      <c r="F26" s="430"/>
      <c r="G26" s="348">
        <v>400</v>
      </c>
      <c r="H26" s="348">
        <v>400</v>
      </c>
    </row>
    <row r="27" spans="1:8" ht="18" customHeight="1">
      <c r="A27" s="114" t="s">
        <v>106</v>
      </c>
      <c r="B27" s="98" t="s">
        <v>114</v>
      </c>
      <c r="C27" s="368">
        <v>7900</v>
      </c>
      <c r="D27" s="99">
        <v>9846</v>
      </c>
      <c r="E27" s="368">
        <v>9845</v>
      </c>
      <c r="F27" s="348">
        <v>3230</v>
      </c>
      <c r="G27" s="348">
        <v>3230</v>
      </c>
      <c r="H27" s="348">
        <v>3230</v>
      </c>
    </row>
    <row r="28" spans="1:8" s="107" customFormat="1" ht="20.25" customHeight="1">
      <c r="A28" s="106"/>
      <c r="B28" s="94" t="s">
        <v>115</v>
      </c>
      <c r="C28" s="381">
        <f aca="true" t="shared" si="1" ref="C28:H28">C23+C24+C25+C26+C27</f>
        <v>146292</v>
      </c>
      <c r="D28" s="381">
        <f t="shared" si="1"/>
        <v>144896</v>
      </c>
      <c r="E28" s="381">
        <f t="shared" si="1"/>
        <v>143504</v>
      </c>
      <c r="F28" s="390">
        <f t="shared" si="1"/>
        <v>156543</v>
      </c>
      <c r="G28" s="390">
        <f t="shared" si="1"/>
        <v>158559</v>
      </c>
      <c r="H28" s="390">
        <f t="shared" si="1"/>
        <v>158653</v>
      </c>
    </row>
    <row r="29" spans="1:8" s="96" customFormat="1" ht="20.25" customHeight="1">
      <c r="A29" s="106" t="s">
        <v>81</v>
      </c>
      <c r="B29" s="94" t="s">
        <v>34</v>
      </c>
      <c r="C29" s="381">
        <v>20189</v>
      </c>
      <c r="D29" s="95">
        <v>19198</v>
      </c>
      <c r="E29" s="381">
        <v>18152</v>
      </c>
      <c r="F29" s="390">
        <v>3910</v>
      </c>
      <c r="G29" s="390">
        <v>6207</v>
      </c>
      <c r="H29" s="390">
        <v>12645</v>
      </c>
    </row>
    <row r="30" spans="1:8" s="96" customFormat="1" ht="20.25" customHeight="1">
      <c r="A30" s="106" t="s">
        <v>81</v>
      </c>
      <c r="B30" s="94" t="s">
        <v>35</v>
      </c>
      <c r="C30" s="381">
        <v>16174</v>
      </c>
      <c r="D30" s="95">
        <v>44198</v>
      </c>
      <c r="E30" s="381">
        <v>34323</v>
      </c>
      <c r="F30" s="390">
        <v>8700</v>
      </c>
      <c r="G30" s="390">
        <v>20850</v>
      </c>
      <c r="H30" s="390">
        <v>35397</v>
      </c>
    </row>
    <row r="31" spans="1:8" s="96" customFormat="1" ht="20.25" customHeight="1">
      <c r="A31" s="106" t="s">
        <v>91</v>
      </c>
      <c r="B31" s="94" t="s">
        <v>37</v>
      </c>
      <c r="C31" s="381"/>
      <c r="D31" s="95"/>
      <c r="E31" s="381"/>
      <c r="F31" s="390"/>
      <c r="G31" s="390"/>
      <c r="H31" s="390"/>
    </row>
    <row r="32" spans="1:8" ht="20.25" customHeight="1">
      <c r="A32" s="114" t="s">
        <v>93</v>
      </c>
      <c r="B32" s="116" t="s">
        <v>116</v>
      </c>
      <c r="C32" s="386"/>
      <c r="D32" s="99"/>
      <c r="E32" s="386"/>
      <c r="F32" s="431"/>
      <c r="G32" s="348"/>
      <c r="H32" s="348"/>
    </row>
    <row r="33" spans="1:8" ht="20.25" customHeight="1">
      <c r="A33" s="117" t="s">
        <v>10</v>
      </c>
      <c r="B33" s="103" t="s">
        <v>117</v>
      </c>
      <c r="C33" s="387"/>
      <c r="D33" s="118"/>
      <c r="E33" s="387"/>
      <c r="F33" s="432"/>
      <c r="G33" s="348"/>
      <c r="H33" s="348"/>
    </row>
    <row r="34" spans="1:255" ht="20.25" customHeight="1">
      <c r="A34" s="119" t="s">
        <v>118</v>
      </c>
      <c r="B34" s="116" t="s">
        <v>119</v>
      </c>
      <c r="C34" s="333"/>
      <c r="D34" s="121"/>
      <c r="E34" s="333"/>
      <c r="F34" s="345"/>
      <c r="G34" s="348"/>
      <c r="H34" s="348"/>
      <c r="IN34" s="27"/>
      <c r="IO34" s="27"/>
      <c r="IP34" s="27"/>
      <c r="IQ34" s="27"/>
      <c r="IR34" s="27"/>
      <c r="IS34" s="27"/>
      <c r="IT34" s="27"/>
      <c r="IU34" s="27"/>
    </row>
    <row r="35" spans="1:8" s="63" customFormat="1" ht="20.25" customHeight="1">
      <c r="A35" s="119" t="s">
        <v>14</v>
      </c>
      <c r="B35" s="98" t="s">
        <v>120</v>
      </c>
      <c r="C35" s="388"/>
      <c r="D35" s="38"/>
      <c r="E35" s="388"/>
      <c r="F35" s="433"/>
      <c r="G35" s="349"/>
      <c r="H35" s="349"/>
    </row>
    <row r="36" spans="1:255" s="63" customFormat="1" ht="19.5" customHeight="1">
      <c r="A36" s="65"/>
      <c r="B36" s="23" t="s">
        <v>121</v>
      </c>
      <c r="C36" s="341">
        <v>0</v>
      </c>
      <c r="D36" s="29"/>
      <c r="E36" s="341"/>
      <c r="F36" s="349"/>
      <c r="G36" s="349"/>
      <c r="H36" s="349"/>
      <c r="IN36" s="32"/>
      <c r="IO36" s="32"/>
      <c r="IP36" s="32"/>
      <c r="IQ36" s="32"/>
      <c r="IR36" s="32"/>
      <c r="IS36" s="32"/>
      <c r="IT36" s="32"/>
      <c r="IU36" s="32"/>
    </row>
    <row r="37" spans="1:255" s="63" customFormat="1" ht="19.5" customHeight="1">
      <c r="A37" s="65" t="s">
        <v>122</v>
      </c>
      <c r="B37" s="23" t="s">
        <v>39</v>
      </c>
      <c r="C37" s="341">
        <v>9115</v>
      </c>
      <c r="D37" s="29">
        <v>9115</v>
      </c>
      <c r="E37" s="341">
        <v>9115</v>
      </c>
      <c r="F37" s="349">
        <v>10848</v>
      </c>
      <c r="G37" s="349">
        <v>10848</v>
      </c>
      <c r="H37" s="349">
        <v>10848</v>
      </c>
      <c r="IN37" s="32"/>
      <c r="IO37" s="32"/>
      <c r="IP37" s="32"/>
      <c r="IQ37" s="32"/>
      <c r="IR37" s="32"/>
      <c r="IS37" s="32"/>
      <c r="IT37" s="32"/>
      <c r="IU37" s="32"/>
    </row>
    <row r="38" spans="1:255" s="63" customFormat="1" ht="19.5" customHeight="1">
      <c r="A38" s="122"/>
      <c r="B38" s="23" t="s">
        <v>123</v>
      </c>
      <c r="C38" s="380">
        <f aca="true" t="shared" si="2" ref="C38:H38">C30+C29+C28+C21+C20+C13+C12+C36+C37</f>
        <v>505480</v>
      </c>
      <c r="D38" s="380">
        <f t="shared" si="2"/>
        <v>571769</v>
      </c>
      <c r="E38" s="380">
        <f t="shared" si="2"/>
        <v>517513</v>
      </c>
      <c r="F38" s="393">
        <f t="shared" si="2"/>
        <v>488187</v>
      </c>
      <c r="G38" s="393">
        <f t="shared" si="2"/>
        <v>571034</v>
      </c>
      <c r="H38" s="393">
        <f t="shared" si="2"/>
        <v>599819</v>
      </c>
      <c r="IN38" s="32"/>
      <c r="IO38" s="32"/>
      <c r="IP38" s="32"/>
      <c r="IQ38" s="32"/>
      <c r="IR38" s="32"/>
      <c r="IS38" s="32"/>
      <c r="IT38" s="32"/>
      <c r="IU38" s="32"/>
    </row>
    <row r="39" spans="1:8" ht="18" customHeight="1">
      <c r="A39" s="154"/>
      <c r="B39" s="185" t="s">
        <v>180</v>
      </c>
      <c r="C39" s="359">
        <v>469117</v>
      </c>
      <c r="D39" s="186">
        <v>508373</v>
      </c>
      <c r="E39" s="359">
        <v>465038</v>
      </c>
      <c r="F39" s="362">
        <v>475577</v>
      </c>
      <c r="G39" s="348">
        <v>543977</v>
      </c>
      <c r="H39" s="348">
        <v>551777</v>
      </c>
    </row>
    <row r="40" spans="1:8" ht="18" customHeight="1">
      <c r="A40" s="189"/>
      <c r="B40" s="190" t="s">
        <v>181</v>
      </c>
      <c r="C40" s="389">
        <v>36363</v>
      </c>
      <c r="D40" s="191">
        <v>63396</v>
      </c>
      <c r="E40" s="389">
        <v>52475</v>
      </c>
      <c r="F40" s="362">
        <v>12610</v>
      </c>
      <c r="G40" s="348">
        <v>27057</v>
      </c>
      <c r="H40" s="348">
        <v>48042</v>
      </c>
    </row>
    <row r="41" spans="1:8" ht="17.25" customHeight="1">
      <c r="A41" s="192"/>
      <c r="B41" s="193" t="s">
        <v>182</v>
      </c>
      <c r="C41" s="363">
        <v>92</v>
      </c>
      <c r="D41" s="194">
        <v>92</v>
      </c>
      <c r="E41" s="363"/>
      <c r="F41" s="306">
        <v>32</v>
      </c>
      <c r="G41" s="349">
        <v>87</v>
      </c>
      <c r="H41" s="349">
        <v>87</v>
      </c>
    </row>
  </sheetData>
  <sheetProtection selectLockedCells="1" selectUnlockedCells="1"/>
  <mergeCells count="1">
    <mergeCell ref="A5:H5"/>
  </mergeCells>
  <printOptions horizontalCentered="1"/>
  <pageMargins left="0.16" right="0.1" top="0.23" bottom="0.24" header="0.23" footer="0.3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101" zoomScaleNormal="101" zoomScaleSheetLayoutView="100" zoomScalePageLayoutView="0" workbookViewId="0" topLeftCell="A7">
      <selection activeCell="P30" sqref="P30"/>
    </sheetView>
  </sheetViews>
  <sheetFormatPr defaultColWidth="11.625" defaultRowHeight="12.75"/>
  <cols>
    <col min="1" max="1" width="2.375" style="125" customWidth="1"/>
    <col min="2" max="2" width="24.125" style="126" customWidth="1"/>
    <col min="3" max="3" width="7.75390625" style="83" customWidth="1"/>
    <col min="4" max="4" width="8.00390625" style="83" customWidth="1"/>
    <col min="5" max="5" width="8.125" style="83" customWidth="1"/>
    <col min="6" max="6" width="7.875" style="83" customWidth="1"/>
    <col min="7" max="7" width="8.125" style="83" customWidth="1"/>
    <col min="8" max="8" width="8.25390625" style="83" customWidth="1"/>
    <col min="9" max="9" width="2.875" style="125" customWidth="1"/>
    <col min="10" max="10" width="21.625" style="126" customWidth="1"/>
    <col min="11" max="12" width="8.125" style="83" customWidth="1"/>
    <col min="13" max="13" width="8.25390625" style="3" customWidth="1"/>
    <col min="14" max="14" width="7.75390625" style="3" customWidth="1"/>
    <col min="15" max="15" width="8.125" style="0" customWidth="1"/>
    <col min="16" max="16" width="8.25390625" style="0" customWidth="1"/>
  </cols>
  <sheetData>
    <row r="1" spans="1:16" ht="12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N1" s="84"/>
      <c r="O1" s="84"/>
      <c r="P1" s="84" t="s">
        <v>124</v>
      </c>
    </row>
    <row r="2" spans="1:16" ht="10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N2" s="84"/>
      <c r="O2" s="84"/>
      <c r="P2" s="84" t="s">
        <v>1</v>
      </c>
    </row>
    <row r="3" spans="1:14" ht="20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N3" s="84"/>
    </row>
    <row r="4" spans="1:16" s="128" customFormat="1" ht="21" customHeight="1">
      <c r="A4" s="531" t="s">
        <v>125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29"/>
      <c r="P4" s="529"/>
    </row>
    <row r="5" spans="1:16" s="128" customFormat="1" ht="21.75" customHeight="1">
      <c r="A5" s="533" t="s">
        <v>459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29"/>
      <c r="P5" s="529"/>
    </row>
    <row r="6" spans="1:14" s="128" customFormat="1" ht="18.7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1:16" ht="9.75" customHeight="1">
      <c r="K7" s="84"/>
      <c r="L7" s="84"/>
      <c r="N7" s="84"/>
      <c r="O7" s="84"/>
      <c r="P7" s="84" t="s">
        <v>2</v>
      </c>
    </row>
    <row r="8" spans="1:16" s="137" customFormat="1" ht="34.5" customHeight="1">
      <c r="A8" s="130" t="s">
        <v>3</v>
      </c>
      <c r="B8" s="131" t="s">
        <v>4</v>
      </c>
      <c r="C8" s="134" t="s">
        <v>421</v>
      </c>
      <c r="D8" s="132" t="s">
        <v>452</v>
      </c>
      <c r="E8" s="133" t="s">
        <v>453</v>
      </c>
      <c r="F8" s="134" t="s">
        <v>425</v>
      </c>
      <c r="G8" s="134" t="s">
        <v>489</v>
      </c>
      <c r="H8" s="134" t="s">
        <v>500</v>
      </c>
      <c r="I8" s="135" t="s">
        <v>3</v>
      </c>
      <c r="J8" s="136" t="s">
        <v>4</v>
      </c>
      <c r="K8" s="134" t="s">
        <v>421</v>
      </c>
      <c r="L8" s="134" t="s">
        <v>452</v>
      </c>
      <c r="M8" s="438" t="s">
        <v>453</v>
      </c>
      <c r="N8" s="438" t="s">
        <v>425</v>
      </c>
      <c r="O8" s="478" t="s">
        <v>489</v>
      </c>
      <c r="P8" s="514" t="s">
        <v>500</v>
      </c>
    </row>
    <row r="9" spans="1:16" ht="12.75">
      <c r="A9" s="138"/>
      <c r="B9" s="139" t="s">
        <v>126</v>
      </c>
      <c r="C9" s="140"/>
      <c r="D9" s="140"/>
      <c r="E9" s="140"/>
      <c r="F9" s="140"/>
      <c r="G9" s="140"/>
      <c r="H9" s="511"/>
      <c r="I9" s="141"/>
      <c r="J9" s="142" t="s">
        <v>127</v>
      </c>
      <c r="K9" s="398"/>
      <c r="L9" s="439"/>
      <c r="M9" s="403"/>
      <c r="N9" s="462"/>
      <c r="O9" s="323"/>
      <c r="P9" s="515"/>
    </row>
    <row r="10" spans="1:16" ht="12.75">
      <c r="A10" s="138" t="s">
        <v>8</v>
      </c>
      <c r="B10" s="143" t="s">
        <v>128</v>
      </c>
      <c r="C10" s="140"/>
      <c r="D10" s="140"/>
      <c r="E10" s="140"/>
      <c r="F10" s="140"/>
      <c r="G10" s="140"/>
      <c r="H10" s="511"/>
      <c r="I10" s="141" t="s">
        <v>8</v>
      </c>
      <c r="J10" s="144" t="s">
        <v>129</v>
      </c>
      <c r="K10" s="399">
        <f aca="true" t="shared" si="0" ref="K10:P10">K11+K12+K13</f>
        <v>226863</v>
      </c>
      <c r="L10" s="399">
        <f t="shared" si="0"/>
        <v>233968</v>
      </c>
      <c r="M10" s="399">
        <f t="shared" si="0"/>
        <v>213343</v>
      </c>
      <c r="N10" s="464">
        <f t="shared" si="0"/>
        <v>167288</v>
      </c>
      <c r="O10" s="405">
        <f t="shared" si="0"/>
        <v>233404</v>
      </c>
      <c r="P10" s="405">
        <f t="shared" si="0"/>
        <v>235250</v>
      </c>
    </row>
    <row r="11" spans="1:16" ht="12.75">
      <c r="A11" s="138"/>
      <c r="B11" s="143" t="s">
        <v>130</v>
      </c>
      <c r="C11" s="140">
        <v>262863</v>
      </c>
      <c r="D11" s="140">
        <v>274244</v>
      </c>
      <c r="E11" s="140">
        <v>274244</v>
      </c>
      <c r="F11" s="140">
        <v>307395</v>
      </c>
      <c r="G11" s="140">
        <v>317134</v>
      </c>
      <c r="H11" s="511">
        <v>328405</v>
      </c>
      <c r="I11" s="141"/>
      <c r="J11" s="144" t="s">
        <v>131</v>
      </c>
      <c r="K11" s="398">
        <v>105349</v>
      </c>
      <c r="L11" s="440">
        <v>105187</v>
      </c>
      <c r="M11" s="462">
        <v>95943</v>
      </c>
      <c r="N11" s="462">
        <v>47906</v>
      </c>
      <c r="O11" s="403">
        <v>102894</v>
      </c>
      <c r="P11" s="515">
        <v>102968</v>
      </c>
    </row>
    <row r="12" spans="1:16" ht="12.75">
      <c r="A12" s="138"/>
      <c r="B12" s="143" t="s">
        <v>132</v>
      </c>
      <c r="C12" s="140"/>
      <c r="D12" s="140"/>
      <c r="E12" s="140"/>
      <c r="F12" s="140"/>
      <c r="G12" s="140"/>
      <c r="H12" s="511"/>
      <c r="I12" s="141"/>
      <c r="J12" s="144" t="s">
        <v>133</v>
      </c>
      <c r="K12" s="398">
        <v>14231</v>
      </c>
      <c r="L12" s="440">
        <v>14731</v>
      </c>
      <c r="M12" s="462">
        <v>14677</v>
      </c>
      <c r="N12" s="462">
        <v>9348</v>
      </c>
      <c r="O12" s="403">
        <v>14719</v>
      </c>
      <c r="P12" s="515">
        <v>14733</v>
      </c>
    </row>
    <row r="13" spans="1:16" ht="12.75">
      <c r="A13" s="138"/>
      <c r="B13" s="143" t="s">
        <v>134</v>
      </c>
      <c r="C13" s="140"/>
      <c r="D13" s="140"/>
      <c r="E13" s="140"/>
      <c r="F13" s="140"/>
      <c r="G13" s="140"/>
      <c r="H13" s="511"/>
      <c r="I13" s="141"/>
      <c r="J13" s="144" t="s">
        <v>135</v>
      </c>
      <c r="K13" s="398">
        <v>107283</v>
      </c>
      <c r="L13" s="440">
        <v>114050</v>
      </c>
      <c r="M13" s="462">
        <v>102723</v>
      </c>
      <c r="N13" s="462">
        <v>110034</v>
      </c>
      <c r="O13" s="403">
        <v>115791</v>
      </c>
      <c r="P13" s="515">
        <v>117549</v>
      </c>
    </row>
    <row r="14" spans="1:16" ht="12.75">
      <c r="A14" s="138"/>
      <c r="B14" s="143" t="s">
        <v>136</v>
      </c>
      <c r="C14" s="140">
        <v>125241</v>
      </c>
      <c r="D14" s="140">
        <v>134228</v>
      </c>
      <c r="E14" s="140">
        <v>127001</v>
      </c>
      <c r="F14" s="140">
        <v>24824</v>
      </c>
      <c r="G14" s="140">
        <v>84305</v>
      </c>
      <c r="H14" s="511">
        <v>84603</v>
      </c>
      <c r="I14" s="141" t="s">
        <v>10</v>
      </c>
      <c r="J14" s="144" t="s">
        <v>137</v>
      </c>
      <c r="K14" s="399">
        <f aca="true" t="shared" si="1" ref="K14:P14">K15+K16+K17</f>
        <v>54678</v>
      </c>
      <c r="L14" s="399">
        <f t="shared" si="1"/>
        <v>63146</v>
      </c>
      <c r="M14" s="399">
        <f t="shared" si="1"/>
        <v>61059</v>
      </c>
      <c r="N14" s="464">
        <f t="shared" si="1"/>
        <v>65650</v>
      </c>
      <c r="O14" s="405">
        <f t="shared" si="1"/>
        <v>65718</v>
      </c>
      <c r="P14" s="405">
        <f t="shared" si="1"/>
        <v>71281</v>
      </c>
    </row>
    <row r="15" spans="1:16" ht="12.75">
      <c r="A15" s="138"/>
      <c r="B15" s="143" t="s">
        <v>48</v>
      </c>
      <c r="C15" s="140">
        <f aca="true" t="shared" si="2" ref="C15:H15">C11+C12+C13+C14</f>
        <v>388104</v>
      </c>
      <c r="D15" s="140">
        <f t="shared" si="2"/>
        <v>408472</v>
      </c>
      <c r="E15" s="140">
        <f t="shared" si="2"/>
        <v>401245</v>
      </c>
      <c r="F15" s="140">
        <f t="shared" si="2"/>
        <v>332219</v>
      </c>
      <c r="G15" s="140">
        <f t="shared" si="2"/>
        <v>401439</v>
      </c>
      <c r="H15" s="140">
        <f t="shared" si="2"/>
        <v>413008</v>
      </c>
      <c r="I15" s="141"/>
      <c r="J15" s="144" t="s">
        <v>138</v>
      </c>
      <c r="K15" s="398">
        <v>39295</v>
      </c>
      <c r="L15" s="441">
        <v>47586</v>
      </c>
      <c r="M15" s="463">
        <v>46968</v>
      </c>
      <c r="N15" s="462">
        <v>49718</v>
      </c>
      <c r="O15" s="403">
        <v>49775</v>
      </c>
      <c r="P15" s="515">
        <v>53850</v>
      </c>
    </row>
    <row r="16" spans="1:16" ht="12.75">
      <c r="A16" s="138" t="s">
        <v>67</v>
      </c>
      <c r="B16" s="143" t="s">
        <v>13</v>
      </c>
      <c r="C16" s="140"/>
      <c r="D16" s="140"/>
      <c r="E16" s="140"/>
      <c r="F16" s="140"/>
      <c r="G16" s="140"/>
      <c r="H16" s="511"/>
      <c r="I16" s="141"/>
      <c r="J16" s="144" t="s">
        <v>139</v>
      </c>
      <c r="K16" s="398">
        <v>7729</v>
      </c>
      <c r="L16" s="441">
        <v>8201</v>
      </c>
      <c r="M16" s="463">
        <v>8087</v>
      </c>
      <c r="N16" s="462">
        <v>9193</v>
      </c>
      <c r="O16" s="403">
        <v>9204</v>
      </c>
      <c r="P16" s="515">
        <v>10017</v>
      </c>
    </row>
    <row r="17" spans="1:16" ht="12.75">
      <c r="A17" s="138"/>
      <c r="B17" s="145" t="s">
        <v>140</v>
      </c>
      <c r="C17" s="140"/>
      <c r="D17" s="140"/>
      <c r="E17" s="140"/>
      <c r="F17" s="140"/>
      <c r="G17" s="140"/>
      <c r="H17" s="511"/>
      <c r="I17" s="141"/>
      <c r="J17" s="144" t="s">
        <v>141</v>
      </c>
      <c r="K17" s="398">
        <v>7654</v>
      </c>
      <c r="L17" s="441">
        <v>7359</v>
      </c>
      <c r="M17" s="463">
        <v>6004</v>
      </c>
      <c r="N17" s="462">
        <v>6739</v>
      </c>
      <c r="O17" s="403">
        <v>6739</v>
      </c>
      <c r="P17" s="515">
        <v>7414</v>
      </c>
    </row>
    <row r="18" spans="1:16" ht="12.75">
      <c r="A18" s="138"/>
      <c r="B18" s="145" t="s">
        <v>142</v>
      </c>
      <c r="C18" s="140"/>
      <c r="D18" s="140"/>
      <c r="E18" s="140"/>
      <c r="F18" s="140"/>
      <c r="G18" s="140"/>
      <c r="H18" s="511"/>
      <c r="I18" s="141" t="s">
        <v>143</v>
      </c>
      <c r="J18" s="144" t="s">
        <v>151</v>
      </c>
      <c r="K18" s="399">
        <f aca="true" t="shared" si="3" ref="K18:P18">K19+K20+K21</f>
        <v>7172</v>
      </c>
      <c r="L18" s="399">
        <f t="shared" si="3"/>
        <v>35268</v>
      </c>
      <c r="M18" s="399">
        <f t="shared" si="3"/>
        <v>17254</v>
      </c>
      <c r="N18" s="464">
        <f t="shared" si="3"/>
        <v>29074</v>
      </c>
      <c r="O18" s="405">
        <f t="shared" si="3"/>
        <v>29274</v>
      </c>
      <c r="P18" s="405">
        <f t="shared" si="3"/>
        <v>29571</v>
      </c>
    </row>
    <row r="19" spans="1:16" ht="12.75">
      <c r="A19" s="138"/>
      <c r="B19" s="145" t="s">
        <v>144</v>
      </c>
      <c r="C19" s="146"/>
      <c r="D19" s="140"/>
      <c r="E19" s="140"/>
      <c r="F19" s="146"/>
      <c r="G19" s="146"/>
      <c r="H19" s="512"/>
      <c r="I19" s="141"/>
      <c r="J19" s="144" t="s">
        <v>145</v>
      </c>
      <c r="K19" s="399">
        <v>2758</v>
      </c>
      <c r="L19" s="441">
        <v>7749</v>
      </c>
      <c r="M19" s="463">
        <v>6733</v>
      </c>
      <c r="N19" s="464">
        <v>7511</v>
      </c>
      <c r="O19" s="403">
        <v>7678</v>
      </c>
      <c r="P19" s="515">
        <v>7926</v>
      </c>
    </row>
    <row r="20" spans="1:16" ht="12.75">
      <c r="A20" s="138"/>
      <c r="B20" s="145" t="s">
        <v>146</v>
      </c>
      <c r="C20" s="146">
        <v>21900</v>
      </c>
      <c r="D20" s="140">
        <v>21900</v>
      </c>
      <c r="E20" s="140">
        <v>21399</v>
      </c>
      <c r="F20" s="146">
        <v>21900</v>
      </c>
      <c r="G20" s="146">
        <v>21900</v>
      </c>
      <c r="H20" s="146">
        <v>21900</v>
      </c>
      <c r="I20" s="141"/>
      <c r="J20" s="144" t="s">
        <v>333</v>
      </c>
      <c r="K20" s="398">
        <v>545</v>
      </c>
      <c r="L20" s="441">
        <v>1420</v>
      </c>
      <c r="M20" s="463">
        <v>1031</v>
      </c>
      <c r="N20" s="462">
        <v>1204</v>
      </c>
      <c r="O20" s="403">
        <v>1237</v>
      </c>
      <c r="P20" s="515">
        <v>1286</v>
      </c>
    </row>
    <row r="21" spans="1:16" ht="12.75">
      <c r="A21" s="138"/>
      <c r="B21" s="143" t="s">
        <v>147</v>
      </c>
      <c r="C21" s="140">
        <v>42000</v>
      </c>
      <c r="D21" s="140">
        <v>47000</v>
      </c>
      <c r="E21" s="140">
        <v>58260</v>
      </c>
      <c r="F21" s="140">
        <v>42000</v>
      </c>
      <c r="G21" s="140">
        <v>42000</v>
      </c>
      <c r="H21" s="140">
        <v>42000</v>
      </c>
      <c r="I21" s="141"/>
      <c r="J21" s="144" t="s">
        <v>148</v>
      </c>
      <c r="K21" s="398">
        <v>3869</v>
      </c>
      <c r="L21" s="441">
        <v>26099</v>
      </c>
      <c r="M21" s="463">
        <v>9490</v>
      </c>
      <c r="N21" s="462">
        <v>20359</v>
      </c>
      <c r="O21" s="403">
        <v>20359</v>
      </c>
      <c r="P21" s="515">
        <v>20359</v>
      </c>
    </row>
    <row r="22" spans="1:16" ht="12.75">
      <c r="A22" s="138"/>
      <c r="B22" s="143" t="s">
        <v>149</v>
      </c>
      <c r="C22" s="140">
        <v>3000</v>
      </c>
      <c r="D22" s="140">
        <v>3000</v>
      </c>
      <c r="E22" s="140">
        <v>4334</v>
      </c>
      <c r="F22" s="140">
        <v>3000</v>
      </c>
      <c r="G22" s="140">
        <v>3000</v>
      </c>
      <c r="H22" s="140">
        <v>3000</v>
      </c>
      <c r="I22" s="141" t="s">
        <v>14</v>
      </c>
      <c r="J22" s="144" t="s">
        <v>31</v>
      </c>
      <c r="K22" s="399">
        <v>24997</v>
      </c>
      <c r="L22" s="405">
        <v>21980</v>
      </c>
      <c r="M22" s="464">
        <v>20763</v>
      </c>
      <c r="N22" s="464">
        <v>46174</v>
      </c>
      <c r="O22" s="403">
        <v>46174</v>
      </c>
      <c r="P22" s="515">
        <v>46174</v>
      </c>
    </row>
    <row r="23" spans="1:16" ht="12.75">
      <c r="A23" s="138"/>
      <c r="B23" s="143" t="s">
        <v>64</v>
      </c>
      <c r="C23" s="140">
        <v>66900</v>
      </c>
      <c r="D23" s="140">
        <f>SUM(D20:D22)</f>
        <v>71900</v>
      </c>
      <c r="E23" s="140">
        <f>SUM(E20:E22)</f>
        <v>83993</v>
      </c>
      <c r="F23" s="140">
        <v>66900</v>
      </c>
      <c r="G23" s="140">
        <v>66900</v>
      </c>
      <c r="H23" s="140">
        <v>66900</v>
      </c>
      <c r="I23" s="140" t="s">
        <v>16</v>
      </c>
      <c r="J23" s="144" t="s">
        <v>32</v>
      </c>
      <c r="K23" s="399">
        <v>146292</v>
      </c>
      <c r="L23" s="440">
        <v>144896</v>
      </c>
      <c r="M23" s="464">
        <v>143504</v>
      </c>
      <c r="N23" s="464">
        <v>156543</v>
      </c>
      <c r="O23" s="403">
        <v>158559</v>
      </c>
      <c r="P23" s="515">
        <v>158653</v>
      </c>
    </row>
    <row r="24" spans="1:16" ht="12.75">
      <c r="A24" s="138" t="s">
        <v>12</v>
      </c>
      <c r="B24" s="143" t="s">
        <v>15</v>
      </c>
      <c r="C24" s="140">
        <v>13954</v>
      </c>
      <c r="D24" s="140">
        <v>13954</v>
      </c>
      <c r="E24" s="140">
        <v>16410</v>
      </c>
      <c r="F24" s="140">
        <v>12906</v>
      </c>
      <c r="G24" s="140">
        <v>13144</v>
      </c>
      <c r="H24" s="140">
        <v>13144</v>
      </c>
      <c r="I24" s="149"/>
      <c r="J24" s="142" t="s">
        <v>152</v>
      </c>
      <c r="K24" s="400">
        <f aca="true" t="shared" si="4" ref="K24:P24">K23+K22+K18+K14+K10+K6</f>
        <v>460002</v>
      </c>
      <c r="L24" s="400">
        <f t="shared" si="4"/>
        <v>499258</v>
      </c>
      <c r="M24" s="400">
        <f t="shared" si="4"/>
        <v>455923</v>
      </c>
      <c r="N24" s="476">
        <f t="shared" si="4"/>
        <v>464729</v>
      </c>
      <c r="O24" s="406">
        <f t="shared" si="4"/>
        <v>533129</v>
      </c>
      <c r="P24" s="406">
        <f t="shared" si="4"/>
        <v>540929</v>
      </c>
    </row>
    <row r="25" spans="1:16" ht="12.75">
      <c r="A25" s="138" t="s">
        <v>150</v>
      </c>
      <c r="B25" s="143" t="s">
        <v>82</v>
      </c>
      <c r="C25" s="140"/>
      <c r="D25" s="140">
        <v>460</v>
      </c>
      <c r="E25" s="140">
        <v>316</v>
      </c>
      <c r="F25" s="140">
        <v>1200</v>
      </c>
      <c r="G25" s="140">
        <v>1400</v>
      </c>
      <c r="H25" s="140">
        <v>1400</v>
      </c>
      <c r="I25" s="141"/>
      <c r="J25" s="150"/>
      <c r="K25" s="398"/>
      <c r="L25" s="442"/>
      <c r="M25" s="462"/>
      <c r="N25" s="462"/>
      <c r="O25" s="403"/>
      <c r="P25" s="515"/>
    </row>
    <row r="26" spans="1:16" ht="12.75">
      <c r="A26" s="147"/>
      <c r="B26" s="139" t="s">
        <v>75</v>
      </c>
      <c r="C26" s="148">
        <f aca="true" t="shared" si="5" ref="C26:H26">C15+C23+C24+C25</f>
        <v>468958</v>
      </c>
      <c r="D26" s="148">
        <f t="shared" si="5"/>
        <v>494786</v>
      </c>
      <c r="E26" s="148">
        <f t="shared" si="5"/>
        <v>501964</v>
      </c>
      <c r="F26" s="148">
        <f t="shared" si="5"/>
        <v>413225</v>
      </c>
      <c r="G26" s="148">
        <f t="shared" si="5"/>
        <v>482883</v>
      </c>
      <c r="H26" s="148">
        <f t="shared" si="5"/>
        <v>494452</v>
      </c>
      <c r="I26" s="141"/>
      <c r="J26" s="150"/>
      <c r="K26" s="398"/>
      <c r="L26" s="442"/>
      <c r="M26" s="462"/>
      <c r="N26" s="462"/>
      <c r="O26" s="403"/>
      <c r="P26" s="515"/>
    </row>
    <row r="27" spans="1:16" ht="12.75">
      <c r="A27" s="138"/>
      <c r="B27" s="139" t="s">
        <v>153</v>
      </c>
      <c r="C27" s="140"/>
      <c r="D27" s="140"/>
      <c r="E27" s="140"/>
      <c r="F27" s="140"/>
      <c r="G27" s="140"/>
      <c r="H27" s="511"/>
      <c r="I27" s="141"/>
      <c r="J27" s="150" t="s">
        <v>154</v>
      </c>
      <c r="K27" s="398"/>
      <c r="L27" s="442"/>
      <c r="M27" s="462"/>
      <c r="N27" s="462"/>
      <c r="O27" s="403"/>
      <c r="P27" s="515"/>
    </row>
    <row r="28" spans="1:16" s="32" customFormat="1" ht="12.75">
      <c r="A28" s="138" t="s">
        <v>93</v>
      </c>
      <c r="B28" s="143" t="s">
        <v>155</v>
      </c>
      <c r="C28" s="140"/>
      <c r="D28" s="140">
        <v>32172</v>
      </c>
      <c r="E28" s="140">
        <v>34485</v>
      </c>
      <c r="F28" s="140"/>
      <c r="G28" s="140">
        <v>12610</v>
      </c>
      <c r="H28" s="511">
        <v>29826</v>
      </c>
      <c r="I28" s="141" t="s">
        <v>8</v>
      </c>
      <c r="J28" s="151" t="s">
        <v>34</v>
      </c>
      <c r="K28" s="398">
        <v>20189</v>
      </c>
      <c r="L28" s="442">
        <v>19198</v>
      </c>
      <c r="M28" s="462">
        <v>18152</v>
      </c>
      <c r="N28" s="462">
        <v>3910</v>
      </c>
      <c r="O28" s="403">
        <v>6207</v>
      </c>
      <c r="P28" s="515">
        <v>12645</v>
      </c>
    </row>
    <row r="29" spans="1:16" ht="12.75">
      <c r="A29" s="138" t="s">
        <v>67</v>
      </c>
      <c r="B29" s="143" t="s">
        <v>17</v>
      </c>
      <c r="C29" s="140">
        <v>0</v>
      </c>
      <c r="D29" s="140">
        <v>360</v>
      </c>
      <c r="E29" s="140">
        <v>447</v>
      </c>
      <c r="F29" s="140">
        <v>360</v>
      </c>
      <c r="G29" s="140">
        <v>360</v>
      </c>
      <c r="H29" s="511">
        <v>360</v>
      </c>
      <c r="I29" s="141" t="s">
        <v>10</v>
      </c>
      <c r="J29" s="151" t="s">
        <v>35</v>
      </c>
      <c r="K29" s="398">
        <v>16174</v>
      </c>
      <c r="L29" s="442">
        <v>44198</v>
      </c>
      <c r="M29" s="462">
        <v>34323</v>
      </c>
      <c r="N29" s="462">
        <v>8700</v>
      </c>
      <c r="O29" s="403">
        <v>20850</v>
      </c>
      <c r="P29" s="515">
        <v>35397</v>
      </c>
    </row>
    <row r="30" spans="1:16" ht="12.75">
      <c r="A30" s="138" t="s">
        <v>12</v>
      </c>
      <c r="B30" s="143" t="s">
        <v>87</v>
      </c>
      <c r="C30" s="140"/>
      <c r="D30" s="140"/>
      <c r="E30" s="140"/>
      <c r="F30" s="140"/>
      <c r="G30" s="140">
        <v>500</v>
      </c>
      <c r="H30" s="511">
        <v>500</v>
      </c>
      <c r="I30" s="141" t="s">
        <v>12</v>
      </c>
      <c r="J30" s="151" t="s">
        <v>37</v>
      </c>
      <c r="K30" s="401"/>
      <c r="L30" s="442"/>
      <c r="M30" s="462"/>
      <c r="N30" s="477"/>
      <c r="O30" s="403"/>
      <c r="P30" s="515"/>
    </row>
    <row r="31" spans="1:16" ht="12.75">
      <c r="A31" s="141"/>
      <c r="B31" s="152" t="s">
        <v>156</v>
      </c>
      <c r="C31" s="153">
        <f aca="true" t="shared" si="6" ref="C31:H31">C28+C29+C30</f>
        <v>0</v>
      </c>
      <c r="D31" s="153">
        <f t="shared" si="6"/>
        <v>32532</v>
      </c>
      <c r="E31" s="153">
        <f t="shared" si="6"/>
        <v>34932</v>
      </c>
      <c r="F31" s="153">
        <f t="shared" si="6"/>
        <v>360</v>
      </c>
      <c r="G31" s="153">
        <f t="shared" si="6"/>
        <v>13470</v>
      </c>
      <c r="H31" s="153">
        <f t="shared" si="6"/>
        <v>30686</v>
      </c>
      <c r="I31" s="141"/>
      <c r="J31" s="150" t="s">
        <v>157</v>
      </c>
      <c r="K31" s="401">
        <f aca="true" t="shared" si="7" ref="K31:P31">K28+K29+K30</f>
        <v>36363</v>
      </c>
      <c r="L31" s="401">
        <f t="shared" si="7"/>
        <v>63396</v>
      </c>
      <c r="M31" s="401">
        <f t="shared" si="7"/>
        <v>52475</v>
      </c>
      <c r="N31" s="477">
        <f t="shared" si="7"/>
        <v>12610</v>
      </c>
      <c r="O31" s="407">
        <f t="shared" si="7"/>
        <v>27057</v>
      </c>
      <c r="P31" s="407">
        <f t="shared" si="7"/>
        <v>48042</v>
      </c>
    </row>
    <row r="32" spans="1:16" ht="12.75">
      <c r="A32" s="141"/>
      <c r="B32" s="152" t="s">
        <v>158</v>
      </c>
      <c r="C32" s="153">
        <v>36522</v>
      </c>
      <c r="D32" s="153">
        <v>44451</v>
      </c>
      <c r="E32" s="153">
        <v>55299</v>
      </c>
      <c r="F32" s="153">
        <v>74602</v>
      </c>
      <c r="G32" s="153">
        <v>74681</v>
      </c>
      <c r="H32" s="513">
        <v>74681</v>
      </c>
      <c r="I32" s="141"/>
      <c r="J32" s="150" t="s">
        <v>159</v>
      </c>
      <c r="K32" s="401">
        <v>9115</v>
      </c>
      <c r="L32" s="407">
        <v>9115</v>
      </c>
      <c r="M32" s="477">
        <v>9115</v>
      </c>
      <c r="N32" s="477">
        <v>10848</v>
      </c>
      <c r="O32" s="485">
        <v>10848</v>
      </c>
      <c r="P32" s="516">
        <v>10848</v>
      </c>
    </row>
    <row r="33" spans="1:16" ht="12.75">
      <c r="A33" s="154"/>
      <c r="B33" s="155" t="s">
        <v>25</v>
      </c>
      <c r="C33" s="156">
        <f aca="true" t="shared" si="8" ref="C33:I33">C26+C31+C32</f>
        <v>505480</v>
      </c>
      <c r="D33" s="156">
        <f t="shared" si="8"/>
        <v>571769</v>
      </c>
      <c r="E33" s="156">
        <f t="shared" si="8"/>
        <v>592195</v>
      </c>
      <c r="F33" s="156">
        <f t="shared" si="8"/>
        <v>488187</v>
      </c>
      <c r="G33" s="156">
        <f t="shared" si="8"/>
        <v>571034</v>
      </c>
      <c r="H33" s="156">
        <f t="shared" si="8"/>
        <v>599819</v>
      </c>
      <c r="I33" s="156">
        <f t="shared" si="8"/>
        <v>0</v>
      </c>
      <c r="J33" s="157" t="s">
        <v>40</v>
      </c>
      <c r="K33" s="402">
        <f aca="true" t="shared" si="9" ref="K33:P33">K24+K31+K32</f>
        <v>505480</v>
      </c>
      <c r="L33" s="402">
        <f t="shared" si="9"/>
        <v>571769</v>
      </c>
      <c r="M33" s="402">
        <f t="shared" si="9"/>
        <v>517513</v>
      </c>
      <c r="N33" s="465">
        <f t="shared" si="9"/>
        <v>488187</v>
      </c>
      <c r="O33" s="408">
        <f t="shared" si="9"/>
        <v>571034</v>
      </c>
      <c r="P33" s="408">
        <f t="shared" si="9"/>
        <v>599819</v>
      </c>
    </row>
    <row r="34" spans="9:14" ht="15.75">
      <c r="I34" s="158"/>
      <c r="J34" s="159"/>
      <c r="M34" s="81"/>
      <c r="N34" s="81"/>
    </row>
    <row r="35" spans="10:14" ht="15.75">
      <c r="J35" s="159"/>
      <c r="M35" s="81"/>
      <c r="N35" s="81"/>
    </row>
    <row r="36" spans="10:14" ht="15.75">
      <c r="J36" s="159"/>
      <c r="M36" s="81"/>
      <c r="N36" s="81"/>
    </row>
    <row r="37" spans="10:14" ht="15.75">
      <c r="J37" s="159"/>
      <c r="M37" s="81"/>
      <c r="N37" s="81"/>
    </row>
    <row r="38" spans="10:14" ht="15.75">
      <c r="J38" s="159"/>
      <c r="M38" s="83"/>
      <c r="N38" s="83"/>
    </row>
    <row r="39" spans="10:14" ht="15.75">
      <c r="J39" s="159"/>
      <c r="M39" s="83"/>
      <c r="N39" s="83"/>
    </row>
    <row r="40" spans="10:14" ht="15.75">
      <c r="J40" s="159"/>
      <c r="M40" s="83"/>
      <c r="N40" s="83"/>
    </row>
    <row r="41" spans="10:14" ht="15.75">
      <c r="J41" s="159"/>
      <c r="M41" s="83"/>
      <c r="N41" s="83"/>
    </row>
    <row r="42" ht="15.75">
      <c r="J42" s="159"/>
    </row>
  </sheetData>
  <sheetProtection selectLockedCells="1" selectUnlockedCells="1"/>
  <mergeCells count="2">
    <mergeCell ref="A4:P4"/>
    <mergeCell ref="A5:P5"/>
  </mergeCells>
  <printOptions/>
  <pageMargins left="0.16" right="0.16" top="0.17" bottom="0.25" header="0.19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54">
      <selection activeCell="M65" sqref="M65"/>
    </sheetView>
  </sheetViews>
  <sheetFormatPr defaultColWidth="9.00390625" defaultRowHeight="12.75"/>
  <cols>
    <col min="1" max="1" width="5.875" style="0" customWidth="1"/>
    <col min="2" max="2" width="35.125" style="0" customWidth="1"/>
    <col min="3" max="3" width="10.25390625" style="0" customWidth="1"/>
    <col min="4" max="4" width="10.125" style="0" customWidth="1"/>
    <col min="5" max="5" width="9.875" style="0" customWidth="1"/>
    <col min="6" max="6" width="10.25390625" style="0" customWidth="1"/>
    <col min="7" max="7" width="10.00390625" style="0" customWidth="1"/>
    <col min="8" max="8" width="10.125" style="0" customWidth="1"/>
  </cols>
  <sheetData>
    <row r="1" spans="1:8" ht="15.75">
      <c r="A1" s="83"/>
      <c r="B1" s="83"/>
      <c r="C1" s="83"/>
      <c r="D1" s="83"/>
      <c r="E1" s="83"/>
      <c r="F1" s="84"/>
      <c r="G1" s="84"/>
      <c r="H1" s="84" t="s">
        <v>160</v>
      </c>
    </row>
    <row r="2" spans="1:8" ht="10.5" customHeight="1">
      <c r="A2" s="83"/>
      <c r="B2" s="83"/>
      <c r="C2" s="83"/>
      <c r="D2" s="83"/>
      <c r="E2" s="83"/>
      <c r="F2" s="84"/>
      <c r="G2" s="84"/>
      <c r="H2" s="84" t="s">
        <v>41</v>
      </c>
    </row>
    <row r="3" spans="1:6" ht="9.75" customHeight="1">
      <c r="A3" s="125"/>
      <c r="B3" s="160"/>
      <c r="C3" s="160"/>
      <c r="D3" s="160"/>
      <c r="E3" s="160"/>
      <c r="F3" s="161"/>
    </row>
    <row r="4" spans="1:8" ht="18.75" customHeight="1">
      <c r="A4" s="531" t="s">
        <v>161</v>
      </c>
      <c r="B4" s="531"/>
      <c r="C4" s="531"/>
      <c r="D4" s="531"/>
      <c r="E4" s="531"/>
      <c r="F4" s="531"/>
      <c r="G4" s="529"/>
      <c r="H4" s="529"/>
    </row>
    <row r="5" spans="1:8" ht="17.25" customHeight="1">
      <c r="A5" s="533" t="s">
        <v>456</v>
      </c>
      <c r="B5" s="533"/>
      <c r="C5" s="533"/>
      <c r="D5" s="533"/>
      <c r="E5" s="533"/>
      <c r="F5" s="533"/>
      <c r="G5" s="529"/>
      <c r="H5" s="529"/>
    </row>
    <row r="6" spans="1:6" ht="18.75" customHeight="1">
      <c r="A6" s="83"/>
      <c r="B6" s="83"/>
      <c r="C6" s="83"/>
      <c r="D6" s="83"/>
      <c r="E6" s="83"/>
      <c r="F6" s="83"/>
    </row>
    <row r="7" spans="1:8" s="55" customFormat="1" ht="48.75" customHeight="1">
      <c r="A7" s="83"/>
      <c r="B7" s="83"/>
      <c r="C7" s="83"/>
      <c r="D7" s="83"/>
      <c r="E7" s="83"/>
      <c r="F7" s="84"/>
      <c r="G7" s="84"/>
      <c r="H7" s="84" t="s">
        <v>2</v>
      </c>
    </row>
    <row r="8" spans="1:8" ht="45">
      <c r="A8" s="162" t="s">
        <v>3</v>
      </c>
      <c r="B8" s="163" t="s">
        <v>4</v>
      </c>
      <c r="C8" s="181" t="s">
        <v>421</v>
      </c>
      <c r="D8" s="164" t="s">
        <v>452</v>
      </c>
      <c r="E8" s="181" t="s">
        <v>453</v>
      </c>
      <c r="F8" s="435" t="s">
        <v>425</v>
      </c>
      <c r="G8" s="435" t="s">
        <v>489</v>
      </c>
      <c r="H8" s="475" t="s">
        <v>500</v>
      </c>
    </row>
    <row r="9" spans="1:8" ht="19.5" customHeight="1">
      <c r="A9" s="40" t="s">
        <v>6</v>
      </c>
      <c r="B9" s="165" t="s">
        <v>9</v>
      </c>
      <c r="C9" s="372"/>
      <c r="D9" s="353"/>
      <c r="E9" s="354"/>
      <c r="F9" s="343"/>
      <c r="G9" s="348"/>
      <c r="H9" s="348"/>
    </row>
    <row r="10" spans="1:8" ht="18.75" customHeight="1">
      <c r="A10" s="36" t="s">
        <v>8</v>
      </c>
      <c r="B10" s="167" t="s">
        <v>162</v>
      </c>
      <c r="C10" s="372">
        <v>262863</v>
      </c>
      <c r="D10" s="355">
        <v>274244</v>
      </c>
      <c r="E10" s="356">
        <v>274244</v>
      </c>
      <c r="F10" s="343">
        <v>307395</v>
      </c>
      <c r="G10" s="348">
        <v>317134</v>
      </c>
      <c r="H10" s="348">
        <v>328405</v>
      </c>
    </row>
    <row r="11" spans="1:8" ht="18.75" customHeight="1">
      <c r="A11" s="36" t="s">
        <v>10</v>
      </c>
      <c r="B11" s="167" t="s">
        <v>163</v>
      </c>
      <c r="C11" s="372">
        <v>125241</v>
      </c>
      <c r="D11" s="355">
        <v>106605</v>
      </c>
      <c r="E11" s="356">
        <v>100378</v>
      </c>
      <c r="F11" s="343">
        <v>23824</v>
      </c>
      <c r="G11" s="348">
        <v>83305</v>
      </c>
      <c r="H11" s="348">
        <v>78454</v>
      </c>
    </row>
    <row r="12" spans="1:8" ht="18.75" customHeight="1">
      <c r="A12" s="36"/>
      <c r="B12" s="165" t="s">
        <v>164</v>
      </c>
      <c r="C12" s="394">
        <f aca="true" t="shared" si="0" ref="C12:H12">C10+C11</f>
        <v>388104</v>
      </c>
      <c r="D12" s="394">
        <f t="shared" si="0"/>
        <v>380849</v>
      </c>
      <c r="E12" s="394">
        <f t="shared" si="0"/>
        <v>374622</v>
      </c>
      <c r="F12" s="396">
        <f t="shared" si="0"/>
        <v>331219</v>
      </c>
      <c r="G12" s="396">
        <f t="shared" si="0"/>
        <v>400439</v>
      </c>
      <c r="H12" s="396">
        <f t="shared" si="0"/>
        <v>406859</v>
      </c>
    </row>
    <row r="13" spans="1:8" ht="18.75" customHeight="1">
      <c r="A13" s="40" t="s">
        <v>23</v>
      </c>
      <c r="B13" s="165" t="s">
        <v>165</v>
      </c>
      <c r="C13" s="372"/>
      <c r="D13" s="353"/>
      <c r="E13" s="354"/>
      <c r="F13" s="343"/>
      <c r="G13" s="348"/>
      <c r="H13" s="348"/>
    </row>
    <row r="14" spans="1:8" ht="18.75" customHeight="1">
      <c r="A14" s="36" t="s">
        <v>8</v>
      </c>
      <c r="B14" s="167" t="s">
        <v>166</v>
      </c>
      <c r="C14" s="372"/>
      <c r="D14" s="355">
        <v>15078</v>
      </c>
      <c r="E14" s="356">
        <v>14716</v>
      </c>
      <c r="F14" s="343"/>
      <c r="G14" s="348">
        <v>362</v>
      </c>
      <c r="H14" s="348">
        <v>12727</v>
      </c>
    </row>
    <row r="15" spans="1:8" ht="18.75" customHeight="1">
      <c r="A15" s="36" t="s">
        <v>10</v>
      </c>
      <c r="B15" s="167" t="s">
        <v>167</v>
      </c>
      <c r="C15" s="372"/>
      <c r="D15" s="355">
        <v>17094</v>
      </c>
      <c r="E15" s="356">
        <v>19769</v>
      </c>
      <c r="F15" s="343"/>
      <c r="G15" s="348">
        <v>12248</v>
      </c>
      <c r="H15" s="348">
        <v>17099</v>
      </c>
    </row>
    <row r="16" spans="1:8" ht="18.75" customHeight="1">
      <c r="A16" s="36"/>
      <c r="B16" s="165" t="s">
        <v>49</v>
      </c>
      <c r="C16" s="394">
        <v>0</v>
      </c>
      <c r="D16" s="396">
        <f>D15+D14</f>
        <v>32172</v>
      </c>
      <c r="E16" s="396">
        <f>E15+E14</f>
        <v>34485</v>
      </c>
      <c r="F16" s="396">
        <v>0</v>
      </c>
      <c r="G16" s="349">
        <f>G14+G15</f>
        <v>12610</v>
      </c>
      <c r="H16" s="349">
        <f>H14+H15</f>
        <v>29826</v>
      </c>
    </row>
    <row r="17" spans="1:8" ht="18.75" customHeight="1">
      <c r="A17" s="40" t="s">
        <v>53</v>
      </c>
      <c r="B17" s="165" t="s">
        <v>13</v>
      </c>
      <c r="C17" s="360">
        <v>66900</v>
      </c>
      <c r="D17" s="353">
        <v>71900</v>
      </c>
      <c r="E17" s="354">
        <v>83993</v>
      </c>
      <c r="F17" s="309">
        <v>66900</v>
      </c>
      <c r="G17" s="349">
        <v>66900</v>
      </c>
      <c r="H17" s="349">
        <v>66900</v>
      </c>
    </row>
    <row r="18" spans="1:8" ht="18.75" customHeight="1">
      <c r="A18" s="40" t="s">
        <v>65</v>
      </c>
      <c r="B18" s="165" t="s">
        <v>15</v>
      </c>
      <c r="C18" s="360"/>
      <c r="D18" s="353"/>
      <c r="E18" s="354"/>
      <c r="F18" s="309"/>
      <c r="G18" s="348"/>
      <c r="H18" s="348"/>
    </row>
    <row r="19" spans="1:8" ht="18.75" customHeight="1">
      <c r="A19" s="36" t="s">
        <v>8</v>
      </c>
      <c r="B19" s="167" t="s">
        <v>168</v>
      </c>
      <c r="C19" s="372"/>
      <c r="D19" s="355"/>
      <c r="E19" s="356">
        <v>1631</v>
      </c>
      <c r="F19" s="343"/>
      <c r="G19" s="348">
        <v>238</v>
      </c>
      <c r="H19" s="348">
        <v>238</v>
      </c>
    </row>
    <row r="20" spans="1:8" s="27" customFormat="1" ht="18.75" customHeight="1">
      <c r="A20" s="36" t="s">
        <v>10</v>
      </c>
      <c r="B20" s="167" t="s">
        <v>68</v>
      </c>
      <c r="C20" s="372">
        <v>7927</v>
      </c>
      <c r="D20" s="355">
        <v>7927</v>
      </c>
      <c r="E20" s="356">
        <v>7507</v>
      </c>
      <c r="F20" s="343">
        <v>7934</v>
      </c>
      <c r="G20" s="348">
        <v>7934</v>
      </c>
      <c r="H20" s="348">
        <v>7934</v>
      </c>
    </row>
    <row r="21" spans="1:8" s="27" customFormat="1" ht="18.75" customHeight="1">
      <c r="A21" s="36" t="s">
        <v>12</v>
      </c>
      <c r="B21" s="167" t="s">
        <v>69</v>
      </c>
      <c r="C21" s="372">
        <v>2256</v>
      </c>
      <c r="D21" s="355">
        <v>2256</v>
      </c>
      <c r="E21" s="356">
        <v>2610</v>
      </c>
      <c r="F21" s="343">
        <v>707</v>
      </c>
      <c r="G21" s="348">
        <v>707</v>
      </c>
      <c r="H21" s="348">
        <v>707</v>
      </c>
    </row>
    <row r="22" spans="1:8" s="27" customFormat="1" ht="18.75" customHeight="1">
      <c r="A22" s="36" t="s">
        <v>14</v>
      </c>
      <c r="B22" s="167" t="s">
        <v>70</v>
      </c>
      <c r="C22" s="372"/>
      <c r="D22" s="355"/>
      <c r="E22" s="356"/>
      <c r="F22" s="343"/>
      <c r="G22" s="348"/>
      <c r="H22" s="348"/>
    </row>
    <row r="23" spans="1:8" s="27" customFormat="1" ht="18.75" customHeight="1">
      <c r="A23" s="36" t="s">
        <v>16</v>
      </c>
      <c r="B23" s="167" t="s">
        <v>71</v>
      </c>
      <c r="C23" s="372">
        <v>1827</v>
      </c>
      <c r="D23" s="355">
        <v>1827</v>
      </c>
      <c r="E23" s="356">
        <v>2339</v>
      </c>
      <c r="F23" s="343">
        <v>2453</v>
      </c>
      <c r="G23" s="348">
        <v>2453</v>
      </c>
      <c r="H23" s="348">
        <v>2453</v>
      </c>
    </row>
    <row r="24" spans="1:8" s="27" customFormat="1" ht="18.75" customHeight="1">
      <c r="A24" s="36" t="s">
        <v>18</v>
      </c>
      <c r="B24" s="167" t="s">
        <v>72</v>
      </c>
      <c r="C24" s="372">
        <v>1591</v>
      </c>
      <c r="D24" s="355">
        <v>1591</v>
      </c>
      <c r="E24" s="356">
        <v>1694</v>
      </c>
      <c r="F24" s="343">
        <v>1562</v>
      </c>
      <c r="G24" s="348">
        <v>1562</v>
      </c>
      <c r="H24" s="348">
        <v>1562</v>
      </c>
    </row>
    <row r="25" spans="1:8" s="27" customFormat="1" ht="18.75" customHeight="1">
      <c r="A25" s="36" t="s">
        <v>20</v>
      </c>
      <c r="B25" s="167" t="s">
        <v>74</v>
      </c>
      <c r="C25" s="372">
        <v>103</v>
      </c>
      <c r="D25" s="355">
        <v>103</v>
      </c>
      <c r="E25" s="356">
        <v>385</v>
      </c>
      <c r="F25" s="343">
        <v>0</v>
      </c>
      <c r="G25" s="348">
        <v>0</v>
      </c>
      <c r="H25" s="348">
        <v>0</v>
      </c>
    </row>
    <row r="26" spans="1:8" ht="18" customHeight="1">
      <c r="A26" s="36"/>
      <c r="B26" s="165" t="s">
        <v>75</v>
      </c>
      <c r="C26" s="395">
        <f aca="true" t="shared" si="1" ref="C26:H26">C19+C20+C21+C23+C24+C25+C22</f>
        <v>13704</v>
      </c>
      <c r="D26" s="395">
        <f t="shared" si="1"/>
        <v>13704</v>
      </c>
      <c r="E26" s="395">
        <f t="shared" si="1"/>
        <v>16166</v>
      </c>
      <c r="F26" s="353">
        <f t="shared" si="1"/>
        <v>12656</v>
      </c>
      <c r="G26" s="353">
        <f t="shared" si="1"/>
        <v>12894</v>
      </c>
      <c r="H26" s="353">
        <f t="shared" si="1"/>
        <v>12894</v>
      </c>
    </row>
    <row r="27" spans="1:8" ht="18.75" customHeight="1">
      <c r="A27" s="40" t="s">
        <v>76</v>
      </c>
      <c r="B27" s="165" t="s">
        <v>17</v>
      </c>
      <c r="C27" s="360">
        <v>0</v>
      </c>
      <c r="D27" s="353">
        <v>360</v>
      </c>
      <c r="E27" s="354">
        <v>447</v>
      </c>
      <c r="F27" s="309">
        <v>360</v>
      </c>
      <c r="G27" s="349">
        <v>360</v>
      </c>
      <c r="H27" s="349">
        <v>360</v>
      </c>
    </row>
    <row r="28" spans="1:8" ht="18.75" customHeight="1">
      <c r="A28" s="40" t="s">
        <v>81</v>
      </c>
      <c r="B28" s="165" t="s">
        <v>19</v>
      </c>
      <c r="C28" s="360">
        <v>0</v>
      </c>
      <c r="D28" s="353">
        <v>460</v>
      </c>
      <c r="E28" s="354">
        <v>316</v>
      </c>
      <c r="F28" s="309">
        <v>1200</v>
      </c>
      <c r="G28" s="349">
        <v>1400</v>
      </c>
      <c r="H28" s="349">
        <v>1400</v>
      </c>
    </row>
    <row r="29" spans="1:8" ht="18.75" customHeight="1">
      <c r="A29" s="40" t="s">
        <v>86</v>
      </c>
      <c r="B29" s="165" t="s">
        <v>21</v>
      </c>
      <c r="C29" s="360">
        <v>0</v>
      </c>
      <c r="D29" s="353">
        <v>0</v>
      </c>
      <c r="E29" s="354">
        <v>0</v>
      </c>
      <c r="F29" s="309">
        <v>0</v>
      </c>
      <c r="G29" s="349">
        <v>500</v>
      </c>
      <c r="H29" s="349">
        <v>500</v>
      </c>
    </row>
    <row r="30" spans="1:8" ht="18.75" customHeight="1">
      <c r="A30" s="40"/>
      <c r="B30" s="165" t="s">
        <v>169</v>
      </c>
      <c r="C30" s="394">
        <f aca="true" t="shared" si="2" ref="C30:H30">C29+C28+C27+C17+C26+C16+C12</f>
        <v>468708</v>
      </c>
      <c r="D30" s="394">
        <f t="shared" si="2"/>
        <v>499445</v>
      </c>
      <c r="E30" s="394">
        <f t="shared" si="2"/>
        <v>510029</v>
      </c>
      <c r="F30" s="396">
        <f t="shared" si="2"/>
        <v>412335</v>
      </c>
      <c r="G30" s="396">
        <f t="shared" si="2"/>
        <v>495103</v>
      </c>
      <c r="H30" s="396">
        <f t="shared" si="2"/>
        <v>518739</v>
      </c>
    </row>
    <row r="31" spans="1:8" ht="18.75" customHeight="1">
      <c r="A31" s="40" t="s">
        <v>91</v>
      </c>
      <c r="B31" s="169" t="s">
        <v>92</v>
      </c>
      <c r="C31" s="372"/>
      <c r="D31" s="434"/>
      <c r="E31" s="447"/>
      <c r="F31" s="343"/>
      <c r="G31" s="348"/>
      <c r="H31" s="348"/>
    </row>
    <row r="32" spans="1:8" ht="18.75" customHeight="1">
      <c r="A32" s="36" t="s">
        <v>8</v>
      </c>
      <c r="B32" s="171" t="s">
        <v>300</v>
      </c>
      <c r="C32" s="372">
        <v>36522</v>
      </c>
      <c r="D32" s="357">
        <v>44451</v>
      </c>
      <c r="E32" s="446">
        <v>44451</v>
      </c>
      <c r="F32" s="343">
        <v>58008</v>
      </c>
      <c r="G32" s="348">
        <v>58087</v>
      </c>
      <c r="H32" s="348">
        <v>58087</v>
      </c>
    </row>
    <row r="33" spans="1:8" ht="18.75" customHeight="1">
      <c r="A33" s="36" t="s">
        <v>10</v>
      </c>
      <c r="B33" s="171" t="s">
        <v>374</v>
      </c>
      <c r="C33" s="372"/>
      <c r="D33" s="357"/>
      <c r="E33" s="446">
        <v>10848</v>
      </c>
      <c r="F33" s="343"/>
      <c r="G33" s="348"/>
      <c r="H33" s="348"/>
    </row>
    <row r="34" spans="1:8" ht="18.75" customHeight="1">
      <c r="A34" s="36"/>
      <c r="B34" s="173" t="s">
        <v>170</v>
      </c>
      <c r="C34" s="361">
        <f>C12+C16+C17+C26+C27+C28+C29+C32</f>
        <v>505230</v>
      </c>
      <c r="D34" s="361">
        <f>D12+D16+D17+D26+D27+D28+D29+D32</f>
        <v>543896</v>
      </c>
      <c r="E34" s="361">
        <f>E12+E16+E17+E26+E27+E28+E29+E32+E33</f>
        <v>565328</v>
      </c>
      <c r="F34" s="358">
        <f>F12+F16+F17+F26+F27+F28+F29+F32</f>
        <v>470343</v>
      </c>
      <c r="G34" s="358">
        <f>G12+G16+G17+G26+G27+G28+G29+G32</f>
        <v>553190</v>
      </c>
      <c r="H34" s="358">
        <f>H12+H16+H17+H26+H27+H28+H29+H32</f>
        <v>576826</v>
      </c>
    </row>
    <row r="35" spans="1:6" ht="18" customHeight="1">
      <c r="A35" s="158"/>
      <c r="B35" s="175"/>
      <c r="C35" s="175"/>
      <c r="D35" s="175"/>
      <c r="E35" s="175"/>
      <c r="F35" s="176"/>
    </row>
    <row r="36" spans="1:6" ht="18.75" customHeight="1">
      <c r="A36" s="158"/>
      <c r="B36" s="175"/>
      <c r="C36" s="175"/>
      <c r="D36" s="175"/>
      <c r="E36" s="175"/>
      <c r="F36" s="176"/>
    </row>
    <row r="37" spans="1:6" ht="18.75" customHeight="1">
      <c r="A37" s="158"/>
      <c r="B37" s="175"/>
      <c r="C37" s="175"/>
      <c r="D37" s="175"/>
      <c r="E37" s="175"/>
      <c r="F37" s="176"/>
    </row>
    <row r="38" spans="1:6" ht="18.75" customHeight="1">
      <c r="A38" s="158"/>
      <c r="B38" s="175"/>
      <c r="C38" s="175"/>
      <c r="D38" s="175"/>
      <c r="E38" s="175"/>
      <c r="F38" s="176"/>
    </row>
    <row r="39" spans="1:6" ht="18.75" customHeight="1">
      <c r="A39" s="158"/>
      <c r="B39" s="175"/>
      <c r="C39" s="175"/>
      <c r="D39" s="175"/>
      <c r="E39" s="175"/>
      <c r="F39" s="176"/>
    </row>
    <row r="40" spans="1:6" ht="18.75" customHeight="1">
      <c r="A40" s="158"/>
      <c r="B40" s="175"/>
      <c r="C40" s="175"/>
      <c r="D40" s="175"/>
      <c r="E40" s="175"/>
      <c r="F40" s="176"/>
    </row>
    <row r="41" spans="1:6" ht="18.75" customHeight="1">
      <c r="A41" s="158"/>
      <c r="B41" s="175"/>
      <c r="C41" s="175"/>
      <c r="D41" s="175"/>
      <c r="E41" s="175"/>
      <c r="F41" s="176"/>
    </row>
    <row r="42" spans="1:8" ht="18.75" customHeight="1">
      <c r="A42" s="125"/>
      <c r="B42" s="178"/>
      <c r="C42" s="178"/>
      <c r="D42" s="178"/>
      <c r="E42" s="178"/>
      <c r="F42" s="84"/>
      <c r="G42" s="84"/>
      <c r="H42" s="84" t="s">
        <v>160</v>
      </c>
    </row>
    <row r="43" spans="1:8" ht="18.75" customHeight="1">
      <c r="A43" s="125"/>
      <c r="B43" s="178"/>
      <c r="C43" s="178"/>
      <c r="D43" s="178"/>
      <c r="E43" s="178"/>
      <c r="F43" s="84"/>
      <c r="G43" s="84"/>
      <c r="H43" s="84" t="s">
        <v>502</v>
      </c>
    </row>
    <row r="44" spans="1:6" ht="18.75" customHeight="1">
      <c r="A44" s="125"/>
      <c r="B44" s="160"/>
      <c r="C44" s="160"/>
      <c r="D44" s="160"/>
      <c r="E44" s="160"/>
      <c r="F44" s="161"/>
    </row>
    <row r="45" spans="1:6" ht="18.75" customHeight="1">
      <c r="A45" s="125"/>
      <c r="B45" s="160"/>
      <c r="C45" s="160"/>
      <c r="D45" s="160"/>
      <c r="E45" s="160"/>
      <c r="F45" s="161"/>
    </row>
    <row r="46" spans="1:8" ht="18" customHeight="1">
      <c r="A46" s="534" t="s">
        <v>161</v>
      </c>
      <c r="B46" s="534"/>
      <c r="C46" s="534"/>
      <c r="D46" s="534"/>
      <c r="E46" s="534"/>
      <c r="F46" s="534"/>
      <c r="G46" s="529"/>
      <c r="H46" s="529"/>
    </row>
    <row r="47" spans="1:8" ht="18" customHeight="1">
      <c r="A47" s="533" t="s">
        <v>457</v>
      </c>
      <c r="B47" s="533"/>
      <c r="C47" s="533"/>
      <c r="D47" s="533"/>
      <c r="E47" s="533"/>
      <c r="F47" s="533"/>
      <c r="G47" s="529"/>
      <c r="H47" s="529"/>
    </row>
    <row r="48" spans="1:6" ht="23.25" customHeight="1">
      <c r="A48" s="50"/>
      <c r="B48" s="50"/>
      <c r="C48" s="50"/>
      <c r="D48" s="50"/>
      <c r="E48" s="50"/>
      <c r="F48" s="179"/>
    </row>
    <row r="49" spans="1:6" ht="18" customHeight="1">
      <c r="A49" s="50"/>
      <c r="B49" s="50"/>
      <c r="C49" s="50"/>
      <c r="D49" s="50"/>
      <c r="E49" s="50"/>
      <c r="F49" s="179"/>
    </row>
    <row r="50" spans="1:6" ht="8.25" customHeight="1">
      <c r="A50" s="50"/>
      <c r="B50" s="50"/>
      <c r="C50" s="50"/>
      <c r="D50" s="50"/>
      <c r="E50" s="50"/>
      <c r="F50" s="179"/>
    </row>
    <row r="51" spans="1:8" ht="18" customHeight="1">
      <c r="A51" s="125"/>
      <c r="B51" s="180"/>
      <c r="C51" s="180"/>
      <c r="D51" s="180"/>
      <c r="E51" s="180"/>
      <c r="F51" s="84"/>
      <c r="G51" s="84"/>
      <c r="H51" s="84" t="s">
        <v>2</v>
      </c>
    </row>
    <row r="52" spans="1:8" ht="48.75" customHeight="1">
      <c r="A52" s="162" t="s">
        <v>3</v>
      </c>
      <c r="B52" s="163" t="s">
        <v>4</v>
      </c>
      <c r="C52" s="181" t="s">
        <v>421</v>
      </c>
      <c r="D52" s="164" t="s">
        <v>452</v>
      </c>
      <c r="E52" s="181" t="s">
        <v>458</v>
      </c>
      <c r="F52" s="435" t="s">
        <v>425</v>
      </c>
      <c r="G52" s="475" t="s">
        <v>489</v>
      </c>
      <c r="H52" s="475" t="s">
        <v>500</v>
      </c>
    </row>
    <row r="53" spans="1:8" ht="18" customHeight="1">
      <c r="A53" s="182"/>
      <c r="B53" s="183" t="s">
        <v>171</v>
      </c>
      <c r="C53" s="397"/>
      <c r="D53" s="436"/>
      <c r="E53" s="436"/>
      <c r="F53" s="437"/>
      <c r="G53" s="348"/>
      <c r="H53" s="506"/>
    </row>
    <row r="54" spans="1:8" ht="18" customHeight="1">
      <c r="A54" s="119" t="s">
        <v>6</v>
      </c>
      <c r="B54" s="185" t="s">
        <v>28</v>
      </c>
      <c r="C54" s="372">
        <v>105349</v>
      </c>
      <c r="D54" s="362">
        <v>105187</v>
      </c>
      <c r="E54" s="412">
        <v>95944</v>
      </c>
      <c r="F54" s="343">
        <v>47906</v>
      </c>
      <c r="G54" s="348">
        <v>102894</v>
      </c>
      <c r="H54" s="348">
        <v>102968</v>
      </c>
    </row>
    <row r="55" spans="1:8" ht="18" customHeight="1">
      <c r="A55" s="119" t="s">
        <v>23</v>
      </c>
      <c r="B55" s="185" t="s">
        <v>172</v>
      </c>
      <c r="C55" s="372">
        <v>14231</v>
      </c>
      <c r="D55" s="362">
        <v>14732</v>
      </c>
      <c r="E55" s="412">
        <v>14677</v>
      </c>
      <c r="F55" s="343">
        <v>9348</v>
      </c>
      <c r="G55" s="348">
        <v>14719</v>
      </c>
      <c r="H55" s="348">
        <v>14733</v>
      </c>
    </row>
    <row r="56" spans="1:8" ht="18" customHeight="1">
      <c r="A56" s="119" t="s">
        <v>53</v>
      </c>
      <c r="B56" s="185" t="s">
        <v>30</v>
      </c>
      <c r="C56" s="372">
        <v>107283</v>
      </c>
      <c r="D56" s="362">
        <v>114051</v>
      </c>
      <c r="E56" s="412">
        <v>102723</v>
      </c>
      <c r="F56" s="343">
        <v>110034</v>
      </c>
      <c r="G56" s="348">
        <v>115791</v>
      </c>
      <c r="H56" s="348">
        <v>117549</v>
      </c>
    </row>
    <row r="57" spans="1:8" ht="18" customHeight="1">
      <c r="A57" s="119" t="s">
        <v>65</v>
      </c>
      <c r="B57" s="185" t="s">
        <v>31</v>
      </c>
      <c r="C57" s="372">
        <v>24997</v>
      </c>
      <c r="D57" s="362">
        <v>21980</v>
      </c>
      <c r="E57" s="412">
        <v>20763</v>
      </c>
      <c r="F57" s="343">
        <v>46174</v>
      </c>
      <c r="G57" s="348">
        <v>46174</v>
      </c>
      <c r="H57" s="348">
        <v>46174</v>
      </c>
    </row>
    <row r="58" spans="1:8" ht="18" customHeight="1">
      <c r="A58" s="119" t="s">
        <v>76</v>
      </c>
      <c r="B58" s="185" t="s">
        <v>173</v>
      </c>
      <c r="C58" s="372">
        <v>146292</v>
      </c>
      <c r="D58" s="362">
        <v>144894</v>
      </c>
      <c r="E58" s="412">
        <v>143504</v>
      </c>
      <c r="F58" s="343">
        <v>156543</v>
      </c>
      <c r="G58" s="348">
        <v>158559</v>
      </c>
      <c r="H58" s="348">
        <v>158653</v>
      </c>
    </row>
    <row r="59" spans="1:8" ht="18" customHeight="1">
      <c r="A59" s="119"/>
      <c r="B59" s="187" t="s">
        <v>174</v>
      </c>
      <c r="C59" s="361">
        <f aca="true" t="shared" si="3" ref="C59:H59">C54+C55+C56+C57+C58</f>
        <v>398152</v>
      </c>
      <c r="D59" s="361">
        <f t="shared" si="3"/>
        <v>400844</v>
      </c>
      <c r="E59" s="361">
        <f t="shared" si="3"/>
        <v>377611</v>
      </c>
      <c r="F59" s="358">
        <f t="shared" si="3"/>
        <v>370005</v>
      </c>
      <c r="G59" s="358">
        <f t="shared" si="3"/>
        <v>438137</v>
      </c>
      <c r="H59" s="358">
        <f t="shared" si="3"/>
        <v>440077</v>
      </c>
    </row>
    <row r="60" spans="1:8" ht="18" customHeight="1">
      <c r="A60" s="65"/>
      <c r="B60" s="188" t="s">
        <v>175</v>
      </c>
      <c r="C60" s="372"/>
      <c r="D60" s="309"/>
      <c r="E60" s="410"/>
      <c r="F60" s="343"/>
      <c r="G60" s="348"/>
      <c r="H60" s="348"/>
    </row>
    <row r="61" spans="1:8" ht="18" customHeight="1">
      <c r="A61" s="119" t="s">
        <v>81</v>
      </c>
      <c r="B61" s="185" t="s">
        <v>176</v>
      </c>
      <c r="C61" s="372">
        <v>19839</v>
      </c>
      <c r="D61" s="362">
        <v>17605</v>
      </c>
      <c r="E61" s="412">
        <v>17533</v>
      </c>
      <c r="F61" s="343">
        <v>2350</v>
      </c>
      <c r="G61" s="348">
        <v>4647</v>
      </c>
      <c r="H61" s="348">
        <v>11085</v>
      </c>
    </row>
    <row r="62" spans="1:8" ht="18" customHeight="1">
      <c r="A62" s="119" t="s">
        <v>86</v>
      </c>
      <c r="B62" s="185" t="s">
        <v>35</v>
      </c>
      <c r="C62" s="372">
        <v>16174</v>
      </c>
      <c r="D62" s="362">
        <v>44198</v>
      </c>
      <c r="E62" s="412">
        <v>34323</v>
      </c>
      <c r="F62" s="343">
        <v>8700</v>
      </c>
      <c r="G62" s="348">
        <v>20850</v>
      </c>
      <c r="H62" s="348">
        <v>35397</v>
      </c>
    </row>
    <row r="63" spans="1:8" ht="18" customHeight="1">
      <c r="A63" s="119" t="s">
        <v>177</v>
      </c>
      <c r="B63" s="185" t="s">
        <v>37</v>
      </c>
      <c r="C63" s="372">
        <v>0</v>
      </c>
      <c r="D63" s="362">
        <v>0</v>
      </c>
      <c r="E63" s="412">
        <v>0</v>
      </c>
      <c r="F63" s="343">
        <v>0</v>
      </c>
      <c r="G63" s="348">
        <v>0</v>
      </c>
      <c r="H63" s="348">
        <v>0</v>
      </c>
    </row>
    <row r="64" spans="1:8" ht="18" customHeight="1">
      <c r="A64" s="119"/>
      <c r="B64" s="187" t="s">
        <v>178</v>
      </c>
      <c r="C64" s="361">
        <f aca="true" t="shared" si="4" ref="C64:H64">C61+C62+C63</f>
        <v>36013</v>
      </c>
      <c r="D64" s="361">
        <f t="shared" si="4"/>
        <v>61803</v>
      </c>
      <c r="E64" s="361">
        <f t="shared" si="4"/>
        <v>51856</v>
      </c>
      <c r="F64" s="358">
        <f t="shared" si="4"/>
        <v>11050</v>
      </c>
      <c r="G64" s="358">
        <f t="shared" si="4"/>
        <v>25497</v>
      </c>
      <c r="H64" s="358">
        <f t="shared" si="4"/>
        <v>46482</v>
      </c>
    </row>
    <row r="65" spans="1:8" ht="18" customHeight="1">
      <c r="A65" s="119"/>
      <c r="B65" s="187" t="s">
        <v>27</v>
      </c>
      <c r="C65" s="361">
        <f aca="true" t="shared" si="5" ref="C65:H65">C59+C64</f>
        <v>434165</v>
      </c>
      <c r="D65" s="361">
        <f t="shared" si="5"/>
        <v>462647</v>
      </c>
      <c r="E65" s="361">
        <f t="shared" si="5"/>
        <v>429467</v>
      </c>
      <c r="F65" s="358">
        <f t="shared" si="5"/>
        <v>381055</v>
      </c>
      <c r="G65" s="358">
        <f t="shared" si="5"/>
        <v>463634</v>
      </c>
      <c r="H65" s="358">
        <f t="shared" si="5"/>
        <v>486559</v>
      </c>
    </row>
    <row r="66" spans="1:8" ht="18" customHeight="1">
      <c r="A66" s="119" t="s">
        <v>122</v>
      </c>
      <c r="B66" s="187" t="s">
        <v>39</v>
      </c>
      <c r="C66" s="372"/>
      <c r="D66" s="358"/>
      <c r="E66" s="411"/>
      <c r="F66" s="343"/>
      <c r="G66" s="348"/>
      <c r="H66" s="348"/>
    </row>
    <row r="67" spans="1:8" ht="15.75">
      <c r="A67" s="119" t="s">
        <v>8</v>
      </c>
      <c r="B67" s="185" t="s">
        <v>179</v>
      </c>
      <c r="C67" s="372">
        <v>61950</v>
      </c>
      <c r="D67" s="362">
        <v>72134</v>
      </c>
      <c r="E67" s="412">
        <v>68659</v>
      </c>
      <c r="F67" s="343">
        <v>78440</v>
      </c>
      <c r="G67" s="348">
        <v>78708</v>
      </c>
      <c r="H67" s="348">
        <v>79419</v>
      </c>
    </row>
    <row r="68" spans="1:8" ht="15.75">
      <c r="A68" s="119" t="s">
        <v>10</v>
      </c>
      <c r="B68" s="185" t="s">
        <v>373</v>
      </c>
      <c r="C68" s="372">
        <v>9115</v>
      </c>
      <c r="D68" s="362">
        <v>9115</v>
      </c>
      <c r="E68" s="412">
        <v>9115</v>
      </c>
      <c r="F68" s="343">
        <v>10848</v>
      </c>
      <c r="G68" s="348">
        <v>10848</v>
      </c>
      <c r="H68" s="348">
        <v>10848</v>
      </c>
    </row>
    <row r="69" spans="1:8" ht="18" customHeight="1">
      <c r="A69" s="119"/>
      <c r="B69" s="187" t="s">
        <v>123</v>
      </c>
      <c r="C69" s="361">
        <f aca="true" t="shared" si="6" ref="C69:H69">C65+C67+C68</f>
        <v>505230</v>
      </c>
      <c r="D69" s="361">
        <f t="shared" si="6"/>
        <v>543896</v>
      </c>
      <c r="E69" s="361">
        <f t="shared" si="6"/>
        <v>507241</v>
      </c>
      <c r="F69" s="358">
        <f t="shared" si="6"/>
        <v>470343</v>
      </c>
      <c r="G69" s="358">
        <f t="shared" si="6"/>
        <v>553190</v>
      </c>
      <c r="H69" s="358">
        <f t="shared" si="6"/>
        <v>576826</v>
      </c>
    </row>
    <row r="70" spans="1:8" ht="18" customHeight="1">
      <c r="A70" s="154"/>
      <c r="B70" s="185" t="s">
        <v>180</v>
      </c>
      <c r="C70" s="359">
        <v>469217</v>
      </c>
      <c r="D70" s="362">
        <v>482093</v>
      </c>
      <c r="E70" s="412">
        <v>455385</v>
      </c>
      <c r="F70" s="362">
        <v>459293</v>
      </c>
      <c r="G70" s="348">
        <v>527693</v>
      </c>
      <c r="H70" s="348">
        <v>530344</v>
      </c>
    </row>
    <row r="71" spans="1:8" ht="15.75">
      <c r="A71" s="189"/>
      <c r="B71" s="190" t="s">
        <v>181</v>
      </c>
      <c r="C71" s="389">
        <v>36013</v>
      </c>
      <c r="D71" s="362">
        <v>61803</v>
      </c>
      <c r="E71" s="412">
        <v>51856</v>
      </c>
      <c r="F71" s="362">
        <v>11050</v>
      </c>
      <c r="G71" s="348">
        <v>25497</v>
      </c>
      <c r="H71" s="348">
        <v>46482</v>
      </c>
    </row>
    <row r="72" spans="1:8" ht="15.75">
      <c r="A72" s="192"/>
      <c r="B72" s="193" t="s">
        <v>182</v>
      </c>
      <c r="C72" s="360">
        <v>76</v>
      </c>
      <c r="D72" s="306">
        <v>76</v>
      </c>
      <c r="E72" s="413"/>
      <c r="F72" s="309">
        <v>16</v>
      </c>
      <c r="G72" s="349">
        <v>71</v>
      </c>
      <c r="H72" s="349">
        <v>71</v>
      </c>
    </row>
  </sheetData>
  <sheetProtection selectLockedCells="1" selectUnlockedCells="1"/>
  <mergeCells count="4">
    <mergeCell ref="A4:H4"/>
    <mergeCell ref="A5:H5"/>
    <mergeCell ref="A46:H46"/>
    <mergeCell ref="A47:H47"/>
  </mergeCells>
  <printOptions/>
  <pageMargins left="0.2" right="0.19" top="0.4701388888888889" bottom="0.5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87"/>
  <sheetViews>
    <sheetView zoomScaleSheetLayoutView="100" zoomScalePageLayoutView="0" workbookViewId="0" topLeftCell="A59">
      <selection activeCell="H33" sqref="H33"/>
    </sheetView>
  </sheetViews>
  <sheetFormatPr defaultColWidth="7.875" defaultRowHeight="12.75"/>
  <cols>
    <col min="1" max="1" width="5.75390625" style="196" customWidth="1"/>
    <col min="2" max="2" width="34.375" style="54" customWidth="1"/>
    <col min="3" max="3" width="10.375" style="3" customWidth="1"/>
    <col min="4" max="4" width="10.625" style="3" customWidth="1"/>
    <col min="5" max="5" width="10.375" style="3" customWidth="1"/>
    <col min="6" max="6" width="10.125" style="3" customWidth="1"/>
    <col min="7" max="7" width="10.125" style="47" customWidth="1"/>
    <col min="8" max="8" width="9.875" style="47" customWidth="1"/>
    <col min="9" max="245" width="7.875" style="47" customWidth="1"/>
  </cols>
  <sheetData>
    <row r="1" spans="2:8" ht="23.25" customHeight="1">
      <c r="B1" s="197"/>
      <c r="C1" s="198"/>
      <c r="D1" s="199"/>
      <c r="F1" s="198"/>
      <c r="G1" s="198"/>
      <c r="H1" s="198" t="s">
        <v>183</v>
      </c>
    </row>
    <row r="2" spans="2:8" ht="14.25" customHeight="1">
      <c r="B2" s="197"/>
      <c r="C2" s="198"/>
      <c r="D2" s="199"/>
      <c r="F2" s="198"/>
      <c r="G2" s="198"/>
      <c r="H2" s="198" t="s">
        <v>1</v>
      </c>
    </row>
    <row r="3" spans="2:4" ht="12.75" customHeight="1">
      <c r="B3" s="197"/>
      <c r="C3" s="200"/>
      <c r="D3" s="199"/>
    </row>
    <row r="4" spans="1:8" ht="18.75">
      <c r="A4" s="535" t="s">
        <v>184</v>
      </c>
      <c r="B4" s="535"/>
      <c r="C4" s="535"/>
      <c r="D4" s="535"/>
      <c r="E4" s="535"/>
      <c r="F4" s="535"/>
      <c r="G4" s="529"/>
      <c r="H4" s="529"/>
    </row>
    <row r="5" spans="1:8" ht="18" customHeight="1">
      <c r="A5" s="535" t="s">
        <v>456</v>
      </c>
      <c r="B5" s="535"/>
      <c r="C5" s="535"/>
      <c r="D5" s="535"/>
      <c r="E5" s="535"/>
      <c r="F5" s="535"/>
      <c r="G5" s="529"/>
      <c r="H5" s="529"/>
    </row>
    <row r="6" spans="2:3" ht="19.5" customHeight="1">
      <c r="B6" s="201"/>
      <c r="C6" s="202"/>
    </row>
    <row r="7" spans="2:8" ht="19.5" customHeight="1">
      <c r="B7" s="177"/>
      <c r="C7" s="198"/>
      <c r="F7" s="198"/>
      <c r="G7" s="198"/>
      <c r="H7" s="198" t="s">
        <v>2</v>
      </c>
    </row>
    <row r="8" spans="1:255" s="205" customFormat="1" ht="50.25" customHeight="1">
      <c r="A8" s="203" t="s">
        <v>3</v>
      </c>
      <c r="B8" s="204" t="s">
        <v>4</v>
      </c>
      <c r="C8" s="216" t="s">
        <v>421</v>
      </c>
      <c r="D8" s="15" t="s">
        <v>452</v>
      </c>
      <c r="E8" s="16" t="s">
        <v>453</v>
      </c>
      <c r="F8" s="479" t="s">
        <v>425</v>
      </c>
      <c r="G8" s="342" t="s">
        <v>489</v>
      </c>
      <c r="H8" s="350" t="s">
        <v>500</v>
      </c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8" ht="18" customHeight="1">
      <c r="A9" s="40" t="s">
        <v>6</v>
      </c>
      <c r="B9" s="165" t="s">
        <v>9</v>
      </c>
      <c r="C9" s="20"/>
      <c r="D9" s="166"/>
      <c r="E9" s="166"/>
      <c r="F9" s="372"/>
      <c r="G9" s="323"/>
      <c r="H9" s="348"/>
    </row>
    <row r="10" spans="1:8" ht="18" customHeight="1">
      <c r="A10" s="36" t="s">
        <v>8</v>
      </c>
      <c r="B10" s="167" t="s">
        <v>42</v>
      </c>
      <c r="C10" s="20"/>
      <c r="D10" s="168"/>
      <c r="E10" s="168"/>
      <c r="F10" s="372"/>
      <c r="G10" s="323"/>
      <c r="H10" s="348"/>
    </row>
    <row r="11" spans="1:8" ht="18" customHeight="1">
      <c r="A11" s="36" t="s">
        <v>10</v>
      </c>
      <c r="B11" s="167" t="s">
        <v>163</v>
      </c>
      <c r="C11" s="20"/>
      <c r="D11" s="168">
        <v>2023</v>
      </c>
      <c r="E11" s="168">
        <v>2023</v>
      </c>
      <c r="F11" s="372"/>
      <c r="G11" s="323"/>
      <c r="H11" s="348">
        <v>5149</v>
      </c>
    </row>
    <row r="12" spans="1:8" ht="18" customHeight="1">
      <c r="A12" s="36"/>
      <c r="B12" s="165" t="s">
        <v>164</v>
      </c>
      <c r="C12" s="166">
        <f>C10+C11</f>
        <v>0</v>
      </c>
      <c r="D12" s="166">
        <v>2023</v>
      </c>
      <c r="E12" s="166">
        <v>2023</v>
      </c>
      <c r="F12" s="395">
        <v>0</v>
      </c>
      <c r="G12" s="353">
        <v>0</v>
      </c>
      <c r="H12" s="349">
        <v>5149</v>
      </c>
    </row>
    <row r="13" spans="1:8" s="206" customFormat="1" ht="18" customHeight="1">
      <c r="A13" s="40" t="s">
        <v>23</v>
      </c>
      <c r="B13" s="165" t="s">
        <v>165</v>
      </c>
      <c r="C13" s="20"/>
      <c r="D13" s="166"/>
      <c r="E13" s="166"/>
      <c r="F13" s="372"/>
      <c r="G13" s="484"/>
      <c r="H13" s="481"/>
    </row>
    <row r="14" spans="1:8" ht="18" customHeight="1">
      <c r="A14" s="36" t="s">
        <v>8</v>
      </c>
      <c r="B14" s="167" t="s">
        <v>166</v>
      </c>
      <c r="C14" s="20"/>
      <c r="D14" s="168"/>
      <c r="E14" s="168"/>
      <c r="F14" s="372"/>
      <c r="G14" s="323"/>
      <c r="H14" s="348"/>
    </row>
    <row r="15" spans="1:8" ht="18" customHeight="1">
      <c r="A15" s="36" t="s">
        <v>10</v>
      </c>
      <c r="B15" s="167" t="s">
        <v>167</v>
      </c>
      <c r="C15" s="20"/>
      <c r="D15" s="168"/>
      <c r="E15" s="168"/>
      <c r="F15" s="372"/>
      <c r="G15" s="323"/>
      <c r="H15" s="348"/>
    </row>
    <row r="16" spans="1:8" ht="18" customHeight="1">
      <c r="A16" s="36"/>
      <c r="B16" s="165" t="s">
        <v>49</v>
      </c>
      <c r="C16" s="20"/>
      <c r="D16" s="166"/>
      <c r="E16" s="166"/>
      <c r="F16" s="372"/>
      <c r="G16" s="323"/>
      <c r="H16" s="348"/>
    </row>
    <row r="17" spans="1:8" ht="18" customHeight="1">
      <c r="A17" s="40" t="s">
        <v>53</v>
      </c>
      <c r="B17" s="165" t="s">
        <v>13</v>
      </c>
      <c r="C17" s="20"/>
      <c r="D17" s="166"/>
      <c r="E17" s="166"/>
      <c r="F17" s="372"/>
      <c r="G17" s="323"/>
      <c r="H17" s="348"/>
    </row>
    <row r="18" spans="1:8" s="124" customFormat="1" ht="18" customHeight="1">
      <c r="A18" s="40" t="s">
        <v>65</v>
      </c>
      <c r="B18" s="165" t="s">
        <v>15</v>
      </c>
      <c r="C18" s="30"/>
      <c r="D18" s="166"/>
      <c r="E18" s="166"/>
      <c r="F18" s="360"/>
      <c r="G18" s="323"/>
      <c r="H18" s="348"/>
    </row>
    <row r="19" spans="1:8" ht="18" customHeight="1">
      <c r="A19" s="36" t="s">
        <v>8</v>
      </c>
      <c r="B19" s="167" t="s">
        <v>68</v>
      </c>
      <c r="C19" s="20"/>
      <c r="D19" s="168"/>
      <c r="E19" s="168"/>
      <c r="F19" s="372"/>
      <c r="G19" s="323"/>
      <c r="H19" s="348"/>
    </row>
    <row r="20" spans="1:8" ht="18" customHeight="1">
      <c r="A20" s="36" t="s">
        <v>10</v>
      </c>
      <c r="B20" s="167" t="s">
        <v>69</v>
      </c>
      <c r="C20" s="20"/>
      <c r="D20" s="168"/>
      <c r="E20" s="168">
        <v>81</v>
      </c>
      <c r="F20" s="372"/>
      <c r="G20" s="323"/>
      <c r="H20" s="348"/>
    </row>
    <row r="21" spans="1:8" ht="18" customHeight="1">
      <c r="A21" s="36" t="s">
        <v>12</v>
      </c>
      <c r="B21" s="167" t="s">
        <v>71</v>
      </c>
      <c r="C21" s="20"/>
      <c r="D21" s="168"/>
      <c r="E21" s="168"/>
      <c r="F21" s="372"/>
      <c r="G21" s="323"/>
      <c r="H21" s="348"/>
    </row>
    <row r="22" spans="1:8" ht="18" customHeight="1">
      <c r="A22" s="36" t="s">
        <v>14</v>
      </c>
      <c r="B22" s="167" t="s">
        <v>70</v>
      </c>
      <c r="C22" s="20"/>
      <c r="D22" s="168"/>
      <c r="E22" s="168"/>
      <c r="F22" s="372"/>
      <c r="G22" s="323"/>
      <c r="H22" s="348"/>
    </row>
    <row r="23" spans="1:8" ht="18" customHeight="1">
      <c r="A23" s="36" t="s">
        <v>16</v>
      </c>
      <c r="B23" s="167" t="s">
        <v>71</v>
      </c>
      <c r="C23" s="20"/>
      <c r="D23" s="168"/>
      <c r="E23" s="168"/>
      <c r="F23" s="372"/>
      <c r="G23" s="323"/>
      <c r="H23" s="348"/>
    </row>
    <row r="24" spans="1:8" ht="18" customHeight="1">
      <c r="A24" s="36" t="s">
        <v>18</v>
      </c>
      <c r="B24" s="167" t="s">
        <v>72</v>
      </c>
      <c r="C24" s="166"/>
      <c r="D24" s="166"/>
      <c r="E24" s="166"/>
      <c r="F24" s="395"/>
      <c r="G24" s="323"/>
      <c r="H24" s="348"/>
    </row>
    <row r="25" spans="1:8" s="206" customFormat="1" ht="18" customHeight="1">
      <c r="A25" s="36" t="s">
        <v>20</v>
      </c>
      <c r="B25" s="167" t="s">
        <v>74</v>
      </c>
      <c r="C25" s="20"/>
      <c r="D25" s="166"/>
      <c r="E25" s="166"/>
      <c r="F25" s="372"/>
      <c r="G25" s="484"/>
      <c r="H25" s="481"/>
    </row>
    <row r="26" spans="1:8" s="206" customFormat="1" ht="18" customHeight="1">
      <c r="A26" s="36"/>
      <c r="B26" s="165" t="s">
        <v>75</v>
      </c>
      <c r="C26" s="30"/>
      <c r="D26" s="166"/>
      <c r="E26" s="166">
        <v>81</v>
      </c>
      <c r="F26" s="360"/>
      <c r="G26" s="484"/>
      <c r="H26" s="481"/>
    </row>
    <row r="27" spans="1:8" s="206" customFormat="1" ht="18" customHeight="1">
      <c r="A27" s="40" t="s">
        <v>76</v>
      </c>
      <c r="B27" s="165" t="s">
        <v>17</v>
      </c>
      <c r="C27" s="30"/>
      <c r="D27" s="166"/>
      <c r="E27" s="166"/>
      <c r="F27" s="480"/>
      <c r="G27" s="484"/>
      <c r="H27" s="481"/>
    </row>
    <row r="28" spans="1:8" s="207" customFormat="1" ht="18" customHeight="1">
      <c r="A28" s="40" t="s">
        <v>81</v>
      </c>
      <c r="B28" s="165" t="s">
        <v>19</v>
      </c>
      <c r="C28" s="166"/>
      <c r="D28" s="166"/>
      <c r="E28" s="395"/>
      <c r="F28" s="354"/>
      <c r="G28" s="481"/>
      <c r="H28" s="481"/>
    </row>
    <row r="29" spans="1:8" s="206" customFormat="1" ht="18" customHeight="1">
      <c r="A29" s="40" t="s">
        <v>86</v>
      </c>
      <c r="B29" s="165" t="s">
        <v>21</v>
      </c>
      <c r="C29" s="20"/>
      <c r="D29" s="170"/>
      <c r="E29" s="467"/>
      <c r="F29" s="409"/>
      <c r="G29" s="481"/>
      <c r="H29" s="481"/>
    </row>
    <row r="30" spans="1:8" s="445" customFormat="1" ht="18" customHeight="1">
      <c r="A30" s="40"/>
      <c r="B30" s="165" t="s">
        <v>169</v>
      </c>
      <c r="C30" s="30">
        <v>0</v>
      </c>
      <c r="D30" s="170">
        <v>2023</v>
      </c>
      <c r="E30" s="467">
        <v>2104</v>
      </c>
      <c r="F30" s="410">
        <v>0</v>
      </c>
      <c r="G30" s="309">
        <v>0</v>
      </c>
      <c r="H30" s="349">
        <v>5149</v>
      </c>
    </row>
    <row r="31" spans="1:8" ht="18" customHeight="1">
      <c r="A31" s="40" t="s">
        <v>91</v>
      </c>
      <c r="B31" s="169" t="s">
        <v>92</v>
      </c>
      <c r="C31" s="20"/>
      <c r="D31" s="172"/>
      <c r="E31" s="443"/>
      <c r="F31" s="409"/>
      <c r="G31" s="348"/>
      <c r="H31" s="348"/>
    </row>
    <row r="32" spans="1:8" ht="18" customHeight="1">
      <c r="A32" s="36" t="s">
        <v>8</v>
      </c>
      <c r="B32" s="171" t="s">
        <v>179</v>
      </c>
      <c r="C32" s="20">
        <v>54678</v>
      </c>
      <c r="D32" s="172">
        <v>61123</v>
      </c>
      <c r="E32" s="443">
        <v>58955</v>
      </c>
      <c r="F32" s="409">
        <v>65650</v>
      </c>
      <c r="G32" s="348">
        <v>65718</v>
      </c>
      <c r="H32" s="348">
        <v>66132</v>
      </c>
    </row>
    <row r="33" spans="1:8" ht="18" customHeight="1">
      <c r="A33" s="36" t="s">
        <v>10</v>
      </c>
      <c r="B33" s="171" t="s">
        <v>300</v>
      </c>
      <c r="C33" s="372"/>
      <c r="D33" s="172"/>
      <c r="E33" s="443"/>
      <c r="F33" s="409"/>
      <c r="G33" s="348"/>
      <c r="H33" s="348"/>
    </row>
    <row r="34" spans="1:8" s="206" customFormat="1" ht="18.75" customHeight="1">
      <c r="A34" s="36"/>
      <c r="B34" s="173" t="s">
        <v>97</v>
      </c>
      <c r="C34" s="361">
        <f aca="true" t="shared" si="0" ref="C34:H34">C30+C32+C33</f>
        <v>54678</v>
      </c>
      <c r="D34" s="361">
        <f t="shared" si="0"/>
        <v>63146</v>
      </c>
      <c r="E34" s="361">
        <f t="shared" si="0"/>
        <v>61059</v>
      </c>
      <c r="F34" s="411">
        <f t="shared" si="0"/>
        <v>65650</v>
      </c>
      <c r="G34" s="358">
        <f t="shared" si="0"/>
        <v>65718</v>
      </c>
      <c r="H34" s="358">
        <f t="shared" si="0"/>
        <v>71281</v>
      </c>
    </row>
    <row r="35" spans="1:6" s="102" customFormat="1" ht="17.25" customHeight="1">
      <c r="A35" s="125"/>
      <c r="B35" s="208"/>
      <c r="C35" s="209"/>
      <c r="D35" s="210"/>
      <c r="E35" s="210"/>
      <c r="F35" s="211"/>
    </row>
    <row r="36" spans="1:8" s="102" customFormat="1" ht="17.25" customHeight="1">
      <c r="A36" s="125"/>
      <c r="B36" s="208"/>
      <c r="C36" s="212"/>
      <c r="D36" s="210"/>
      <c r="E36" s="210"/>
      <c r="F36" s="198"/>
      <c r="G36" s="198"/>
      <c r="H36" s="198" t="s">
        <v>183</v>
      </c>
    </row>
    <row r="37" spans="1:8" s="102" customFormat="1" ht="11.25" customHeight="1">
      <c r="A37" s="125"/>
      <c r="B37" s="197"/>
      <c r="C37" s="198"/>
      <c r="D37" s="210"/>
      <c r="E37" s="210"/>
      <c r="F37" s="198"/>
      <c r="G37" s="198"/>
      <c r="H37" s="198" t="s">
        <v>185</v>
      </c>
    </row>
    <row r="38" spans="1:5" ht="16.5">
      <c r="A38" s="125"/>
      <c r="B38" s="197"/>
      <c r="C38" s="200"/>
      <c r="D38" s="213"/>
      <c r="E38" s="213"/>
    </row>
    <row r="39" spans="1:8" ht="18" customHeight="1">
      <c r="A39" s="535" t="s">
        <v>184</v>
      </c>
      <c r="B39" s="535"/>
      <c r="C39" s="535"/>
      <c r="D39" s="535"/>
      <c r="E39" s="535"/>
      <c r="F39" s="535"/>
      <c r="G39" s="529"/>
      <c r="H39" s="529"/>
    </row>
    <row r="40" spans="1:8" s="63" customFormat="1" ht="19.5" customHeight="1">
      <c r="A40" s="531" t="s">
        <v>457</v>
      </c>
      <c r="B40" s="531"/>
      <c r="C40" s="531"/>
      <c r="D40" s="531"/>
      <c r="E40" s="531"/>
      <c r="F40" s="531"/>
      <c r="G40" s="527"/>
      <c r="H40" s="527"/>
    </row>
    <row r="41" spans="1:6" s="63" customFormat="1" ht="12.75" customHeight="1" hidden="1">
      <c r="A41" s="125"/>
      <c r="B41" s="201"/>
      <c r="C41" s="202"/>
      <c r="D41" s="214"/>
      <c r="E41" s="214"/>
      <c r="F41" s="214"/>
    </row>
    <row r="42" spans="1:6" s="63" customFormat="1" ht="15.75">
      <c r="A42" s="125"/>
      <c r="B42" s="177"/>
      <c r="C42" s="215"/>
      <c r="D42" s="214"/>
      <c r="E42" s="214"/>
      <c r="F42" s="214"/>
    </row>
    <row r="43" spans="1:8" s="63" customFormat="1" ht="17.25" customHeight="1">
      <c r="A43" s="125"/>
      <c r="B43" s="177"/>
      <c r="C43" s="198"/>
      <c r="D43" s="198"/>
      <c r="E43" s="198"/>
      <c r="F43" s="198"/>
      <c r="G43" s="198"/>
      <c r="H43" s="198" t="s">
        <v>2</v>
      </c>
    </row>
    <row r="44" spans="1:8" s="102" customFormat="1" ht="46.5" customHeight="1">
      <c r="A44" s="203" t="s">
        <v>3</v>
      </c>
      <c r="B44" s="204" t="s">
        <v>4</v>
      </c>
      <c r="C44" s="17" t="s">
        <v>421</v>
      </c>
      <c r="D44" s="15" t="s">
        <v>452</v>
      </c>
      <c r="E44" s="16" t="s">
        <v>453</v>
      </c>
      <c r="F44" s="216" t="s">
        <v>425</v>
      </c>
      <c r="G44" s="342" t="s">
        <v>489</v>
      </c>
      <c r="H44" s="350" t="s">
        <v>500</v>
      </c>
    </row>
    <row r="45" spans="1:8" s="102" customFormat="1" ht="18" customHeight="1">
      <c r="A45" s="182"/>
      <c r="B45" s="183" t="s">
        <v>171</v>
      </c>
      <c r="C45" s="397"/>
      <c r="D45" s="184"/>
      <c r="E45" s="444"/>
      <c r="F45" s="482"/>
      <c r="G45" s="391"/>
      <c r="H45" s="391"/>
    </row>
    <row r="46" spans="1:8" s="102" customFormat="1" ht="18" customHeight="1">
      <c r="A46" s="119" t="s">
        <v>6</v>
      </c>
      <c r="B46" s="185" t="s">
        <v>28</v>
      </c>
      <c r="C46" s="20">
        <v>39295</v>
      </c>
      <c r="D46" s="186">
        <v>47586</v>
      </c>
      <c r="E46" s="186">
        <v>46968</v>
      </c>
      <c r="F46" s="372">
        <v>49718</v>
      </c>
      <c r="G46" s="391">
        <v>49775</v>
      </c>
      <c r="H46" s="391">
        <v>53850</v>
      </c>
    </row>
    <row r="47" spans="1:8" s="102" customFormat="1" ht="18" customHeight="1">
      <c r="A47" s="119" t="s">
        <v>23</v>
      </c>
      <c r="B47" s="185" t="s">
        <v>172</v>
      </c>
      <c r="C47" s="20">
        <v>7729</v>
      </c>
      <c r="D47" s="186">
        <v>8201</v>
      </c>
      <c r="E47" s="186">
        <v>8087</v>
      </c>
      <c r="F47" s="372">
        <v>9193</v>
      </c>
      <c r="G47" s="391">
        <v>9204</v>
      </c>
      <c r="H47" s="391">
        <v>10017</v>
      </c>
    </row>
    <row r="48" spans="1:8" s="102" customFormat="1" ht="18" customHeight="1">
      <c r="A48" s="119" t="s">
        <v>53</v>
      </c>
      <c r="B48" s="185" t="s">
        <v>30</v>
      </c>
      <c r="C48" s="20">
        <v>7654</v>
      </c>
      <c r="D48" s="186">
        <v>7359</v>
      </c>
      <c r="E48" s="186">
        <v>6004</v>
      </c>
      <c r="F48" s="372">
        <v>6739</v>
      </c>
      <c r="G48" s="391">
        <v>6739</v>
      </c>
      <c r="H48" s="391">
        <v>7414</v>
      </c>
    </row>
    <row r="49" spans="1:8" s="102" customFormat="1" ht="18" customHeight="1">
      <c r="A49" s="119" t="s">
        <v>65</v>
      </c>
      <c r="B49" s="185" t="s">
        <v>31</v>
      </c>
      <c r="C49" s="20"/>
      <c r="D49" s="186"/>
      <c r="E49" s="186"/>
      <c r="F49" s="372"/>
      <c r="G49" s="391"/>
      <c r="H49" s="391"/>
    </row>
    <row r="50" spans="1:8" ht="18" customHeight="1">
      <c r="A50" s="119" t="s">
        <v>76</v>
      </c>
      <c r="B50" s="185" t="s">
        <v>173</v>
      </c>
      <c r="C50" s="20"/>
      <c r="D50" s="186"/>
      <c r="E50" s="186"/>
      <c r="F50" s="372"/>
      <c r="G50" s="348"/>
      <c r="H50" s="345"/>
    </row>
    <row r="51" spans="1:8" s="217" customFormat="1" ht="18" customHeight="1">
      <c r="A51" s="119"/>
      <c r="B51" s="187" t="s">
        <v>174</v>
      </c>
      <c r="C51" s="174">
        <f aca="true" t="shared" si="1" ref="C51:H51">C46+C47+C48+C49+C50</f>
        <v>54678</v>
      </c>
      <c r="D51" s="174">
        <f t="shared" si="1"/>
        <v>63146</v>
      </c>
      <c r="E51" s="174">
        <f t="shared" si="1"/>
        <v>61059</v>
      </c>
      <c r="F51" s="361">
        <f t="shared" si="1"/>
        <v>65650</v>
      </c>
      <c r="G51" s="358">
        <f t="shared" si="1"/>
        <v>65718</v>
      </c>
      <c r="H51" s="358">
        <f t="shared" si="1"/>
        <v>71281</v>
      </c>
    </row>
    <row r="52" spans="1:8" s="102" customFormat="1" ht="18" customHeight="1">
      <c r="A52" s="65"/>
      <c r="B52" s="188" t="s">
        <v>175</v>
      </c>
      <c r="C52" s="20"/>
      <c r="D52" s="30"/>
      <c r="E52" s="30"/>
      <c r="F52" s="372"/>
      <c r="G52" s="391"/>
      <c r="H52" s="391"/>
    </row>
    <row r="53" spans="1:8" s="102" customFormat="1" ht="18" customHeight="1">
      <c r="A53" s="119" t="s">
        <v>81</v>
      </c>
      <c r="B53" s="185" t="s">
        <v>176</v>
      </c>
      <c r="C53" s="20"/>
      <c r="D53" s="186"/>
      <c r="E53" s="186"/>
      <c r="F53" s="372"/>
      <c r="G53" s="391"/>
      <c r="H53" s="391"/>
    </row>
    <row r="54" spans="1:8" s="102" customFormat="1" ht="18" customHeight="1">
      <c r="A54" s="119" t="s">
        <v>86</v>
      </c>
      <c r="B54" s="185" t="s">
        <v>35</v>
      </c>
      <c r="C54" s="20"/>
      <c r="D54" s="186"/>
      <c r="E54" s="186"/>
      <c r="F54" s="372"/>
      <c r="G54" s="391"/>
      <c r="H54" s="391"/>
    </row>
    <row r="55" spans="1:8" ht="18" customHeight="1">
      <c r="A55" s="119" t="s">
        <v>177</v>
      </c>
      <c r="B55" s="185" t="s">
        <v>37</v>
      </c>
      <c r="C55" s="20"/>
      <c r="D55" s="186"/>
      <c r="E55" s="186"/>
      <c r="F55" s="372"/>
      <c r="G55" s="348"/>
      <c r="H55" s="345"/>
    </row>
    <row r="56" spans="1:8" ht="18" customHeight="1">
      <c r="A56" s="119"/>
      <c r="B56" s="187" t="s">
        <v>178</v>
      </c>
      <c r="C56" s="174"/>
      <c r="D56" s="174"/>
      <c r="E56" s="174"/>
      <c r="F56" s="361"/>
      <c r="G56" s="348"/>
      <c r="H56" s="345"/>
    </row>
    <row r="57" spans="1:8" ht="18" customHeight="1">
      <c r="A57" s="119"/>
      <c r="B57" s="187" t="s">
        <v>27</v>
      </c>
      <c r="C57" s="174">
        <f aca="true" t="shared" si="2" ref="C57:H57">C51+C56</f>
        <v>54678</v>
      </c>
      <c r="D57" s="174">
        <f t="shared" si="2"/>
        <v>63146</v>
      </c>
      <c r="E57" s="174">
        <f t="shared" si="2"/>
        <v>61059</v>
      </c>
      <c r="F57" s="361">
        <f t="shared" si="2"/>
        <v>65650</v>
      </c>
      <c r="G57" s="358">
        <f t="shared" si="2"/>
        <v>65718</v>
      </c>
      <c r="H57" s="358">
        <f t="shared" si="2"/>
        <v>71281</v>
      </c>
    </row>
    <row r="58" spans="1:8" ht="18" customHeight="1">
      <c r="A58" s="119" t="s">
        <v>122</v>
      </c>
      <c r="B58" s="187" t="s">
        <v>39</v>
      </c>
      <c r="C58" s="20"/>
      <c r="D58" s="174"/>
      <c r="E58" s="174"/>
      <c r="F58" s="372"/>
      <c r="G58" s="348"/>
      <c r="H58" s="345"/>
    </row>
    <row r="59" spans="1:8" s="102" customFormat="1" ht="18" customHeight="1">
      <c r="A59" s="119" t="s">
        <v>8</v>
      </c>
      <c r="B59" s="185" t="s">
        <v>179</v>
      </c>
      <c r="C59" s="20"/>
      <c r="D59" s="186"/>
      <c r="E59" s="186"/>
      <c r="F59" s="372"/>
      <c r="G59" s="391"/>
      <c r="H59" s="391"/>
    </row>
    <row r="60" spans="1:8" s="102" customFormat="1" ht="18" customHeight="1">
      <c r="A60" s="218" t="s">
        <v>67</v>
      </c>
      <c r="B60" s="190" t="s">
        <v>186</v>
      </c>
      <c r="C60" s="20"/>
      <c r="D60" s="186"/>
      <c r="E60" s="186"/>
      <c r="F60" s="372"/>
      <c r="G60" s="391"/>
      <c r="H60" s="391"/>
    </row>
    <row r="61" spans="1:8" s="102" customFormat="1" ht="18" customHeight="1">
      <c r="A61" s="218"/>
      <c r="B61" s="219" t="s">
        <v>123</v>
      </c>
      <c r="C61" s="174">
        <f aca="true" t="shared" si="3" ref="C61:H61">C57+C59</f>
        <v>54678</v>
      </c>
      <c r="D61" s="174">
        <f t="shared" si="3"/>
        <v>63146</v>
      </c>
      <c r="E61" s="174">
        <f t="shared" si="3"/>
        <v>61059</v>
      </c>
      <c r="F61" s="361">
        <f t="shared" si="3"/>
        <v>65650</v>
      </c>
      <c r="G61" s="358">
        <f t="shared" si="3"/>
        <v>65718</v>
      </c>
      <c r="H61" s="358">
        <f t="shared" si="3"/>
        <v>71281</v>
      </c>
    </row>
    <row r="62" spans="1:8" ht="18" customHeight="1">
      <c r="A62" s="36"/>
      <c r="B62" s="220" t="s">
        <v>187</v>
      </c>
      <c r="C62" s="186">
        <v>54678</v>
      </c>
      <c r="D62" s="186">
        <v>63146</v>
      </c>
      <c r="E62" s="186">
        <v>61059</v>
      </c>
      <c r="F62" s="359">
        <v>65650</v>
      </c>
      <c r="G62" s="348">
        <v>65718</v>
      </c>
      <c r="H62" s="345">
        <f>H61</f>
        <v>71281</v>
      </c>
    </row>
    <row r="63" spans="1:8" ht="18" customHeight="1">
      <c r="A63" s="189"/>
      <c r="B63" s="303" t="s">
        <v>188</v>
      </c>
      <c r="C63" s="186"/>
      <c r="D63" s="186"/>
      <c r="E63" s="186"/>
      <c r="F63" s="359"/>
      <c r="G63" s="348"/>
      <c r="H63" s="345"/>
    </row>
    <row r="64" spans="1:8" s="63" customFormat="1" ht="18.75" customHeight="1">
      <c r="A64" s="304"/>
      <c r="B64" s="305" t="s">
        <v>182</v>
      </c>
      <c r="C64" s="194">
        <v>16</v>
      </c>
      <c r="D64" s="194">
        <v>16</v>
      </c>
      <c r="E64" s="194"/>
      <c r="F64" s="363">
        <v>14</v>
      </c>
      <c r="G64" s="349">
        <v>14</v>
      </c>
      <c r="H64" s="373">
        <v>14</v>
      </c>
    </row>
    <row r="65" spans="1:8" ht="16.5">
      <c r="A65" s="352"/>
      <c r="B65" s="352" t="s">
        <v>430</v>
      </c>
      <c r="C65" s="351">
        <v>16</v>
      </c>
      <c r="D65" s="351">
        <v>16</v>
      </c>
      <c r="E65" s="351"/>
      <c r="F65" s="483">
        <v>14</v>
      </c>
      <c r="G65" s="348">
        <v>14</v>
      </c>
      <c r="H65" s="345">
        <v>14</v>
      </c>
    </row>
    <row r="66" spans="1:8" ht="16.5">
      <c r="A66" s="39"/>
      <c r="B66" s="39" t="s">
        <v>181</v>
      </c>
      <c r="C66" s="231">
        <v>0</v>
      </c>
      <c r="D66" s="74">
        <v>0</v>
      </c>
      <c r="E66" s="231"/>
      <c r="F66" s="470">
        <v>0</v>
      </c>
      <c r="G66" s="348">
        <v>0</v>
      </c>
      <c r="H66" s="345">
        <v>0</v>
      </c>
    </row>
    <row r="67" spans="1:2" ht="16.5">
      <c r="A67" s="125"/>
      <c r="B67" s="55"/>
    </row>
    <row r="68" spans="1:2" ht="16.5">
      <c r="A68" s="125"/>
      <c r="B68" s="55"/>
    </row>
    <row r="69" spans="1:2" ht="16.5">
      <c r="A69" s="125"/>
      <c r="B69" s="55"/>
    </row>
    <row r="70" ht="16.5">
      <c r="B70" s="55"/>
    </row>
    <row r="71" ht="16.5">
      <c r="B71" s="55"/>
    </row>
    <row r="72" ht="16.5">
      <c r="B72" s="55"/>
    </row>
    <row r="73" ht="16.5">
      <c r="B73" s="55"/>
    </row>
    <row r="74" ht="16.5">
      <c r="B74" s="55"/>
    </row>
    <row r="75" ht="16.5">
      <c r="B75" s="55"/>
    </row>
    <row r="76" ht="16.5">
      <c r="B76" s="55"/>
    </row>
    <row r="77" ht="16.5">
      <c r="B77" s="55"/>
    </row>
    <row r="78" ht="16.5">
      <c r="B78" s="55"/>
    </row>
    <row r="79" ht="16.5">
      <c r="B79" s="55"/>
    </row>
    <row r="80" ht="16.5">
      <c r="B80" s="55"/>
    </row>
    <row r="81" ht="16.5">
      <c r="B81" s="55"/>
    </row>
    <row r="82" ht="16.5">
      <c r="B82" s="55"/>
    </row>
    <row r="83" ht="16.5">
      <c r="B83" s="55"/>
    </row>
    <row r="84" ht="16.5">
      <c r="B84" s="55"/>
    </row>
    <row r="85" ht="16.5">
      <c r="B85" s="55"/>
    </row>
    <row r="86" ht="16.5">
      <c r="B86" s="55"/>
    </row>
    <row r="87" ht="16.5">
      <c r="B87" s="55"/>
    </row>
  </sheetData>
  <sheetProtection selectLockedCells="1" selectUnlockedCells="1"/>
  <mergeCells count="4">
    <mergeCell ref="A4:H4"/>
    <mergeCell ref="A5:H5"/>
    <mergeCell ref="A39:H39"/>
    <mergeCell ref="A40:H40"/>
  </mergeCells>
  <printOptions horizontalCentered="1"/>
  <pageMargins left="0.22013888888888888" right="0.17" top="0.4" bottom="2.0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86"/>
  <sheetViews>
    <sheetView zoomScalePageLayoutView="0" workbookViewId="0" topLeftCell="B50">
      <selection activeCell="M58" sqref="M58"/>
    </sheetView>
  </sheetViews>
  <sheetFormatPr defaultColWidth="9.00390625" defaultRowHeight="12.75"/>
  <cols>
    <col min="1" max="1" width="5.75390625" style="196" customWidth="1"/>
    <col min="2" max="2" width="35.00390625" style="54" customWidth="1"/>
    <col min="3" max="3" width="10.25390625" style="3" customWidth="1"/>
    <col min="4" max="4" width="10.375" style="3" customWidth="1"/>
    <col min="5" max="5" width="10.125" style="3" customWidth="1"/>
    <col min="6" max="6" width="9.875" style="3" customWidth="1"/>
    <col min="7" max="7" width="9.875" style="0" customWidth="1"/>
    <col min="8" max="8" width="9.375" style="0" customWidth="1"/>
  </cols>
  <sheetData>
    <row r="1" spans="2:8" ht="18.75">
      <c r="B1" s="197"/>
      <c r="C1" s="198"/>
      <c r="D1" s="199"/>
      <c r="F1" s="198"/>
      <c r="G1" s="198"/>
      <c r="H1" s="198" t="s">
        <v>367</v>
      </c>
    </row>
    <row r="2" spans="2:8" ht="11.25" customHeight="1">
      <c r="B2" s="197"/>
      <c r="C2" s="198"/>
      <c r="D2" s="199"/>
      <c r="F2" s="198"/>
      <c r="G2" s="198"/>
      <c r="H2" s="198" t="s">
        <v>1</v>
      </c>
    </row>
    <row r="3" spans="2:4" ht="18.75">
      <c r="B3" s="197"/>
      <c r="C3" s="200"/>
      <c r="D3" s="199"/>
    </row>
    <row r="4" spans="1:8" ht="18.75">
      <c r="A4" s="535" t="s">
        <v>189</v>
      </c>
      <c r="B4" s="535"/>
      <c r="C4" s="535"/>
      <c r="D4" s="535"/>
      <c r="E4" s="535"/>
      <c r="F4" s="535"/>
      <c r="G4" s="529"/>
      <c r="H4" s="529"/>
    </row>
    <row r="5" spans="1:8" ht="18" customHeight="1">
      <c r="A5" s="536" t="s">
        <v>456</v>
      </c>
      <c r="B5" s="536"/>
      <c r="C5" s="536"/>
      <c r="D5" s="536"/>
      <c r="E5" s="536"/>
      <c r="F5" s="536"/>
      <c r="G5" s="529"/>
      <c r="H5" s="529"/>
    </row>
    <row r="6" spans="2:3" ht="27.75" customHeight="1">
      <c r="B6" s="201"/>
      <c r="C6" s="202"/>
    </row>
    <row r="7" spans="2:8" ht="18.75" customHeight="1">
      <c r="B7" s="177"/>
      <c r="C7" s="198"/>
      <c r="F7" s="198"/>
      <c r="G7" s="198"/>
      <c r="H7" s="198" t="s">
        <v>2</v>
      </c>
    </row>
    <row r="8" spans="1:8" ht="48.75" customHeight="1">
      <c r="A8" s="203" t="s">
        <v>3</v>
      </c>
      <c r="B8" s="204" t="s">
        <v>4</v>
      </c>
      <c r="C8" s="216" t="s">
        <v>421</v>
      </c>
      <c r="D8" s="15" t="s">
        <v>452</v>
      </c>
      <c r="E8" s="16" t="s">
        <v>453</v>
      </c>
      <c r="F8" s="342" t="s">
        <v>425</v>
      </c>
      <c r="G8" s="350" t="s">
        <v>489</v>
      </c>
      <c r="H8" s="350" t="s">
        <v>500</v>
      </c>
    </row>
    <row r="9" spans="1:8" ht="15.75">
      <c r="A9" s="40" t="s">
        <v>6</v>
      </c>
      <c r="B9" s="165" t="s">
        <v>9</v>
      </c>
      <c r="C9" s="343"/>
      <c r="D9" s="353"/>
      <c r="E9" s="354"/>
      <c r="F9" s="343"/>
      <c r="G9" s="348"/>
      <c r="H9" s="348"/>
    </row>
    <row r="10" spans="1:8" ht="15.75">
      <c r="A10" s="36" t="s">
        <v>8</v>
      </c>
      <c r="B10" s="167" t="s">
        <v>42</v>
      </c>
      <c r="C10" s="343"/>
      <c r="D10" s="355"/>
      <c r="E10" s="356"/>
      <c r="F10" s="343"/>
      <c r="G10" s="348"/>
      <c r="H10" s="348"/>
    </row>
    <row r="11" spans="1:8" ht="18" customHeight="1">
      <c r="A11" s="36" t="s">
        <v>10</v>
      </c>
      <c r="B11" s="167" t="s">
        <v>163</v>
      </c>
      <c r="C11" s="343"/>
      <c r="D11" s="355">
        <v>25600</v>
      </c>
      <c r="E11" s="356">
        <v>24600</v>
      </c>
      <c r="F11" s="343">
        <v>1000</v>
      </c>
      <c r="G11" s="348">
        <v>1000</v>
      </c>
      <c r="H11" s="348">
        <v>1000</v>
      </c>
    </row>
    <row r="12" spans="1:8" ht="18" customHeight="1">
      <c r="A12" s="36"/>
      <c r="B12" s="165" t="s">
        <v>164</v>
      </c>
      <c r="C12" s="353">
        <v>0</v>
      </c>
      <c r="D12" s="353">
        <v>25600</v>
      </c>
      <c r="E12" s="353">
        <v>24600</v>
      </c>
      <c r="F12" s="353">
        <v>1000</v>
      </c>
      <c r="G12" s="349">
        <v>1000</v>
      </c>
      <c r="H12" s="349">
        <v>1000</v>
      </c>
    </row>
    <row r="13" spans="1:8" ht="18" customHeight="1">
      <c r="A13" s="40" t="s">
        <v>23</v>
      </c>
      <c r="B13" s="165" t="s">
        <v>165</v>
      </c>
      <c r="C13" s="343"/>
      <c r="D13" s="353"/>
      <c r="E13" s="354"/>
      <c r="F13" s="343"/>
      <c r="G13" s="348"/>
      <c r="H13" s="348"/>
    </row>
    <row r="14" spans="1:8" ht="18" customHeight="1">
      <c r="A14" s="36" t="s">
        <v>8</v>
      </c>
      <c r="B14" s="167" t="s">
        <v>166</v>
      </c>
      <c r="C14" s="343"/>
      <c r="D14" s="355"/>
      <c r="E14" s="356"/>
      <c r="F14" s="343"/>
      <c r="G14" s="348"/>
      <c r="H14" s="348"/>
    </row>
    <row r="15" spans="1:8" ht="18" customHeight="1">
      <c r="A15" s="36" t="s">
        <v>10</v>
      </c>
      <c r="B15" s="167" t="s">
        <v>167</v>
      </c>
      <c r="C15" s="343"/>
      <c r="D15" s="355"/>
      <c r="E15" s="356"/>
      <c r="F15" s="343"/>
      <c r="G15" s="348"/>
      <c r="H15" s="348"/>
    </row>
    <row r="16" spans="1:8" ht="18" customHeight="1">
      <c r="A16" s="36"/>
      <c r="B16" s="165" t="s">
        <v>49</v>
      </c>
      <c r="C16" s="343"/>
      <c r="D16" s="353"/>
      <c r="E16" s="354"/>
      <c r="F16" s="343"/>
      <c r="G16" s="348"/>
      <c r="H16" s="348"/>
    </row>
    <row r="17" spans="1:8" ht="18" customHeight="1">
      <c r="A17" s="40" t="s">
        <v>53</v>
      </c>
      <c r="B17" s="165" t="s">
        <v>13</v>
      </c>
      <c r="C17" s="343"/>
      <c r="D17" s="353"/>
      <c r="E17" s="354"/>
      <c r="F17" s="343"/>
      <c r="G17" s="348"/>
      <c r="H17" s="348"/>
    </row>
    <row r="18" spans="1:8" ht="18" customHeight="1">
      <c r="A18" s="40" t="s">
        <v>65</v>
      </c>
      <c r="B18" s="165" t="s">
        <v>15</v>
      </c>
      <c r="C18" s="309"/>
      <c r="D18" s="353"/>
      <c r="E18" s="354"/>
      <c r="F18" s="309"/>
      <c r="G18" s="348"/>
      <c r="H18" s="348"/>
    </row>
    <row r="19" spans="1:8" ht="18" customHeight="1">
      <c r="A19" s="36" t="s">
        <v>8</v>
      </c>
      <c r="B19" s="167" t="s">
        <v>68</v>
      </c>
      <c r="C19" s="343">
        <v>100</v>
      </c>
      <c r="D19" s="355">
        <v>100</v>
      </c>
      <c r="E19" s="356">
        <v>28</v>
      </c>
      <c r="F19" s="343">
        <v>100</v>
      </c>
      <c r="G19" s="348">
        <v>100</v>
      </c>
      <c r="H19" s="348">
        <v>100</v>
      </c>
    </row>
    <row r="20" spans="1:8" ht="18" customHeight="1">
      <c r="A20" s="36" t="s">
        <v>10</v>
      </c>
      <c r="B20" s="167" t="s">
        <v>69</v>
      </c>
      <c r="C20" s="343">
        <v>150</v>
      </c>
      <c r="D20" s="355">
        <v>150</v>
      </c>
      <c r="E20" s="356">
        <v>135</v>
      </c>
      <c r="F20" s="343">
        <v>150</v>
      </c>
      <c r="G20" s="348">
        <v>150</v>
      </c>
      <c r="H20" s="348">
        <v>150</v>
      </c>
    </row>
    <row r="21" spans="1:8" ht="18" customHeight="1">
      <c r="A21" s="36" t="s">
        <v>12</v>
      </c>
      <c r="B21" s="167" t="s">
        <v>71</v>
      </c>
      <c r="C21" s="343"/>
      <c r="D21" s="355"/>
      <c r="E21" s="356"/>
      <c r="F21" s="343"/>
      <c r="G21" s="348"/>
      <c r="H21" s="348"/>
    </row>
    <row r="22" spans="1:8" ht="18" customHeight="1">
      <c r="A22" s="36" t="s">
        <v>14</v>
      </c>
      <c r="B22" s="167" t="s">
        <v>70</v>
      </c>
      <c r="C22" s="343"/>
      <c r="D22" s="355"/>
      <c r="E22" s="356"/>
      <c r="F22" s="343"/>
      <c r="G22" s="348"/>
      <c r="H22" s="348"/>
    </row>
    <row r="23" spans="1:8" ht="18" customHeight="1">
      <c r="A23" s="36" t="s">
        <v>16</v>
      </c>
      <c r="B23" s="167" t="s">
        <v>72</v>
      </c>
      <c r="C23" s="343"/>
      <c r="D23" s="355"/>
      <c r="E23" s="356"/>
      <c r="F23" s="343"/>
      <c r="G23" s="348"/>
      <c r="H23" s="348"/>
    </row>
    <row r="24" spans="1:8" ht="18" customHeight="1">
      <c r="A24" s="36" t="s">
        <v>33</v>
      </c>
      <c r="B24" s="167" t="s">
        <v>74</v>
      </c>
      <c r="C24" s="353"/>
      <c r="D24" s="353"/>
      <c r="E24" s="353"/>
      <c r="F24" s="353"/>
      <c r="G24" s="348"/>
      <c r="H24" s="348"/>
    </row>
    <row r="25" spans="1:8" ht="18" customHeight="1">
      <c r="A25" s="36"/>
      <c r="B25" s="165" t="s">
        <v>75</v>
      </c>
      <c r="C25" s="353">
        <v>250</v>
      </c>
      <c r="D25" s="353">
        <v>250</v>
      </c>
      <c r="E25" s="353">
        <f>E19+E20</f>
        <v>163</v>
      </c>
      <c r="F25" s="353">
        <f>F19+F20</f>
        <v>250</v>
      </c>
      <c r="G25" s="353">
        <f>G19+G20</f>
        <v>250</v>
      </c>
      <c r="H25" s="353">
        <f>H19+H20</f>
        <v>250</v>
      </c>
    </row>
    <row r="26" spans="1:8" ht="18" customHeight="1">
      <c r="A26" s="40" t="s">
        <v>76</v>
      </c>
      <c r="B26" s="165" t="s">
        <v>17</v>
      </c>
      <c r="C26" s="309"/>
      <c r="D26" s="353"/>
      <c r="E26" s="354"/>
      <c r="F26" s="309"/>
      <c r="G26" s="348"/>
      <c r="H26" s="348"/>
    </row>
    <row r="27" spans="1:8" ht="18" customHeight="1">
      <c r="A27" s="40" t="s">
        <v>81</v>
      </c>
      <c r="B27" s="165" t="s">
        <v>19</v>
      </c>
      <c r="C27" s="309"/>
      <c r="D27" s="353"/>
      <c r="E27" s="354"/>
      <c r="F27" s="309"/>
      <c r="G27" s="348"/>
      <c r="H27" s="348"/>
    </row>
    <row r="28" spans="1:8" ht="18" customHeight="1">
      <c r="A28" s="40" t="s">
        <v>86</v>
      </c>
      <c r="B28" s="165" t="s">
        <v>21</v>
      </c>
      <c r="C28" s="353"/>
      <c r="D28" s="353"/>
      <c r="E28" s="353"/>
      <c r="F28" s="353"/>
      <c r="G28" s="348"/>
      <c r="H28" s="348"/>
    </row>
    <row r="29" spans="1:8" s="32" customFormat="1" ht="18" customHeight="1">
      <c r="A29" s="40"/>
      <c r="B29" s="165" t="s">
        <v>169</v>
      </c>
      <c r="C29" s="309">
        <f aca="true" t="shared" si="0" ref="C29:H29">C25+C26+C27+C28+C17+C16+C12</f>
        <v>250</v>
      </c>
      <c r="D29" s="309">
        <f t="shared" si="0"/>
        <v>25850</v>
      </c>
      <c r="E29" s="309">
        <f t="shared" si="0"/>
        <v>24763</v>
      </c>
      <c r="F29" s="309">
        <f t="shared" si="0"/>
        <v>1250</v>
      </c>
      <c r="G29" s="309">
        <f t="shared" si="0"/>
        <v>1250</v>
      </c>
      <c r="H29" s="309">
        <f t="shared" si="0"/>
        <v>1250</v>
      </c>
    </row>
    <row r="30" spans="1:8" ht="17.25" customHeight="1">
      <c r="A30" s="40" t="s">
        <v>91</v>
      </c>
      <c r="B30" s="169" t="s">
        <v>92</v>
      </c>
      <c r="C30" s="343"/>
      <c r="D30" s="357"/>
      <c r="E30" s="357"/>
      <c r="F30" s="343"/>
      <c r="G30" s="348"/>
      <c r="H30" s="348"/>
    </row>
    <row r="31" spans="1:8" ht="18" customHeight="1">
      <c r="A31" s="36" t="s">
        <v>8</v>
      </c>
      <c r="B31" s="171" t="s">
        <v>179</v>
      </c>
      <c r="C31" s="343">
        <v>7272</v>
      </c>
      <c r="D31" s="357">
        <v>11012</v>
      </c>
      <c r="E31" s="357">
        <v>9703</v>
      </c>
      <c r="F31" s="343">
        <v>12790</v>
      </c>
      <c r="G31" s="348">
        <v>12990</v>
      </c>
      <c r="H31" s="348">
        <v>13287</v>
      </c>
    </row>
    <row r="32" spans="1:245" ht="18" customHeight="1">
      <c r="A32" s="36" t="s">
        <v>10</v>
      </c>
      <c r="B32" s="171" t="s">
        <v>300</v>
      </c>
      <c r="C32" s="343"/>
      <c r="D32" s="357"/>
      <c r="E32" s="357">
        <v>1</v>
      </c>
      <c r="F32" s="343">
        <v>16594</v>
      </c>
      <c r="G32" s="348">
        <v>16594</v>
      </c>
      <c r="H32" s="348">
        <v>16594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</row>
    <row r="33" spans="1:8" ht="18" customHeight="1">
      <c r="A33" s="36"/>
      <c r="B33" s="173" t="s">
        <v>97</v>
      </c>
      <c r="C33" s="358">
        <f aca="true" t="shared" si="1" ref="C33:H33">C29+C31+C32</f>
        <v>7522</v>
      </c>
      <c r="D33" s="358">
        <f t="shared" si="1"/>
        <v>36862</v>
      </c>
      <c r="E33" s="358">
        <f t="shared" si="1"/>
        <v>34467</v>
      </c>
      <c r="F33" s="358">
        <f t="shared" si="1"/>
        <v>30634</v>
      </c>
      <c r="G33" s="358">
        <f t="shared" si="1"/>
        <v>30834</v>
      </c>
      <c r="H33" s="358">
        <f t="shared" si="1"/>
        <v>31131</v>
      </c>
    </row>
    <row r="34" spans="1:6" ht="12" customHeight="1">
      <c r="A34" s="125"/>
      <c r="B34" s="208"/>
      <c r="C34" s="209"/>
      <c r="D34" s="210"/>
      <c r="E34" s="210"/>
      <c r="F34" s="211"/>
    </row>
    <row r="35" spans="1:6" ht="21.75" customHeight="1">
      <c r="A35" s="125"/>
      <c r="B35" s="208"/>
      <c r="C35" s="212"/>
      <c r="D35" s="210"/>
      <c r="E35" s="210"/>
      <c r="F35" s="212"/>
    </row>
    <row r="36" spans="1:8" ht="15" customHeight="1">
      <c r="A36" s="125"/>
      <c r="B36" s="197"/>
      <c r="C36" s="198"/>
      <c r="D36" s="210"/>
      <c r="E36" s="210"/>
      <c r="F36" s="198"/>
      <c r="G36" s="198"/>
      <c r="H36" s="198" t="s">
        <v>367</v>
      </c>
    </row>
    <row r="37" spans="1:8" ht="15.75">
      <c r="A37" s="125"/>
      <c r="B37" s="197"/>
      <c r="C37" s="198"/>
      <c r="D37" s="213"/>
      <c r="E37" s="221"/>
      <c r="F37" s="198"/>
      <c r="G37" s="198"/>
      <c r="H37" s="198" t="s">
        <v>185</v>
      </c>
    </row>
    <row r="38" spans="1:5" ht="25.5" customHeight="1">
      <c r="A38" s="125"/>
      <c r="B38" s="197"/>
      <c r="C38" s="200"/>
      <c r="D38" s="213"/>
      <c r="E38" s="213"/>
    </row>
    <row r="39" spans="1:8" ht="18" customHeight="1">
      <c r="A39" s="535" t="s">
        <v>189</v>
      </c>
      <c r="B39" s="535"/>
      <c r="C39" s="535"/>
      <c r="D39" s="535"/>
      <c r="E39" s="535"/>
      <c r="F39" s="535"/>
      <c r="G39" s="529"/>
      <c r="H39" s="529"/>
    </row>
    <row r="40" spans="1:8" ht="18" customHeight="1">
      <c r="A40" s="536" t="s">
        <v>457</v>
      </c>
      <c r="B40" s="536"/>
      <c r="C40" s="536"/>
      <c r="D40" s="536"/>
      <c r="E40" s="536"/>
      <c r="F40" s="536"/>
      <c r="G40" s="529"/>
      <c r="H40" s="529"/>
    </row>
    <row r="41" spans="1:6" ht="18" customHeight="1">
      <c r="A41" s="125"/>
      <c r="B41" s="201"/>
      <c r="C41" s="202"/>
      <c r="D41" s="214"/>
      <c r="E41" s="214"/>
      <c r="F41" s="214"/>
    </row>
    <row r="42" spans="1:6" ht="18" customHeight="1">
      <c r="A42" s="125"/>
      <c r="B42" s="177"/>
      <c r="C42" s="215"/>
      <c r="D42" s="214"/>
      <c r="E42" s="214"/>
      <c r="F42" s="214"/>
    </row>
    <row r="43" spans="1:8" ht="18" customHeight="1">
      <c r="A43" s="125"/>
      <c r="B43" s="177"/>
      <c r="C43" s="198"/>
      <c r="D43" s="198"/>
      <c r="E43" s="198"/>
      <c r="F43" s="198"/>
      <c r="G43" s="198"/>
      <c r="H43" s="198" t="s">
        <v>2</v>
      </c>
    </row>
    <row r="44" spans="1:8" ht="46.5" customHeight="1">
      <c r="A44" s="203" t="s">
        <v>3</v>
      </c>
      <c r="B44" s="204" t="s">
        <v>4</v>
      </c>
      <c r="C44" s="216" t="s">
        <v>421</v>
      </c>
      <c r="D44" s="17" t="s">
        <v>452</v>
      </c>
      <c r="E44" s="216" t="s">
        <v>453</v>
      </c>
      <c r="F44" s="342" t="s">
        <v>425</v>
      </c>
      <c r="G44" s="342" t="s">
        <v>489</v>
      </c>
      <c r="H44" s="342" t="s">
        <v>500</v>
      </c>
    </row>
    <row r="45" spans="1:8" ht="18" customHeight="1">
      <c r="A45" s="182"/>
      <c r="B45" s="183" t="s">
        <v>171</v>
      </c>
      <c r="C45" s="437"/>
      <c r="D45" s="184"/>
      <c r="E45" s="444"/>
      <c r="F45" s="437"/>
      <c r="G45" s="474"/>
      <c r="H45" s="332"/>
    </row>
    <row r="46" spans="1:8" ht="18" customHeight="1">
      <c r="A46" s="119" t="s">
        <v>6</v>
      </c>
      <c r="B46" s="185" t="s">
        <v>28</v>
      </c>
      <c r="C46" s="343">
        <v>2758</v>
      </c>
      <c r="D46" s="186">
        <v>7749</v>
      </c>
      <c r="E46" s="359">
        <v>6733</v>
      </c>
      <c r="F46" s="343">
        <v>7511</v>
      </c>
      <c r="G46" s="348">
        <v>7678</v>
      </c>
      <c r="H46" s="348">
        <v>7926</v>
      </c>
    </row>
    <row r="47" spans="1:8" ht="18" customHeight="1">
      <c r="A47" s="119" t="s">
        <v>23</v>
      </c>
      <c r="B47" s="185" t="s">
        <v>172</v>
      </c>
      <c r="C47" s="343">
        <v>545</v>
      </c>
      <c r="D47" s="186">
        <v>1420</v>
      </c>
      <c r="E47" s="359">
        <v>1031</v>
      </c>
      <c r="F47" s="343">
        <v>1204</v>
      </c>
      <c r="G47" s="348">
        <v>1237</v>
      </c>
      <c r="H47" s="348">
        <v>1286</v>
      </c>
    </row>
    <row r="48" spans="1:8" ht="18" customHeight="1">
      <c r="A48" s="119" t="s">
        <v>53</v>
      </c>
      <c r="B48" s="185" t="s">
        <v>30</v>
      </c>
      <c r="C48" s="343">
        <v>3869</v>
      </c>
      <c r="D48" s="186">
        <v>26099</v>
      </c>
      <c r="E48" s="359">
        <v>9490</v>
      </c>
      <c r="F48" s="343">
        <v>20359</v>
      </c>
      <c r="G48" s="348">
        <v>20359</v>
      </c>
      <c r="H48" s="348">
        <v>20359</v>
      </c>
    </row>
    <row r="49" spans="1:8" ht="18" customHeight="1">
      <c r="A49" s="119" t="s">
        <v>65</v>
      </c>
      <c r="B49" s="185" t="s">
        <v>31</v>
      </c>
      <c r="C49" s="343"/>
      <c r="D49" s="186"/>
      <c r="E49" s="359"/>
      <c r="F49" s="343"/>
      <c r="G49" s="348"/>
      <c r="H49" s="332"/>
    </row>
    <row r="50" spans="1:8" ht="18" customHeight="1">
      <c r="A50" s="119" t="s">
        <v>76</v>
      </c>
      <c r="B50" s="185" t="s">
        <v>173</v>
      </c>
      <c r="C50" s="343"/>
      <c r="D50" s="186"/>
      <c r="E50" s="359"/>
      <c r="F50" s="343"/>
      <c r="G50" s="348"/>
      <c r="H50" s="332"/>
    </row>
    <row r="51" spans="1:8" ht="18" customHeight="1">
      <c r="A51" s="119"/>
      <c r="B51" s="187" t="s">
        <v>174</v>
      </c>
      <c r="C51" s="358">
        <f aca="true" t="shared" si="2" ref="C51:H51">SUM(C46:C50)</f>
        <v>7172</v>
      </c>
      <c r="D51" s="358">
        <f t="shared" si="2"/>
        <v>35268</v>
      </c>
      <c r="E51" s="358">
        <f t="shared" si="2"/>
        <v>17254</v>
      </c>
      <c r="F51" s="358">
        <f t="shared" si="2"/>
        <v>29074</v>
      </c>
      <c r="G51" s="358">
        <f t="shared" si="2"/>
        <v>29274</v>
      </c>
      <c r="H51" s="358">
        <f t="shared" si="2"/>
        <v>29571</v>
      </c>
    </row>
    <row r="52" spans="1:8" ht="18" customHeight="1">
      <c r="A52" s="65"/>
      <c r="B52" s="188" t="s">
        <v>175</v>
      </c>
      <c r="C52" s="343"/>
      <c r="D52" s="30"/>
      <c r="E52" s="360"/>
      <c r="F52" s="343"/>
      <c r="G52" s="348"/>
      <c r="H52" s="348"/>
    </row>
    <row r="53" spans="1:8" ht="18" customHeight="1">
      <c r="A53" s="119" t="s">
        <v>81</v>
      </c>
      <c r="B53" s="185" t="s">
        <v>176</v>
      </c>
      <c r="C53" s="343">
        <v>350</v>
      </c>
      <c r="D53" s="186">
        <v>1594</v>
      </c>
      <c r="E53" s="359">
        <v>618</v>
      </c>
      <c r="F53" s="343">
        <v>1560</v>
      </c>
      <c r="G53" s="348">
        <v>1560</v>
      </c>
      <c r="H53" s="348">
        <v>1560</v>
      </c>
    </row>
    <row r="54" spans="1:8" ht="18" customHeight="1">
      <c r="A54" s="119" t="s">
        <v>86</v>
      </c>
      <c r="B54" s="185" t="s">
        <v>35</v>
      </c>
      <c r="C54" s="343"/>
      <c r="D54" s="186"/>
      <c r="E54" s="359"/>
      <c r="F54" s="343"/>
      <c r="G54" s="348"/>
      <c r="H54" s="348"/>
    </row>
    <row r="55" spans="1:8" ht="18" customHeight="1">
      <c r="A55" s="119" t="s">
        <v>177</v>
      </c>
      <c r="B55" s="185" t="s">
        <v>37</v>
      </c>
      <c r="C55" s="343"/>
      <c r="D55" s="186"/>
      <c r="E55" s="359"/>
      <c r="F55" s="343"/>
      <c r="G55" s="348"/>
      <c r="H55" s="348"/>
    </row>
    <row r="56" spans="1:8" ht="18" customHeight="1">
      <c r="A56" s="119"/>
      <c r="B56" s="187" t="s">
        <v>178</v>
      </c>
      <c r="C56" s="358">
        <f>C53</f>
        <v>350</v>
      </c>
      <c r="D56" s="358">
        <f>D53</f>
        <v>1594</v>
      </c>
      <c r="E56" s="358">
        <f>E53</f>
        <v>618</v>
      </c>
      <c r="F56" s="358">
        <f>F53</f>
        <v>1560</v>
      </c>
      <c r="G56" s="436">
        <v>1560</v>
      </c>
      <c r="H56" s="349">
        <v>1560</v>
      </c>
    </row>
    <row r="57" spans="1:8" ht="18" customHeight="1">
      <c r="A57" s="119"/>
      <c r="B57" s="187" t="s">
        <v>27</v>
      </c>
      <c r="C57" s="358">
        <f aca="true" t="shared" si="3" ref="C57:H57">C51+C56</f>
        <v>7522</v>
      </c>
      <c r="D57" s="358">
        <f t="shared" si="3"/>
        <v>36862</v>
      </c>
      <c r="E57" s="358">
        <f t="shared" si="3"/>
        <v>17872</v>
      </c>
      <c r="F57" s="358">
        <f t="shared" si="3"/>
        <v>30634</v>
      </c>
      <c r="G57" s="358">
        <f t="shared" si="3"/>
        <v>30834</v>
      </c>
      <c r="H57" s="358">
        <f t="shared" si="3"/>
        <v>31131</v>
      </c>
    </row>
    <row r="58" spans="1:13" s="222" customFormat="1" ht="18" customHeight="1">
      <c r="A58" s="119" t="s">
        <v>122</v>
      </c>
      <c r="B58" s="187" t="s">
        <v>39</v>
      </c>
      <c r="C58" s="343"/>
      <c r="D58" s="174"/>
      <c r="E58" s="361"/>
      <c r="F58" s="343"/>
      <c r="G58" s="364"/>
      <c r="H58" s="517"/>
      <c r="M58" s="222" t="s">
        <v>409</v>
      </c>
    </row>
    <row r="59" spans="1:8" ht="15.75">
      <c r="A59" s="119" t="s">
        <v>8</v>
      </c>
      <c r="B59" s="185" t="s">
        <v>179</v>
      </c>
      <c r="C59" s="343"/>
      <c r="D59" s="186"/>
      <c r="E59" s="359"/>
      <c r="F59" s="343"/>
      <c r="G59" s="348"/>
      <c r="H59" s="332"/>
    </row>
    <row r="60" spans="1:8" ht="15.75">
      <c r="A60" s="218"/>
      <c r="B60" s="219" t="s">
        <v>123</v>
      </c>
      <c r="C60" s="358">
        <f aca="true" t="shared" si="4" ref="C60:H60">C57+C59</f>
        <v>7522</v>
      </c>
      <c r="D60" s="358">
        <f t="shared" si="4"/>
        <v>36862</v>
      </c>
      <c r="E60" s="358">
        <f t="shared" si="4"/>
        <v>17872</v>
      </c>
      <c r="F60" s="358">
        <f t="shared" si="4"/>
        <v>30634</v>
      </c>
      <c r="G60" s="358">
        <f t="shared" si="4"/>
        <v>30834</v>
      </c>
      <c r="H60" s="358">
        <f t="shared" si="4"/>
        <v>31131</v>
      </c>
    </row>
    <row r="61" spans="1:8" ht="15.75">
      <c r="A61" s="36"/>
      <c r="B61" s="220" t="s">
        <v>187</v>
      </c>
      <c r="C61" s="362">
        <v>7172</v>
      </c>
      <c r="D61" s="186">
        <v>35268</v>
      </c>
      <c r="E61" s="359">
        <v>17254</v>
      </c>
      <c r="F61" s="362">
        <v>29074</v>
      </c>
      <c r="G61" s="348">
        <v>29274</v>
      </c>
      <c r="H61" s="348">
        <v>29571</v>
      </c>
    </row>
    <row r="62" spans="1:8" ht="15.75">
      <c r="A62" s="154"/>
      <c r="B62" s="220" t="s">
        <v>188</v>
      </c>
      <c r="C62" s="362">
        <v>350</v>
      </c>
      <c r="D62" s="186">
        <v>1594</v>
      </c>
      <c r="E62" s="359">
        <v>618</v>
      </c>
      <c r="F62" s="362">
        <v>1560</v>
      </c>
      <c r="G62" s="348">
        <v>1560</v>
      </c>
      <c r="H62" s="348">
        <v>1560</v>
      </c>
    </row>
    <row r="63" spans="1:8" ht="15.75">
      <c r="A63" s="307"/>
      <c r="B63" s="308" t="s">
        <v>182</v>
      </c>
      <c r="C63" s="306">
        <v>2</v>
      </c>
      <c r="D63" s="194">
        <v>2</v>
      </c>
      <c r="E63" s="363"/>
      <c r="F63" s="306">
        <v>2</v>
      </c>
      <c r="G63" s="349">
        <v>2</v>
      </c>
      <c r="H63" s="349">
        <v>2</v>
      </c>
    </row>
    <row r="64" spans="1:8" ht="15.75">
      <c r="A64" s="352"/>
      <c r="B64" s="352" t="s">
        <v>187</v>
      </c>
      <c r="C64" s="364">
        <v>2</v>
      </c>
      <c r="D64" s="365">
        <v>2</v>
      </c>
      <c r="E64" s="366"/>
      <c r="F64" s="364">
        <v>2</v>
      </c>
      <c r="G64" s="348">
        <v>2</v>
      </c>
      <c r="H64" s="332">
        <v>2</v>
      </c>
    </row>
    <row r="65" spans="1:8" ht="15.75">
      <c r="A65" s="352"/>
      <c r="B65" s="352" t="s">
        <v>431</v>
      </c>
      <c r="C65" s="364"/>
      <c r="D65" s="365"/>
      <c r="E65" s="366"/>
      <c r="F65" s="364"/>
      <c r="G65" s="348"/>
      <c r="H65" s="332"/>
    </row>
    <row r="66" spans="1:2" ht="15.75">
      <c r="A66" s="125"/>
      <c r="B66" s="55"/>
    </row>
    <row r="67" spans="1:2" ht="15.75">
      <c r="A67" s="125"/>
      <c r="B67" s="55"/>
    </row>
    <row r="68" spans="1:2" ht="15.75">
      <c r="A68" s="125"/>
      <c r="B68" s="55"/>
    </row>
    <row r="69" ht="15">
      <c r="B69" s="55"/>
    </row>
    <row r="70" ht="15">
      <c r="B70" s="55"/>
    </row>
    <row r="71" ht="15">
      <c r="B71" s="55"/>
    </row>
    <row r="72" ht="15">
      <c r="B72" s="55"/>
    </row>
    <row r="73" ht="15">
      <c r="B73" s="55"/>
    </row>
    <row r="74" ht="15">
      <c r="B74" s="55"/>
    </row>
    <row r="75" ht="15">
      <c r="B75" s="55"/>
    </row>
    <row r="76" ht="15">
      <c r="B76" s="55"/>
    </row>
    <row r="77" ht="15">
      <c r="B77" s="55"/>
    </row>
    <row r="78" ht="15">
      <c r="B78" s="55"/>
    </row>
    <row r="79" ht="15">
      <c r="B79" s="55"/>
    </row>
    <row r="80" ht="15">
      <c r="B80" s="55"/>
    </row>
    <row r="81" ht="15">
      <c r="B81" s="55"/>
    </row>
    <row r="82" ht="15">
      <c r="B82" s="55"/>
    </row>
    <row r="83" ht="15">
      <c r="B83" s="55"/>
    </row>
    <row r="84" ht="15">
      <c r="B84" s="55"/>
    </row>
    <row r="85" ht="15">
      <c r="B85" s="55"/>
    </row>
    <row r="86" ht="15">
      <c r="B86" s="55"/>
    </row>
  </sheetData>
  <sheetProtection selectLockedCells="1" selectUnlockedCells="1"/>
  <mergeCells count="4">
    <mergeCell ref="A4:H4"/>
    <mergeCell ref="A5:H5"/>
    <mergeCell ref="A39:H39"/>
    <mergeCell ref="A40:H40"/>
  </mergeCells>
  <printOptions/>
  <pageMargins left="0.2" right="0.15" top="0.8201388888888889" bottom="2.06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55">
      <selection activeCell="H14" sqref="H14"/>
    </sheetView>
  </sheetViews>
  <sheetFormatPr defaultColWidth="9.00390625" defaultRowHeight="12.75"/>
  <cols>
    <col min="1" max="1" width="25.125" style="0" customWidth="1"/>
    <col min="2" max="2" width="9.25390625" style="27" customWidth="1"/>
    <col min="3" max="3" width="9.875" style="27" customWidth="1"/>
    <col min="4" max="4" width="9.75390625" style="27" customWidth="1"/>
    <col min="5" max="5" width="21.375" style="0" customWidth="1"/>
    <col min="6" max="6" width="9.00390625" style="27" customWidth="1"/>
    <col min="7" max="7" width="9.875" style="0" customWidth="1"/>
    <col min="8" max="8" width="9.375" style="3" customWidth="1"/>
  </cols>
  <sheetData>
    <row r="1" spans="6:8" s="3" customFormat="1" ht="12.75">
      <c r="F1" s="84"/>
      <c r="G1" s="84"/>
      <c r="H1" s="84" t="s">
        <v>190</v>
      </c>
    </row>
    <row r="2" spans="6:8" s="3" customFormat="1" ht="12.75">
      <c r="F2" s="84"/>
      <c r="G2" s="84"/>
      <c r="H2" s="84" t="s">
        <v>1</v>
      </c>
    </row>
    <row r="3" s="3" customFormat="1" ht="12.75"/>
    <row r="4" spans="1:8" s="3" customFormat="1" ht="35.25" customHeight="1">
      <c r="A4" s="528" t="s">
        <v>460</v>
      </c>
      <c r="B4" s="528"/>
      <c r="C4" s="528"/>
      <c r="D4" s="528"/>
      <c r="E4" s="528"/>
      <c r="F4" s="528"/>
      <c r="G4" s="529"/>
      <c r="H4" s="529"/>
    </row>
    <row r="5" s="3" customFormat="1" ht="12.75"/>
    <row r="6" spans="6:8" s="3" customFormat="1" ht="12.75">
      <c r="F6" s="84"/>
      <c r="G6" s="84"/>
      <c r="H6" s="84" t="s">
        <v>2</v>
      </c>
    </row>
    <row r="7" spans="1:8" ht="32.25" customHeight="1">
      <c r="A7" s="544" t="s">
        <v>5</v>
      </c>
      <c r="B7" s="545"/>
      <c r="C7" s="471" t="s">
        <v>492</v>
      </c>
      <c r="D7" s="471" t="s">
        <v>503</v>
      </c>
      <c r="E7" s="537" t="s">
        <v>26</v>
      </c>
      <c r="F7" s="537"/>
      <c r="G7" s="486" t="s">
        <v>492</v>
      </c>
      <c r="H7" s="486" t="s">
        <v>503</v>
      </c>
    </row>
    <row r="8" spans="1:8" ht="15.75" customHeight="1">
      <c r="A8" s="540" t="s">
        <v>191</v>
      </c>
      <c r="B8" s="541"/>
      <c r="C8" s="505"/>
      <c r="D8" s="373"/>
      <c r="E8" s="538" t="s">
        <v>191</v>
      </c>
      <c r="F8" s="538"/>
      <c r="G8" s="332"/>
      <c r="H8" s="348"/>
    </row>
    <row r="9" spans="1:8" ht="15.75">
      <c r="A9" s="39" t="s">
        <v>192</v>
      </c>
      <c r="B9" s="368">
        <v>62860</v>
      </c>
      <c r="C9" s="368">
        <v>62928</v>
      </c>
      <c r="D9" s="348">
        <v>68491</v>
      </c>
      <c r="E9" s="473" t="s">
        <v>192</v>
      </c>
      <c r="F9" s="348">
        <v>92207</v>
      </c>
      <c r="G9" s="348">
        <v>92275</v>
      </c>
      <c r="H9" s="348">
        <v>97838</v>
      </c>
    </row>
    <row r="10" spans="1:8" ht="15.75">
      <c r="A10" s="39" t="s">
        <v>487</v>
      </c>
      <c r="B10" s="368">
        <v>62860</v>
      </c>
      <c r="C10" s="368">
        <v>62928</v>
      </c>
      <c r="D10" s="348">
        <v>68491</v>
      </c>
      <c r="E10" s="473" t="s">
        <v>193</v>
      </c>
      <c r="F10" s="348">
        <v>92207</v>
      </c>
      <c r="G10" s="348">
        <v>92275</v>
      </c>
      <c r="H10" s="348">
        <v>97838</v>
      </c>
    </row>
    <row r="11" spans="1:8" ht="15.75">
      <c r="A11" s="39" t="s">
        <v>416</v>
      </c>
      <c r="B11" s="368"/>
      <c r="C11" s="368"/>
      <c r="D11" s="348"/>
      <c r="E11" s="473" t="s">
        <v>194</v>
      </c>
      <c r="F11" s="348"/>
      <c r="G11" s="332"/>
      <c r="H11" s="348"/>
    </row>
    <row r="12" spans="1:8" ht="15.75">
      <c r="A12" s="39" t="s">
        <v>195</v>
      </c>
      <c r="B12" s="368">
        <f>B13+B15+B16</f>
        <v>18885</v>
      </c>
      <c r="C12" s="368">
        <f>C13+C15+C16</f>
        <v>18990</v>
      </c>
      <c r="D12" s="368">
        <f>D13+D15+D16</f>
        <v>19078</v>
      </c>
      <c r="E12" s="473" t="s">
        <v>195</v>
      </c>
      <c r="F12" s="348">
        <f>F13+F16+F14+F15</f>
        <v>39046</v>
      </c>
      <c r="G12" s="348">
        <f>G13+G16+G14+G15</f>
        <v>39230</v>
      </c>
      <c r="H12" s="348">
        <f>H13+H16+H14+H15</f>
        <v>41136</v>
      </c>
    </row>
    <row r="13" spans="1:8" ht="15.75">
      <c r="A13" s="39" t="s">
        <v>330</v>
      </c>
      <c r="B13" s="368">
        <v>18385</v>
      </c>
      <c r="C13" s="368">
        <v>18490</v>
      </c>
      <c r="D13" s="348">
        <v>18578</v>
      </c>
      <c r="E13" s="473" t="s">
        <v>330</v>
      </c>
      <c r="F13" s="348">
        <v>32570</v>
      </c>
      <c r="G13" s="348">
        <v>32754</v>
      </c>
      <c r="H13" s="348">
        <v>34660</v>
      </c>
    </row>
    <row r="14" spans="1:8" ht="15.75">
      <c r="A14" s="39" t="s">
        <v>196</v>
      </c>
      <c r="B14" s="368"/>
      <c r="C14" s="368"/>
      <c r="D14" s="348"/>
      <c r="E14" s="473" t="s">
        <v>196</v>
      </c>
      <c r="F14" s="348">
        <v>6096</v>
      </c>
      <c r="G14" s="348">
        <v>6096</v>
      </c>
      <c r="H14" s="348">
        <v>6096</v>
      </c>
    </row>
    <row r="15" spans="1:8" ht="15.75">
      <c r="A15" s="39" t="s">
        <v>197</v>
      </c>
      <c r="B15" s="368">
        <v>500</v>
      </c>
      <c r="C15" s="368">
        <v>500</v>
      </c>
      <c r="D15" s="348">
        <v>500</v>
      </c>
      <c r="E15" s="473" t="s">
        <v>198</v>
      </c>
      <c r="F15" s="348">
        <v>380</v>
      </c>
      <c r="G15" s="348">
        <v>380</v>
      </c>
      <c r="H15" s="348">
        <v>380</v>
      </c>
    </row>
    <row r="16" spans="1:8" ht="15.75">
      <c r="A16" s="39" t="s">
        <v>199</v>
      </c>
      <c r="B16" s="368"/>
      <c r="C16" s="368"/>
      <c r="D16" s="348"/>
      <c r="E16" s="473" t="s">
        <v>199</v>
      </c>
      <c r="F16" s="348"/>
      <c r="G16" s="348"/>
      <c r="H16" s="348"/>
    </row>
    <row r="17" spans="1:8" ht="15.75">
      <c r="A17" s="39" t="s">
        <v>200</v>
      </c>
      <c r="B17" s="368">
        <v>26950</v>
      </c>
      <c r="C17" s="368">
        <v>26950</v>
      </c>
      <c r="D17" s="348">
        <v>26950</v>
      </c>
      <c r="E17" s="473" t="s">
        <v>350</v>
      </c>
      <c r="F17" s="348"/>
      <c r="G17" s="332"/>
      <c r="H17" s="348"/>
    </row>
    <row r="18" spans="1:8" ht="15.75">
      <c r="A18" s="39" t="s">
        <v>348</v>
      </c>
      <c r="B18" s="368">
        <v>46174</v>
      </c>
      <c r="C18" s="368">
        <v>46174</v>
      </c>
      <c r="D18" s="348">
        <v>52552</v>
      </c>
      <c r="E18" s="473" t="s">
        <v>349</v>
      </c>
      <c r="F18" s="348">
        <v>54134</v>
      </c>
      <c r="G18" s="348">
        <v>54134</v>
      </c>
      <c r="H18" s="348">
        <v>60512</v>
      </c>
    </row>
    <row r="19" spans="1:8" ht="15.75">
      <c r="A19" s="39" t="s">
        <v>351</v>
      </c>
      <c r="B19" s="368">
        <f>SUM(B20:B22)</f>
        <v>163461</v>
      </c>
      <c r="C19" s="368">
        <f>SUM(C20:C22)</f>
        <v>163555</v>
      </c>
      <c r="D19" s="368">
        <f>SUM(D20:D22)</f>
        <v>163649</v>
      </c>
      <c r="E19" s="473" t="s">
        <v>346</v>
      </c>
      <c r="F19" s="348">
        <f>SUM(F20:F22)</f>
        <v>190343</v>
      </c>
      <c r="G19" s="348">
        <f>SUM(G20:G22)</f>
        <v>190437</v>
      </c>
      <c r="H19" s="348">
        <f>SUM(H20:H22)</f>
        <v>190531</v>
      </c>
    </row>
    <row r="20" spans="1:8" ht="15.75">
      <c r="A20" s="39" t="s">
        <v>201</v>
      </c>
      <c r="B20" s="368">
        <v>103838</v>
      </c>
      <c r="C20" s="368">
        <v>103932</v>
      </c>
      <c r="D20" s="348">
        <v>104026</v>
      </c>
      <c r="E20" s="473" t="s">
        <v>347</v>
      </c>
      <c r="F20" s="348">
        <v>141913</v>
      </c>
      <c r="G20" s="348">
        <v>142007</v>
      </c>
      <c r="H20" s="348">
        <v>142101</v>
      </c>
    </row>
    <row r="21" spans="1:8" ht="15.75">
      <c r="A21" s="39" t="s">
        <v>486</v>
      </c>
      <c r="B21" s="368">
        <v>56108</v>
      </c>
      <c r="C21" s="368">
        <v>56108</v>
      </c>
      <c r="D21" s="348">
        <v>56108</v>
      </c>
      <c r="E21" s="473" t="s">
        <v>202</v>
      </c>
      <c r="F21" s="348">
        <v>48030</v>
      </c>
      <c r="G21" s="348">
        <v>48030</v>
      </c>
      <c r="H21" s="348">
        <v>48030</v>
      </c>
    </row>
    <row r="22" spans="1:8" ht="15.75">
      <c r="A22" s="39" t="s">
        <v>343</v>
      </c>
      <c r="B22" s="368">
        <v>3515</v>
      </c>
      <c r="C22" s="368">
        <v>3515</v>
      </c>
      <c r="D22" s="348">
        <v>3515</v>
      </c>
      <c r="E22" s="473" t="s">
        <v>443</v>
      </c>
      <c r="F22" s="348">
        <v>400</v>
      </c>
      <c r="G22" s="348">
        <v>400</v>
      </c>
      <c r="H22" s="348">
        <v>400</v>
      </c>
    </row>
    <row r="23" spans="1:8" ht="15.75">
      <c r="A23" s="39" t="s">
        <v>352</v>
      </c>
      <c r="B23" s="368">
        <v>10232</v>
      </c>
      <c r="C23" s="368">
        <v>10232</v>
      </c>
      <c r="D23" s="348">
        <v>10232</v>
      </c>
      <c r="E23" s="473" t="s">
        <v>353</v>
      </c>
      <c r="F23" s="348">
        <f>SUM(F24:F29)</f>
        <v>18906</v>
      </c>
      <c r="G23" s="348">
        <f>SUM(G24:G29)</f>
        <v>18906</v>
      </c>
      <c r="H23" s="348">
        <f>SUM(H24:H29)</f>
        <v>18906</v>
      </c>
    </row>
    <row r="24" spans="1:8" ht="15.75">
      <c r="A24" s="39"/>
      <c r="B24" s="231"/>
      <c r="C24" s="470"/>
      <c r="D24" s="348"/>
      <c r="E24" s="473" t="s">
        <v>203</v>
      </c>
      <c r="F24" s="348">
        <v>10670</v>
      </c>
      <c r="G24" s="348">
        <v>10670</v>
      </c>
      <c r="H24" s="348">
        <v>10670</v>
      </c>
    </row>
    <row r="25" spans="1:8" ht="15.75">
      <c r="A25" s="39"/>
      <c r="B25" s="231"/>
      <c r="C25" s="470"/>
      <c r="D25" s="348"/>
      <c r="E25" s="473" t="s">
        <v>204</v>
      </c>
      <c r="F25" s="348"/>
      <c r="G25" s="348"/>
      <c r="H25" s="348"/>
    </row>
    <row r="26" spans="1:8" ht="15.75">
      <c r="A26" s="39"/>
      <c r="B26" s="231"/>
      <c r="C26" s="470"/>
      <c r="D26" s="348"/>
      <c r="E26" s="473" t="s">
        <v>205</v>
      </c>
      <c r="F26" s="348">
        <v>1204</v>
      </c>
      <c r="G26" s="348">
        <v>1204</v>
      </c>
      <c r="H26" s="348">
        <v>1204</v>
      </c>
    </row>
    <row r="27" spans="1:8" ht="15.75">
      <c r="A27" s="39"/>
      <c r="B27" s="231"/>
      <c r="C27" s="470"/>
      <c r="D27" s="348"/>
      <c r="E27" s="473" t="s">
        <v>206</v>
      </c>
      <c r="F27" s="348">
        <v>6650</v>
      </c>
      <c r="G27" s="348">
        <v>6650</v>
      </c>
      <c r="H27" s="348">
        <v>6650</v>
      </c>
    </row>
    <row r="28" spans="1:8" ht="15.75">
      <c r="A28" s="39"/>
      <c r="B28" s="231"/>
      <c r="C28" s="470"/>
      <c r="D28" s="348"/>
      <c r="E28" s="473" t="s">
        <v>406</v>
      </c>
      <c r="F28" s="348">
        <v>150</v>
      </c>
      <c r="G28" s="348">
        <v>150</v>
      </c>
      <c r="H28" s="348">
        <v>150</v>
      </c>
    </row>
    <row r="29" spans="1:8" ht="15.75">
      <c r="A29" s="39" t="s">
        <v>354</v>
      </c>
      <c r="B29" s="368">
        <v>66900</v>
      </c>
      <c r="C29" s="368">
        <v>66900</v>
      </c>
      <c r="D29" s="348">
        <v>66900</v>
      </c>
      <c r="E29" s="473" t="s">
        <v>419</v>
      </c>
      <c r="F29" s="348">
        <v>232</v>
      </c>
      <c r="G29" s="348">
        <v>232</v>
      </c>
      <c r="H29" s="348">
        <v>232</v>
      </c>
    </row>
    <row r="30" spans="1:8" ht="15.75">
      <c r="A30" s="39" t="s">
        <v>355</v>
      </c>
      <c r="B30" s="368">
        <v>21498</v>
      </c>
      <c r="C30" s="368">
        <v>21698</v>
      </c>
      <c r="D30" s="348">
        <v>21995</v>
      </c>
      <c r="E30" s="473" t="s">
        <v>359</v>
      </c>
      <c r="F30" s="348">
        <v>31020</v>
      </c>
      <c r="G30" s="348">
        <v>31220</v>
      </c>
      <c r="H30" s="348">
        <v>31517</v>
      </c>
    </row>
    <row r="31" spans="1:8" ht="15.75">
      <c r="A31" s="39" t="s">
        <v>356</v>
      </c>
      <c r="B31" s="368">
        <v>30</v>
      </c>
      <c r="C31" s="368">
        <v>30</v>
      </c>
      <c r="D31" s="348">
        <v>30</v>
      </c>
      <c r="E31" s="473" t="s">
        <v>360</v>
      </c>
      <c r="F31" s="348">
        <v>20030</v>
      </c>
      <c r="G31" s="348">
        <v>20030</v>
      </c>
      <c r="H31" s="348">
        <v>20030</v>
      </c>
    </row>
    <row r="32" spans="1:8" ht="15.75">
      <c r="A32" s="39" t="s">
        <v>357</v>
      </c>
      <c r="B32" s="368">
        <v>7184</v>
      </c>
      <c r="C32" s="368">
        <v>7184</v>
      </c>
      <c r="D32" s="348">
        <v>7184</v>
      </c>
      <c r="E32" s="473" t="s">
        <v>361</v>
      </c>
      <c r="F32" s="348">
        <v>2109</v>
      </c>
      <c r="G32" s="348">
        <v>2109</v>
      </c>
      <c r="H32" s="348">
        <v>2109</v>
      </c>
    </row>
    <row r="33" spans="1:8" ht="15.75">
      <c r="A33" s="39" t="s">
        <v>358</v>
      </c>
      <c r="B33" s="368"/>
      <c r="C33" s="368"/>
      <c r="D33" s="348"/>
      <c r="E33" s="473" t="s">
        <v>418</v>
      </c>
      <c r="F33" s="348"/>
      <c r="G33" s="348"/>
      <c r="H33" s="348"/>
    </row>
    <row r="34" spans="1:8" ht="15.75">
      <c r="A34" s="39"/>
      <c r="B34" s="368"/>
      <c r="C34" s="368"/>
      <c r="D34" s="348"/>
      <c r="E34" s="473" t="s">
        <v>362</v>
      </c>
      <c r="F34" s="348"/>
      <c r="G34" s="348"/>
      <c r="H34" s="348"/>
    </row>
    <row r="35" spans="1:8" ht="15.75">
      <c r="A35" s="39" t="s">
        <v>363</v>
      </c>
      <c r="B35" s="368"/>
      <c r="C35" s="368"/>
      <c r="D35" s="348"/>
      <c r="E35" s="473" t="s">
        <v>363</v>
      </c>
      <c r="F35" s="348"/>
      <c r="G35" s="348"/>
      <c r="H35" s="348"/>
    </row>
    <row r="36" spans="1:8" ht="15.75">
      <c r="A36" s="39" t="s">
        <v>207</v>
      </c>
      <c r="B36" s="368">
        <v>4245</v>
      </c>
      <c r="C36" s="368">
        <v>4245</v>
      </c>
      <c r="D36" s="348">
        <v>4245</v>
      </c>
      <c r="E36" s="473" t="s">
        <v>207</v>
      </c>
      <c r="F36" s="348">
        <v>15541</v>
      </c>
      <c r="G36" s="348">
        <v>15541</v>
      </c>
      <c r="H36" s="348">
        <v>15541</v>
      </c>
    </row>
    <row r="37" spans="1:8" ht="15.75">
      <c r="A37" s="39" t="s">
        <v>208</v>
      </c>
      <c r="B37" s="368"/>
      <c r="C37" s="466"/>
      <c r="D37" s="348"/>
      <c r="E37" s="473" t="s">
        <v>209</v>
      </c>
      <c r="F37" s="348"/>
      <c r="G37" s="345"/>
      <c r="H37" s="348"/>
    </row>
    <row r="38" spans="1:8" ht="15.75">
      <c r="A38" s="39" t="s">
        <v>364</v>
      </c>
      <c r="B38" s="368"/>
      <c r="C38" s="466">
        <v>81239</v>
      </c>
      <c r="D38" s="348">
        <v>81239</v>
      </c>
      <c r="E38" s="473" t="s">
        <v>364</v>
      </c>
      <c r="F38" s="348"/>
      <c r="G38" s="345">
        <v>81901</v>
      </c>
      <c r="H38" s="348">
        <v>81901</v>
      </c>
    </row>
    <row r="39" spans="1:8" ht="15.75">
      <c r="A39" s="39" t="s">
        <v>366</v>
      </c>
      <c r="B39" s="368"/>
      <c r="C39" s="466"/>
      <c r="D39" s="348"/>
      <c r="E39" s="473" t="s">
        <v>365</v>
      </c>
      <c r="F39" s="348"/>
      <c r="G39" s="345"/>
      <c r="H39" s="348"/>
    </row>
    <row r="40" spans="1:8" ht="15.75">
      <c r="A40" s="39" t="s">
        <v>404</v>
      </c>
      <c r="B40" s="368">
        <v>58008</v>
      </c>
      <c r="C40" s="466">
        <v>58087</v>
      </c>
      <c r="D40" s="348">
        <v>58087</v>
      </c>
      <c r="E40" s="473" t="s">
        <v>403</v>
      </c>
      <c r="F40" s="348">
        <v>500</v>
      </c>
      <c r="G40" s="345">
        <v>500</v>
      </c>
      <c r="H40" s="348">
        <v>500</v>
      </c>
    </row>
    <row r="41" spans="1:8" ht="15.75">
      <c r="A41" s="39" t="s">
        <v>494</v>
      </c>
      <c r="B41" s="368"/>
      <c r="C41" s="466">
        <v>362</v>
      </c>
      <c r="D41" s="348">
        <v>362</v>
      </c>
      <c r="E41" s="473" t="s">
        <v>420</v>
      </c>
      <c r="F41" s="348">
        <v>10848</v>
      </c>
      <c r="G41" s="345">
        <v>10848</v>
      </c>
      <c r="H41" s="348">
        <v>10848</v>
      </c>
    </row>
    <row r="42" spans="1:8" ht="15.75">
      <c r="A42" s="39" t="s">
        <v>516</v>
      </c>
      <c r="B42" s="368"/>
      <c r="C42" s="466"/>
      <c r="D42" s="348">
        <v>4000</v>
      </c>
      <c r="E42" s="518" t="s">
        <v>444</v>
      </c>
      <c r="F42" s="348">
        <v>3427</v>
      </c>
      <c r="G42" s="345">
        <v>3427</v>
      </c>
      <c r="H42" s="348">
        <v>3427</v>
      </c>
    </row>
    <row r="43" spans="1:8" ht="15.75">
      <c r="A43" s="41" t="s">
        <v>210</v>
      </c>
      <c r="B43" s="341">
        <f>B10+B11+B12+B17+B18+B20+B21+B22+B23+B29+B30+B31+B32+B36+B38+B39+B40</f>
        <v>486427</v>
      </c>
      <c r="C43" s="341">
        <f>C10+C11+C12+C17+C18+C20+C21+C22+C23+C29+C30+C31+C32+C36+C38+C39+C40+C41</f>
        <v>568574</v>
      </c>
      <c r="D43" s="341">
        <f>D10+D11+D12+D17+D18+D20+D21+D22+D23+D29+D30+D31+D32+D36+D38+D39+D40+D41+D42</f>
        <v>584994</v>
      </c>
      <c r="E43" s="519" t="s">
        <v>210</v>
      </c>
      <c r="F43" s="349">
        <f>F9+F12+F18+F20+F21+F22+F23+F30+F31+F32+F33+F34+F36+F38+F39+F37+F40+F41+F42</f>
        <v>478111</v>
      </c>
      <c r="G43" s="349">
        <f>G9+G12+G18+G20+G21+G22+G23+G30+G31+G32+G33+G34+G36+G38+G39+G37+G40+G41+G42</f>
        <v>560558</v>
      </c>
      <c r="H43" s="349">
        <f>H9+H12+H18+H20+H21+H22+H23+H30+H31+H32+H33+H34+H36+H38+H39+H37+H40+H41+H42</f>
        <v>574796</v>
      </c>
    </row>
    <row r="44" spans="1:8" ht="15.75">
      <c r="A44" s="540" t="s">
        <v>417</v>
      </c>
      <c r="B44" s="540"/>
      <c r="C44" s="542"/>
      <c r="D44" s="542"/>
      <c r="E44" s="542"/>
      <c r="F44" s="349">
        <v>32</v>
      </c>
      <c r="G44" s="302">
        <v>87</v>
      </c>
      <c r="H44" s="349">
        <v>87</v>
      </c>
    </row>
    <row r="45" spans="1:14" ht="15.75">
      <c r="A45" s="223"/>
      <c r="B45" s="224"/>
      <c r="C45" s="224"/>
      <c r="D45" s="224"/>
      <c r="E45" s="223"/>
      <c r="F45" s="224"/>
      <c r="N45" s="525">
        <f>-'10. Műk.célra átv.'!I17</f>
        <v>0</v>
      </c>
    </row>
    <row r="46" spans="1:6" ht="12.75">
      <c r="A46" s="3"/>
      <c r="B46" s="3"/>
      <c r="C46" s="3"/>
      <c r="D46" s="3"/>
      <c r="E46" s="3"/>
      <c r="F46" s="84"/>
    </row>
    <row r="47" spans="1:6" ht="12.75">
      <c r="A47" s="3"/>
      <c r="B47" s="3"/>
      <c r="C47" s="3"/>
      <c r="D47" s="3"/>
      <c r="E47" s="3"/>
      <c r="F47" s="84"/>
    </row>
    <row r="48" spans="1:6" ht="12.75">
      <c r="A48" s="3"/>
      <c r="B48" s="3"/>
      <c r="C48" s="3"/>
      <c r="D48" s="3"/>
      <c r="E48" s="3"/>
      <c r="F48" s="84"/>
    </row>
    <row r="49" spans="1:6" ht="12.75">
      <c r="A49" s="3"/>
      <c r="B49" s="3"/>
      <c r="C49" s="3"/>
      <c r="D49" s="3"/>
      <c r="E49" s="3"/>
      <c r="F49" s="84"/>
    </row>
    <row r="50" spans="1:6" ht="12.75">
      <c r="A50" s="3"/>
      <c r="B50" s="3"/>
      <c r="C50" s="3"/>
      <c r="D50" s="3"/>
      <c r="E50" s="3"/>
      <c r="F50" s="3"/>
    </row>
    <row r="51" spans="1:8" ht="45" customHeight="1">
      <c r="A51" s="528" t="s">
        <v>423</v>
      </c>
      <c r="B51" s="528"/>
      <c r="C51" s="528"/>
      <c r="D51" s="528"/>
      <c r="E51" s="528"/>
      <c r="F51" s="528"/>
      <c r="G51" s="543"/>
      <c r="H51" s="529"/>
    </row>
    <row r="52" spans="1:6" ht="22.5" customHeight="1">
      <c r="A52" s="225"/>
      <c r="B52" s="225"/>
      <c r="C52" s="225"/>
      <c r="D52" s="225"/>
      <c r="E52" s="225"/>
      <c r="F52" s="225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ht="12.75">
      <c r="F55" s="84"/>
    </row>
    <row r="56" spans="1:8" ht="33.75" customHeight="1">
      <c r="A56" s="537" t="s">
        <v>5</v>
      </c>
      <c r="B56" s="537"/>
      <c r="C56" s="471" t="s">
        <v>492</v>
      </c>
      <c r="D56" s="471" t="s">
        <v>503</v>
      </c>
      <c r="E56" s="537" t="s">
        <v>26</v>
      </c>
      <c r="F56" s="537"/>
      <c r="G56" s="488" t="s">
        <v>492</v>
      </c>
      <c r="H56" s="488" t="s">
        <v>503</v>
      </c>
    </row>
    <row r="57" spans="1:8" ht="15.75">
      <c r="A57" s="538" t="s">
        <v>211</v>
      </c>
      <c r="B57" s="538"/>
      <c r="C57" s="472"/>
      <c r="D57" s="373"/>
      <c r="E57" s="538" t="s">
        <v>211</v>
      </c>
      <c r="F57" s="538"/>
      <c r="G57" s="348"/>
      <c r="H57" s="348"/>
    </row>
    <row r="58" spans="1:8" ht="15.75">
      <c r="A58" s="473" t="s">
        <v>344</v>
      </c>
      <c r="B58" s="348"/>
      <c r="C58" s="348"/>
      <c r="D58" s="348"/>
      <c r="E58" s="473" t="s">
        <v>450</v>
      </c>
      <c r="F58" s="348"/>
      <c r="G58" s="348"/>
      <c r="H58" s="348"/>
    </row>
    <row r="59" spans="1:8" ht="15.75">
      <c r="A59" s="473" t="s">
        <v>345</v>
      </c>
      <c r="B59" s="348">
        <v>560</v>
      </c>
      <c r="C59" s="348">
        <v>560</v>
      </c>
      <c r="D59" s="348">
        <v>560</v>
      </c>
      <c r="E59" s="473" t="s">
        <v>345</v>
      </c>
      <c r="F59" s="348">
        <v>821</v>
      </c>
      <c r="G59" s="348">
        <v>821</v>
      </c>
      <c r="H59" s="348">
        <v>821</v>
      </c>
    </row>
    <row r="60" spans="1:8" ht="15.75">
      <c r="A60" s="473" t="s">
        <v>488</v>
      </c>
      <c r="B60" s="348">
        <v>200</v>
      </c>
      <c r="C60" s="348">
        <v>400</v>
      </c>
      <c r="D60" s="348">
        <v>400</v>
      </c>
      <c r="E60" s="473" t="s">
        <v>405</v>
      </c>
      <c r="F60" s="348"/>
      <c r="G60" s="348"/>
      <c r="H60" s="348"/>
    </row>
    <row r="61" spans="1:8" s="300" customFormat="1" ht="15.75">
      <c r="A61" s="473" t="s">
        <v>493</v>
      </c>
      <c r="B61" s="348">
        <v>1000</v>
      </c>
      <c r="C61" s="348">
        <v>1000</v>
      </c>
      <c r="D61" s="348">
        <v>1000</v>
      </c>
      <c r="E61" s="473" t="s">
        <v>485</v>
      </c>
      <c r="F61" s="348">
        <v>8700</v>
      </c>
      <c r="G61" s="348">
        <v>8700</v>
      </c>
      <c r="H61" s="348">
        <v>23247</v>
      </c>
    </row>
    <row r="62" spans="1:8" s="300" customFormat="1" ht="15.75">
      <c r="A62" s="473" t="s">
        <v>495</v>
      </c>
      <c r="B62" s="348"/>
      <c r="C62" s="348">
        <v>500</v>
      </c>
      <c r="D62" s="348">
        <v>500</v>
      </c>
      <c r="E62" s="473" t="s">
        <v>408</v>
      </c>
      <c r="F62" s="348">
        <v>325</v>
      </c>
      <c r="G62" s="348">
        <v>325</v>
      </c>
      <c r="H62" s="348">
        <v>325</v>
      </c>
    </row>
    <row r="63" spans="1:8" ht="15.75">
      <c r="A63" s="473" t="s">
        <v>515</v>
      </c>
      <c r="B63" s="323"/>
      <c r="C63" s="323"/>
      <c r="D63" s="348">
        <v>12365</v>
      </c>
      <c r="E63" s="473" t="s">
        <v>496</v>
      </c>
      <c r="F63" s="348">
        <v>230</v>
      </c>
      <c r="G63" s="348">
        <v>630</v>
      </c>
      <c r="H63" s="348">
        <v>630</v>
      </c>
    </row>
    <row r="64" spans="1:8" ht="15.75">
      <c r="A64" s="473"/>
      <c r="B64" s="323"/>
      <c r="C64" s="323"/>
      <c r="D64" s="348"/>
      <c r="E64" s="473"/>
      <c r="F64" s="348"/>
      <c r="G64" s="348"/>
      <c r="H64" s="348"/>
    </row>
    <row r="65" spans="1:8" ht="15.75">
      <c r="A65" s="332"/>
      <c r="B65" s="348"/>
      <c r="C65" s="348"/>
      <c r="D65" s="348"/>
      <c r="E65" s="332"/>
      <c r="F65" s="348"/>
      <c r="G65" s="348"/>
      <c r="H65" s="348"/>
    </row>
    <row r="66" spans="1:8" ht="15.75">
      <c r="A66" s="332"/>
      <c r="B66" s="332"/>
      <c r="C66" s="332"/>
      <c r="D66" s="348"/>
      <c r="E66" s="332"/>
      <c r="F66" s="348"/>
      <c r="G66" s="348"/>
      <c r="H66" s="348"/>
    </row>
    <row r="67" spans="1:8" ht="15.75">
      <c r="A67" s="332"/>
      <c r="B67" s="332"/>
      <c r="C67" s="332"/>
      <c r="D67" s="348"/>
      <c r="E67" s="332"/>
      <c r="F67" s="348"/>
      <c r="G67" s="348"/>
      <c r="H67" s="348"/>
    </row>
    <row r="68" spans="1:8" ht="21.75" customHeight="1">
      <c r="A68" s="302" t="s">
        <v>210</v>
      </c>
      <c r="B68" s="349">
        <f>+B59+B60+B61+B58+B62+B63</f>
        <v>1760</v>
      </c>
      <c r="C68" s="349">
        <f>+C59+C60+C61+C58+C62+C63</f>
        <v>2460</v>
      </c>
      <c r="D68" s="349">
        <f>+D59+D60+D61+D58+D62+D63</f>
        <v>14825</v>
      </c>
      <c r="E68" s="302" t="s">
        <v>210</v>
      </c>
      <c r="F68" s="349">
        <f>F59+F60+F62+F63+F64+F65+F66+F67+F58+F61</f>
        <v>10076</v>
      </c>
      <c r="G68" s="349">
        <f>G59+G60+G62+G63+G64+G65+G66+G67+G58+G61</f>
        <v>10476</v>
      </c>
      <c r="H68" s="349">
        <f>H59+H60+H62+H63+H64+H65+H66+H67+H58+H61</f>
        <v>25023</v>
      </c>
    </row>
    <row r="69" spans="1:8" ht="15.75">
      <c r="A69" s="538" t="s">
        <v>212</v>
      </c>
      <c r="B69" s="538"/>
      <c r="C69" s="538"/>
      <c r="D69" s="538"/>
      <c r="E69" s="538"/>
      <c r="F69" s="349">
        <v>0</v>
      </c>
      <c r="G69" s="348"/>
      <c r="H69" s="323"/>
    </row>
    <row r="70" spans="1:8" s="32" customFormat="1" ht="22.5" customHeight="1">
      <c r="A70" s="539" t="s">
        <v>213</v>
      </c>
      <c r="B70" s="539"/>
      <c r="C70" s="471" t="s">
        <v>492</v>
      </c>
      <c r="D70" s="471" t="s">
        <v>503</v>
      </c>
      <c r="E70" s="539" t="s">
        <v>213</v>
      </c>
      <c r="F70" s="539"/>
      <c r="G70" s="488" t="s">
        <v>492</v>
      </c>
      <c r="H70" s="488" t="s">
        <v>503</v>
      </c>
    </row>
    <row r="71" spans="1:8" s="196" customFormat="1" ht="15.75">
      <c r="A71" s="331" t="s">
        <v>214</v>
      </c>
      <c r="B71" s="331" t="s">
        <v>215</v>
      </c>
      <c r="C71" s="331"/>
      <c r="D71" s="331"/>
      <c r="E71" s="331" t="s">
        <v>214</v>
      </c>
      <c r="F71" s="331" t="s">
        <v>214</v>
      </c>
      <c r="G71" s="487"/>
      <c r="H71" s="524"/>
    </row>
    <row r="72" spans="1:8" ht="15.75">
      <c r="A72" s="538" t="s">
        <v>216</v>
      </c>
      <c r="B72" s="538"/>
      <c r="C72" s="538"/>
      <c r="D72" s="538"/>
      <c r="E72" s="538"/>
      <c r="F72" s="349">
        <v>0</v>
      </c>
      <c r="G72" s="348"/>
      <c r="H72" s="323"/>
    </row>
  </sheetData>
  <sheetProtection selectLockedCells="1" selectUnlockedCells="1"/>
  <mergeCells count="15">
    <mergeCell ref="E7:F7"/>
    <mergeCell ref="A8:B8"/>
    <mergeCell ref="E8:F8"/>
    <mergeCell ref="A44:E44"/>
    <mergeCell ref="A51:H51"/>
    <mergeCell ref="A4:H4"/>
    <mergeCell ref="A7:B7"/>
    <mergeCell ref="A56:B56"/>
    <mergeCell ref="E56:F56"/>
    <mergeCell ref="A72:E72"/>
    <mergeCell ref="A57:B57"/>
    <mergeCell ref="E57:F57"/>
    <mergeCell ref="A70:B70"/>
    <mergeCell ref="E70:F70"/>
    <mergeCell ref="A69:E69"/>
  </mergeCells>
  <printOptions/>
  <pageMargins left="0.15748031496062992" right="0.11811023622047245" top="0.5511811023622047" bottom="1.220472440944882" header="0.5905511811023623" footer="1.2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5">
      <selection activeCell="H44" sqref="H44"/>
    </sheetView>
  </sheetViews>
  <sheetFormatPr defaultColWidth="9.00390625" defaultRowHeight="12.75"/>
  <cols>
    <col min="1" max="1" width="54.875" style="83" customWidth="1"/>
    <col min="2" max="2" width="15.75390625" style="301" customWidth="1"/>
    <col min="3" max="4" width="16.00390625" style="83" bestFit="1" customWidth="1"/>
    <col min="5" max="6" width="9.125" style="83" customWidth="1"/>
  </cols>
  <sheetData>
    <row r="1" spans="2:4" ht="9.75" customHeight="1">
      <c r="B1" s="290"/>
      <c r="C1" s="290"/>
      <c r="D1" s="290" t="s">
        <v>217</v>
      </c>
    </row>
    <row r="2" spans="2:4" ht="13.5" customHeight="1">
      <c r="B2" s="290"/>
      <c r="C2" s="290"/>
      <c r="D2" s="290" t="s">
        <v>1</v>
      </c>
    </row>
    <row r="3" spans="1:4" ht="38.25" customHeight="1">
      <c r="A3" s="528" t="s">
        <v>461</v>
      </c>
      <c r="B3" s="528"/>
      <c r="C3" s="529"/>
      <c r="D3" s="529"/>
    </row>
    <row r="4" ht="6.75" customHeight="1"/>
    <row r="5" spans="2:4" ht="13.5" customHeight="1">
      <c r="B5" s="290"/>
      <c r="C5" s="290"/>
      <c r="D5" s="290" t="s">
        <v>2</v>
      </c>
    </row>
    <row r="6" spans="1:4" ht="18" customHeight="1">
      <c r="A6" s="448" t="s">
        <v>218</v>
      </c>
      <c r="B6" s="489" t="s">
        <v>219</v>
      </c>
      <c r="C6" s="488" t="s">
        <v>492</v>
      </c>
      <c r="D6" s="488" t="s">
        <v>503</v>
      </c>
    </row>
    <row r="7" spans="1:6" s="32" customFormat="1" ht="21" customHeight="1">
      <c r="A7" s="538" t="s">
        <v>220</v>
      </c>
      <c r="B7" s="546"/>
      <c r="C7" s="349"/>
      <c r="D7" s="373"/>
      <c r="E7" s="226"/>
      <c r="F7" s="226"/>
    </row>
    <row r="8" spans="1:4" ht="21" customHeight="1">
      <c r="A8" s="332" t="s">
        <v>221</v>
      </c>
      <c r="B8" s="490">
        <v>53082200</v>
      </c>
      <c r="C8" s="348">
        <v>53082200</v>
      </c>
      <c r="D8" s="348">
        <v>53082200</v>
      </c>
    </row>
    <row r="9" spans="1:4" ht="30.75" customHeight="1">
      <c r="A9" s="450" t="s">
        <v>222</v>
      </c>
      <c r="B9" s="490">
        <v>17625440</v>
      </c>
      <c r="C9" s="348">
        <v>17625440</v>
      </c>
      <c r="D9" s="348">
        <v>17625440</v>
      </c>
    </row>
    <row r="10" spans="1:4" ht="31.5" customHeight="1">
      <c r="A10" s="450" t="s">
        <v>223</v>
      </c>
      <c r="B10" s="490">
        <v>8799580</v>
      </c>
      <c r="C10" s="348">
        <v>8799580</v>
      </c>
      <c r="D10" s="348">
        <v>8799580</v>
      </c>
    </row>
    <row r="11" spans="1:4" ht="15.75">
      <c r="A11" s="332" t="s">
        <v>224</v>
      </c>
      <c r="B11" s="490">
        <v>5280000</v>
      </c>
      <c r="C11" s="348">
        <v>5280000</v>
      </c>
      <c r="D11" s="348">
        <v>5280000</v>
      </c>
    </row>
    <row r="12" spans="1:4" ht="15.75">
      <c r="A12" s="332" t="s">
        <v>225</v>
      </c>
      <c r="B12" s="490">
        <v>100000</v>
      </c>
      <c r="C12" s="503">
        <v>100000</v>
      </c>
      <c r="D12" s="503">
        <v>100000</v>
      </c>
    </row>
    <row r="13" spans="1:4" ht="15.75">
      <c r="A13" s="332" t="s">
        <v>226</v>
      </c>
      <c r="B13" s="490">
        <v>3445860</v>
      </c>
      <c r="C13" s="503">
        <v>3445860</v>
      </c>
      <c r="D13" s="503">
        <v>3445860</v>
      </c>
    </row>
    <row r="14" spans="1:4" ht="33.75" customHeight="1">
      <c r="A14" s="450" t="s">
        <v>227</v>
      </c>
      <c r="B14" s="490">
        <f>B8+B9</f>
        <v>70707640</v>
      </c>
      <c r="C14" s="503">
        <f>C8+C9</f>
        <v>70707640</v>
      </c>
      <c r="D14" s="503">
        <f>D8+D9</f>
        <v>70707640</v>
      </c>
    </row>
    <row r="15" spans="1:4" ht="15.75">
      <c r="A15" s="332" t="s">
        <v>228</v>
      </c>
      <c r="B15" s="490">
        <v>8073000</v>
      </c>
      <c r="C15" s="503">
        <v>8073000</v>
      </c>
      <c r="D15" s="503">
        <v>8073000</v>
      </c>
    </row>
    <row r="16" spans="1:4" ht="15.75">
      <c r="A16" s="332" t="s">
        <v>334</v>
      </c>
      <c r="B16" s="490">
        <v>76500</v>
      </c>
      <c r="C16" s="503">
        <v>76500</v>
      </c>
      <c r="D16" s="503">
        <v>76500</v>
      </c>
    </row>
    <row r="17" spans="1:4" ht="15.75">
      <c r="A17" s="332" t="s">
        <v>482</v>
      </c>
      <c r="B17" s="490">
        <v>17827656</v>
      </c>
      <c r="C17" s="503">
        <v>17827656</v>
      </c>
      <c r="D17" s="503">
        <v>17827656</v>
      </c>
    </row>
    <row r="18" spans="1:4" ht="15.75">
      <c r="A18" s="332" t="s">
        <v>442</v>
      </c>
      <c r="B18" s="490">
        <v>972400</v>
      </c>
      <c r="C18" s="503">
        <v>972400</v>
      </c>
      <c r="D18" s="503">
        <v>972400</v>
      </c>
    </row>
    <row r="19" spans="1:4" ht="29.25" customHeight="1">
      <c r="A19" s="547" t="s">
        <v>229</v>
      </c>
      <c r="B19" s="548"/>
      <c r="C19" s="348"/>
      <c r="D19" s="345"/>
    </row>
    <row r="20" spans="1:4" ht="41.25" customHeight="1">
      <c r="A20" s="549" t="s">
        <v>230</v>
      </c>
      <c r="B20" s="550"/>
      <c r="C20" s="348"/>
      <c r="D20" s="345"/>
    </row>
    <row r="21" spans="1:4" ht="15.75">
      <c r="A21" s="332" t="s">
        <v>483</v>
      </c>
      <c r="B21" s="490"/>
      <c r="C21" s="348"/>
      <c r="D21" s="345"/>
    </row>
    <row r="22" spans="1:4" ht="15.75">
      <c r="A22" s="332" t="s">
        <v>231</v>
      </c>
      <c r="B22" s="490">
        <v>42549267</v>
      </c>
      <c r="C22" s="503">
        <v>42549267</v>
      </c>
      <c r="D22" s="503">
        <v>42549267</v>
      </c>
    </row>
    <row r="23" spans="1:4" ht="33.75" customHeight="1">
      <c r="A23" s="450" t="s">
        <v>301</v>
      </c>
      <c r="B23" s="490">
        <v>14700000</v>
      </c>
      <c r="C23" s="503">
        <v>14700000</v>
      </c>
      <c r="D23" s="503">
        <v>14700000</v>
      </c>
    </row>
    <row r="24" spans="1:4" ht="15.75">
      <c r="A24" s="332" t="s">
        <v>484</v>
      </c>
      <c r="B24" s="490"/>
      <c r="C24" s="503"/>
      <c r="D24" s="503"/>
    </row>
    <row r="25" spans="1:4" ht="15.75">
      <c r="A25" s="332" t="s">
        <v>232</v>
      </c>
      <c r="B25" s="490">
        <v>21274633</v>
      </c>
      <c r="C25" s="503">
        <v>21274633</v>
      </c>
      <c r="D25" s="503">
        <v>21274633</v>
      </c>
    </row>
    <row r="26" spans="1:4" ht="15.75">
      <c r="A26" s="332" t="s">
        <v>306</v>
      </c>
      <c r="B26" s="490"/>
      <c r="C26" s="503"/>
      <c r="D26" s="503"/>
    </row>
    <row r="27" spans="1:4" ht="31.5" customHeight="1">
      <c r="A27" s="450" t="s">
        <v>305</v>
      </c>
      <c r="B27" s="490">
        <v>7350000</v>
      </c>
      <c r="C27" s="503">
        <v>7350000</v>
      </c>
      <c r="D27" s="503">
        <v>7350000</v>
      </c>
    </row>
    <row r="28" spans="1:4" ht="15.75">
      <c r="A28" s="332" t="s">
        <v>233</v>
      </c>
      <c r="B28" s="490"/>
      <c r="C28" s="503"/>
      <c r="D28" s="503"/>
    </row>
    <row r="29" spans="1:4" ht="15.75">
      <c r="A29" s="332" t="s">
        <v>483</v>
      </c>
      <c r="B29" s="490">
        <v>10389333</v>
      </c>
      <c r="C29" s="503">
        <v>10389333</v>
      </c>
      <c r="D29" s="503">
        <v>10389333</v>
      </c>
    </row>
    <row r="30" spans="1:4" ht="15.75">
      <c r="A30" s="332" t="s">
        <v>302</v>
      </c>
      <c r="B30" s="490"/>
      <c r="C30" s="503"/>
      <c r="D30" s="503"/>
    </row>
    <row r="31" spans="1:4" ht="15.75">
      <c r="A31" s="332" t="s">
        <v>484</v>
      </c>
      <c r="B31" s="490">
        <v>5194667</v>
      </c>
      <c r="C31" s="503">
        <v>5194667</v>
      </c>
      <c r="D31" s="503">
        <v>5194667</v>
      </c>
    </row>
    <row r="32" spans="1:4" ht="15.75">
      <c r="A32" s="332" t="s">
        <v>303</v>
      </c>
      <c r="B32" s="490"/>
      <c r="C32" s="503"/>
      <c r="D32" s="503"/>
    </row>
    <row r="33" spans="1:4" ht="16.5" customHeight="1">
      <c r="A33" s="332" t="s">
        <v>401</v>
      </c>
      <c r="B33" s="490"/>
      <c r="C33" s="503"/>
      <c r="D33" s="345"/>
    </row>
    <row r="34" spans="1:4" ht="33" customHeight="1">
      <c r="A34" s="451" t="s">
        <v>335</v>
      </c>
      <c r="B34" s="490"/>
      <c r="C34" s="503"/>
      <c r="D34" s="345"/>
    </row>
    <row r="35" spans="1:4" ht="33" customHeight="1">
      <c r="A35" s="451" t="s">
        <v>336</v>
      </c>
      <c r="B35" s="490">
        <v>2380200</v>
      </c>
      <c r="C35" s="503">
        <v>2380200</v>
      </c>
      <c r="D35" s="503">
        <v>2380200</v>
      </c>
    </row>
    <row r="36" spans="1:4" ht="33" customHeight="1">
      <c r="A36" s="450" t="s">
        <v>337</v>
      </c>
      <c r="B36" s="490">
        <v>46173910</v>
      </c>
      <c r="C36" s="503">
        <v>46173910</v>
      </c>
      <c r="D36" s="503">
        <v>46173910</v>
      </c>
    </row>
    <row r="37" spans="1:4" ht="17.25" customHeight="1">
      <c r="A37" s="332" t="s">
        <v>304</v>
      </c>
      <c r="B37" s="490"/>
      <c r="C37" s="348"/>
      <c r="D37" s="348"/>
    </row>
    <row r="38" spans="1:4" ht="17.25" customHeight="1">
      <c r="A38" s="332" t="s">
        <v>338</v>
      </c>
      <c r="B38" s="490">
        <v>16378000</v>
      </c>
      <c r="C38" s="503">
        <v>16378000</v>
      </c>
      <c r="D38" s="503">
        <v>16378000</v>
      </c>
    </row>
    <row r="39" spans="1:4" ht="17.25" customHeight="1">
      <c r="A39" s="332" t="s">
        <v>339</v>
      </c>
      <c r="B39" s="490">
        <v>39729552</v>
      </c>
      <c r="C39" s="503">
        <v>39729552</v>
      </c>
      <c r="D39" s="503">
        <v>39729552</v>
      </c>
    </row>
    <row r="40" spans="1:4" ht="31.5" customHeight="1">
      <c r="A40" s="450" t="s">
        <v>402</v>
      </c>
      <c r="B40" s="490"/>
      <c r="C40" s="503"/>
      <c r="D40" s="503"/>
    </row>
    <row r="41" spans="1:4" ht="15.75">
      <c r="A41" s="332" t="s">
        <v>234</v>
      </c>
      <c r="B41" s="490">
        <v>3617900</v>
      </c>
      <c r="C41" s="503">
        <v>3617900</v>
      </c>
      <c r="D41" s="503">
        <v>3617900</v>
      </c>
    </row>
    <row r="42" spans="1:4" ht="15.75">
      <c r="A42" s="332" t="s">
        <v>497</v>
      </c>
      <c r="B42" s="490"/>
      <c r="C42" s="503">
        <v>9272000</v>
      </c>
      <c r="D42" s="503">
        <v>9272000</v>
      </c>
    </row>
    <row r="43" spans="1:4" ht="15.75">
      <c r="A43" s="332" t="s">
        <v>498</v>
      </c>
      <c r="B43" s="490"/>
      <c r="C43" s="503">
        <v>267087</v>
      </c>
      <c r="D43" s="345">
        <v>513353</v>
      </c>
    </row>
    <row r="44" spans="1:4" ht="15.75">
      <c r="A44" s="332" t="s">
        <v>499</v>
      </c>
      <c r="B44" s="490"/>
      <c r="C44" s="503">
        <v>199802</v>
      </c>
      <c r="D44" s="345">
        <v>497002</v>
      </c>
    </row>
    <row r="45" spans="1:4" ht="15.75">
      <c r="A45" s="332" t="s">
        <v>512</v>
      </c>
      <c r="B45" s="490"/>
      <c r="C45" s="503"/>
      <c r="D45" s="345">
        <v>4000000</v>
      </c>
    </row>
    <row r="46" spans="1:4" ht="15.75">
      <c r="A46" s="332" t="s">
        <v>513</v>
      </c>
      <c r="B46" s="490"/>
      <c r="C46" s="503"/>
      <c r="D46" s="345">
        <v>350000</v>
      </c>
    </row>
    <row r="47" spans="1:4" ht="15.75">
      <c r="A47" s="332" t="s">
        <v>514</v>
      </c>
      <c r="B47" s="490"/>
      <c r="C47" s="503"/>
      <c r="D47" s="345">
        <v>6377940</v>
      </c>
    </row>
    <row r="48" spans="1:4" ht="17.25" customHeight="1">
      <c r="A48" s="302" t="s">
        <v>235</v>
      </c>
      <c r="B48" s="491">
        <f>B8+B9+B15+B16+B22+B23+B25+B26+B27+B30+B32+B35+B36+B38+B39+B40+B41+B18+B29+B31+B17</f>
        <v>307394658</v>
      </c>
      <c r="C48" s="504">
        <f>C8+C9+C15+C16+C22+C23+C25+C26+C27+C30+C32+C35+C36+C38+C39+C40+C41+C18+C29+C31+C17+C42+C43+C44</f>
        <v>317133547</v>
      </c>
      <c r="D48" s="504">
        <f>D8+D9+D15+D16+D22+D23+D25+D26+D27+D30+D32+D35+D36+D38+D39+D40+D41+D18+D29+D31+D17+D42+D43+D44+D45+D46+D47</f>
        <v>328404953</v>
      </c>
    </row>
  </sheetData>
  <sheetProtection selectLockedCells="1" selectUnlockedCells="1"/>
  <mergeCells count="4">
    <mergeCell ref="A7:B7"/>
    <mergeCell ref="A19:B19"/>
    <mergeCell ref="A20:B20"/>
    <mergeCell ref="A3:D3"/>
  </mergeCells>
  <printOptions/>
  <pageMargins left="0.16" right="0.1" top="0.1968503937007874" bottom="0.31496062992125984" header="0.2362204724409449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2019-11-08T09:57:56Z</cp:lastPrinted>
  <dcterms:created xsi:type="dcterms:W3CDTF">2002-11-18T12:26:49Z</dcterms:created>
  <dcterms:modified xsi:type="dcterms:W3CDTF">2020-07-06T07:38:18Z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