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Munka1!$A$1:$L$54</definedName>
  </definedNames>
  <calcPr calcId="124519"/>
</workbook>
</file>

<file path=xl/calcChain.xml><?xml version="1.0" encoding="utf-8"?>
<calcChain xmlns="http://schemas.openxmlformats.org/spreadsheetml/2006/main">
  <c r="K12" i="2"/>
  <c r="K15"/>
  <c r="K16"/>
  <c r="K17"/>
  <c r="K33"/>
  <c r="K39"/>
  <c r="K43"/>
  <c r="K52"/>
  <c r="K54"/>
  <c r="K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6"/>
  <c r="G48"/>
  <c r="G49"/>
  <c r="G50"/>
  <c r="G52"/>
  <c r="G54"/>
  <c r="G11"/>
  <c r="L39"/>
  <c r="L18"/>
  <c r="L53"/>
  <c r="L52"/>
  <c r="L50"/>
  <c r="L49"/>
  <c r="L48"/>
  <c r="L46"/>
  <c r="L43"/>
  <c r="L42"/>
  <c r="L41"/>
  <c r="L40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7"/>
  <c r="I11"/>
  <c r="I43" s="1"/>
  <c r="I54" s="1"/>
  <c r="J11"/>
  <c r="L11" s="1"/>
  <c r="L16"/>
  <c r="L15"/>
  <c r="L14"/>
  <c r="L13"/>
  <c r="L12"/>
  <c r="H43"/>
  <c r="H54" s="1"/>
  <c r="H11"/>
  <c r="J33"/>
  <c r="I33"/>
  <c r="H33"/>
  <c r="F40"/>
  <c r="F33"/>
  <c r="F43" s="1"/>
  <c r="E11"/>
  <c r="E43" s="1"/>
  <c r="F50"/>
  <c r="E50"/>
  <c r="D43"/>
  <c r="D54" s="1"/>
  <c r="E33"/>
  <c r="E24"/>
  <c r="F18"/>
  <c r="E18"/>
  <c r="F11"/>
  <c r="D11"/>
  <c r="L54"/>
  <c r="E22"/>
  <c r="D50"/>
  <c r="J43" l="1"/>
  <c r="J54" s="1"/>
  <c r="E54"/>
  <c r="F54"/>
</calcChain>
</file>

<file path=xl/sharedStrings.xml><?xml version="1.0" encoding="utf-8"?>
<sst xmlns="http://schemas.openxmlformats.org/spreadsheetml/2006/main" count="75" uniqueCount="71">
  <si>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</si>
  <si>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</si>
  <si>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</si>
  <si>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</si>
  <si>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</si>
  <si>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</si>
  <si>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</si>
  <si>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</si>
  <si>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</si>
  <si>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</si>
  <si>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</si>
  <si>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</si>
  <si>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</si>
  <si>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</si>
  <si>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</si>
  <si>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</si>
  <si>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</si>
  <si>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</si>
  <si>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</si>
  <si>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</si>
  <si>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</si>
  <si>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</si>
  <si>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</si>
  <si>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- önkormányzati vagyon értékesítéséből származó bevétel</t>
  </si>
  <si>
    <t>Kincsesbánya Község Önkormányzata</t>
  </si>
  <si>
    <t xml:space="preserve">Intézményi működési bevételek összesen: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</si>
  <si>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</si>
  <si>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</si>
  <si>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</si>
  <si>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</si>
  <si>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</si>
  <si>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</si>
  <si>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</si>
  <si>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</si>
  <si>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</si>
  <si>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</si>
  <si>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</si>
  <si>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</si>
  <si>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</si>
  <si>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</si>
  <si>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</si>
  <si>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</si>
  <si>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>Módosított előrámyzat</t>
  </si>
  <si>
    <t>Módosított előirányzat</t>
  </si>
  <si>
    <t>Eredeti előirányzat</t>
  </si>
  <si>
    <t xml:space="preserve">     - Bérkompenzáció</t>
  </si>
  <si>
    <t xml:space="preserve">      - Egyéb közhatalmi bevételek</t>
  </si>
  <si>
    <t xml:space="preserve">     - Elkülönített pénzalapakotól kapott működési támogatása </t>
  </si>
  <si>
    <t xml:space="preserve">     -  Móri TKT elszámolásából visszautalt</t>
  </si>
  <si>
    <t>Felhalmozás célú támogatások ÁHT-n belülről</t>
  </si>
  <si>
    <t xml:space="preserve">      - irányító sezrvtől kapott műkődési támogatás miatti korr.</t>
  </si>
  <si>
    <t xml:space="preserve">      - egyéb működési bevételek</t>
  </si>
  <si>
    <t xml:space="preserve">          -</t>
  </si>
  <si>
    <t xml:space="preserve">     - szociális tűzifa vásárlás</t>
  </si>
  <si>
    <t>Teljesítés</t>
  </si>
  <si>
    <t>%</t>
  </si>
  <si>
    <t>Államháztartáson belüli megelőlegezések</t>
  </si>
  <si>
    <t xml:space="preserve">BEVÉTELEK </t>
  </si>
  <si>
    <t xml:space="preserve">      - Iskolai étkeztetés támogatása</t>
  </si>
  <si>
    <t xml:space="preserve">     - Lakossági víz- és szennyvíz támogatása</t>
  </si>
  <si>
    <t xml:space="preserve">     - vállalkozások támogatása</t>
  </si>
  <si>
    <t>2017. évi közgazdasági mérlege</t>
  </si>
  <si>
    <t xml:space="preserve">      - készletértékesítés bevételei </t>
  </si>
  <si>
    <t xml:space="preserve">      - Elszámolásból származó bevételek </t>
  </si>
  <si>
    <t xml:space="preserve">     - Önkormányzatoktól átvett pénzeszközök</t>
  </si>
  <si>
    <t xml:space="preserve">      - Központi kezelésű előirányzatokból kapott támogatás</t>
  </si>
  <si>
    <t>Felhalmozás célú támogatás értékű bevétel (kerékpárútT.O.P)</t>
  </si>
  <si>
    <t>Felhalmozás célú támogatás értékű bevétel (Energerikai T.O.P)</t>
  </si>
  <si>
    <t xml:space="preserve">     - Háztartásoktól átvett pénzeszközök</t>
  </si>
  <si>
    <t>Önkormányzat</t>
  </si>
  <si>
    <t>1. számú melléklet az 5/2018.(V. 2.)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</si>
</sst>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theme="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0" borderId="7" xfId="0" applyNumberFormat="1" applyFont="1" applyBorder="1"/>
    <xf numFmtId="3" fontId="0" fillId="0" borderId="7" xfId="0" applyNumberFormat="1" applyFont="1" applyBorder="1"/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2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3" fontId="1" fillId="0" borderId="8" xfId="0" applyNumberFormat="1" applyFont="1" applyBorder="1"/>
    <xf numFmtId="3" fontId="1" fillId="0" borderId="12" xfId="0" applyNumberFormat="1" applyFont="1" applyBorder="1"/>
    <xf numFmtId="0" fontId="0" fillId="0" borderId="12" xfId="0" applyFont="1" applyBorder="1"/>
    <xf numFmtId="0" fontId="2" fillId="2" borderId="0" xfId="0" applyFont="1" applyFill="1" applyAlignment="1">
      <alignment horizontal="center" vertical="center" wrapText="1"/>
    </xf>
    <xf numFmtId="0" fontId="2" fillId="0" borderId="3" xfId="0" applyFont="1" applyBorder="1"/>
    <xf numFmtId="0" fontId="0" fillId="0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8" xfId="0" applyNumberFormat="1" applyFont="1" applyBorder="1"/>
    <xf numFmtId="0" fontId="1" fillId="0" borderId="8" xfId="0" applyFont="1" applyBorder="1"/>
    <xf numFmtId="0" fontId="0" fillId="0" borderId="7" xfId="0" applyFont="1" applyBorder="1"/>
    <xf numFmtId="0" fontId="0" fillId="0" borderId="8" xfId="0" applyFont="1" applyBorder="1"/>
    <xf numFmtId="3" fontId="0" fillId="0" borderId="12" xfId="0" applyNumberFormat="1" applyFont="1" applyBorder="1"/>
    <xf numFmtId="0" fontId="1" fillId="0" borderId="7" xfId="0" applyFont="1" applyBorder="1"/>
    <xf numFmtId="0" fontId="0" fillId="0" borderId="3" xfId="0" applyFont="1" applyBorder="1"/>
    <xf numFmtId="0" fontId="1" fillId="0" borderId="17" xfId="0" applyFont="1" applyBorder="1"/>
    <xf numFmtId="3" fontId="1" fillId="0" borderId="18" xfId="0" applyNumberFormat="1" applyFont="1" applyBorder="1"/>
    <xf numFmtId="3" fontId="1" fillId="0" borderId="13" xfId="0" applyNumberFormat="1" applyFont="1" applyBorder="1"/>
    <xf numFmtId="3" fontId="1" fillId="0" borderId="16" xfId="0" applyNumberFormat="1" applyFont="1" applyBorder="1"/>
    <xf numFmtId="3" fontId="1" fillId="3" borderId="7" xfId="0" applyNumberFormat="1" applyFont="1" applyFill="1" applyBorder="1"/>
    <xf numFmtId="3" fontId="0" fillId="3" borderId="7" xfId="0" applyNumberFormat="1" applyFont="1" applyFill="1" applyBorder="1"/>
    <xf numFmtId="3" fontId="1" fillId="3" borderId="3" xfId="0" applyNumberFormat="1" applyFont="1" applyFill="1" applyBorder="1"/>
    <xf numFmtId="3" fontId="1" fillId="3" borderId="13" xfId="0" applyNumberFormat="1" applyFont="1" applyFill="1" applyBorder="1"/>
    <xf numFmtId="3" fontId="1" fillId="3" borderId="14" xfId="0" applyNumberFormat="1" applyFont="1" applyFill="1" applyBorder="1"/>
    <xf numFmtId="3" fontId="1" fillId="3" borderId="12" xfId="0" applyNumberFormat="1" applyFont="1" applyFill="1" applyBorder="1"/>
    <xf numFmtId="3" fontId="0" fillId="3" borderId="12" xfId="0" applyNumberFormat="1" applyFont="1" applyFill="1" applyBorder="1"/>
    <xf numFmtId="0" fontId="0" fillId="2" borderId="0" xfId="0" applyFill="1" applyAlignment="1"/>
    <xf numFmtId="0" fontId="2" fillId="2" borderId="0" xfId="0" applyFont="1" applyFill="1" applyAlignment="1">
      <alignment vertical="center" wrapText="1"/>
    </xf>
    <xf numFmtId="4" fontId="0" fillId="0" borderId="7" xfId="0" applyNumberFormat="1" applyFont="1" applyBorder="1"/>
    <xf numFmtId="2" fontId="0" fillId="0" borderId="8" xfId="0" applyNumberFormat="1" applyFont="1" applyBorder="1"/>
    <xf numFmtId="3" fontId="0" fillId="0" borderId="8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7" xfId="0" applyFont="1" applyBorder="1" applyAlignment="1">
      <alignment horizontal="left"/>
    </xf>
    <xf numFmtId="49" fontId="0" fillId="0" borderId="7" xfId="0" applyNumberFormat="1" applyBorder="1" applyAlignment="1"/>
    <xf numFmtId="49" fontId="0" fillId="0" borderId="7" xfId="0" applyNumberFormat="1" applyFont="1" applyBorder="1" applyAlignment="1"/>
    <xf numFmtId="0" fontId="1" fillId="0" borderId="7" xfId="0" applyFont="1" applyBorder="1" applyAlignment="1">
      <alignment horizontal="left"/>
    </xf>
    <xf numFmtId="0" fontId="0" fillId="0" borderId="7" xfId="0" applyBorder="1" applyAlignment="1"/>
    <xf numFmtId="0" fontId="0" fillId="0" borderId="7" xfId="0" applyFont="1" applyBorder="1" applyAlignment="1"/>
    <xf numFmtId="0" fontId="2" fillId="0" borderId="13" xfId="0" applyFont="1" applyBorder="1"/>
    <xf numFmtId="0" fontId="0" fillId="0" borderId="7" xfId="0" applyBorder="1"/>
    <xf numFmtId="0" fontId="2" fillId="0" borderId="7" xfId="0" applyFont="1" applyBorder="1"/>
    <xf numFmtId="0" fontId="3" fillId="0" borderId="10" xfId="0" applyFont="1" applyBorder="1"/>
    <xf numFmtId="0" fontId="3" fillId="0" borderId="9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R54"/>
  <sheetViews>
    <sheetView tabSelected="1" view="pageBreakPreview" zoomScaleSheetLayoutView="100" workbookViewId="0">
      <selection activeCell="D10" sqref="D10:L10"/>
    </sheetView>
  </sheetViews>
  <sheetFormatPr defaultRowHeight="12.75"/>
  <cols>
    <col min="1" max="1" width="3" customWidth="1"/>
    <col min="2" max="2" width="39" customWidth="1"/>
    <col min="3" max="3" width="13.85546875" customWidth="1"/>
    <col min="4" max="4" width="12" customWidth="1"/>
    <col min="5" max="5" width="12.140625" customWidth="1"/>
    <col min="6" max="6" width="11.5703125" customWidth="1"/>
    <col min="7" max="7" width="7.7109375" customWidth="1"/>
    <col min="8" max="8" width="11.42578125" customWidth="1"/>
    <col min="9" max="10" width="10" customWidth="1"/>
    <col min="11" max="11" width="8.42578125" customWidth="1"/>
    <col min="12" max="12" width="12.42578125" customWidth="1"/>
    <col min="13" max="15" width="10.7109375" customWidth="1"/>
  </cols>
  <sheetData>
    <row r="1" spans="1:18" ht="25.5" customHeight="1">
      <c r="A1" s="80" t="s">
        <v>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49"/>
      <c r="N1" s="49"/>
      <c r="O1" s="17"/>
      <c r="P1" s="17"/>
      <c r="Q1" s="17"/>
      <c r="R1" s="17"/>
    </row>
    <row r="2" spans="1:18" ht="18.75" customHeight="1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50"/>
      <c r="N2" s="50"/>
      <c r="O2" s="18"/>
      <c r="P2" s="18"/>
      <c r="Q2" s="18"/>
      <c r="R2" s="18"/>
    </row>
    <row r="3" spans="1:18" s="1" customFormat="1" ht="21" customHeight="1">
      <c r="A3" s="81" t="s">
        <v>61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50"/>
      <c r="N3" s="50"/>
      <c r="O3" s="18"/>
      <c r="P3" s="18"/>
      <c r="Q3" s="18"/>
      <c r="R3" s="18"/>
    </row>
    <row r="4" spans="1:18" ht="22.5" customHeight="1">
      <c r="A4" s="81" t="s">
        <v>57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50"/>
      <c r="N4" s="50"/>
      <c r="O4" s="18"/>
      <c r="P4" s="18"/>
      <c r="Q4" s="18"/>
      <c r="R4" s="18"/>
    </row>
    <row r="5" spans="1:18" ht="0.75" hidden="1" customHeight="1">
      <c r="A5" s="10"/>
      <c r="B5" s="10"/>
      <c r="C5" s="10"/>
      <c r="D5" s="11"/>
      <c r="E5" s="21"/>
      <c r="F5" s="27"/>
      <c r="G5" s="27"/>
      <c r="H5" s="10"/>
      <c r="I5" s="21"/>
      <c r="J5" s="27"/>
      <c r="K5" s="27"/>
      <c r="L5" s="10"/>
    </row>
    <row r="6" spans="1:18" ht="13.5" thickBot="1">
      <c r="A6" s="79" t="s">
        <v>16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9"/>
      <c r="N6" s="19"/>
      <c r="O6" s="19"/>
      <c r="P6" s="19"/>
      <c r="Q6" s="19"/>
      <c r="R6" s="19"/>
    </row>
    <row r="7" spans="1:18">
      <c r="A7" s="84" t="s">
        <v>0</v>
      </c>
      <c r="B7" s="87" t="s">
        <v>4</v>
      </c>
      <c r="C7" s="87"/>
      <c r="D7" s="56" t="s">
        <v>69</v>
      </c>
      <c r="E7" s="57"/>
      <c r="F7" s="57"/>
      <c r="G7" s="58"/>
      <c r="H7" s="56" t="s">
        <v>17</v>
      </c>
      <c r="I7" s="57"/>
      <c r="J7" s="57"/>
      <c r="K7" s="58"/>
      <c r="L7" s="59" t="s">
        <v>18</v>
      </c>
    </row>
    <row r="8" spans="1:18" ht="12.75" customHeight="1">
      <c r="A8" s="85"/>
      <c r="B8" s="88"/>
      <c r="C8" s="88"/>
      <c r="D8" s="82" t="s">
        <v>44</v>
      </c>
      <c r="E8" s="82" t="s">
        <v>42</v>
      </c>
      <c r="F8" s="82" t="s">
        <v>54</v>
      </c>
      <c r="G8" s="82" t="s">
        <v>55</v>
      </c>
      <c r="H8" s="82" t="s">
        <v>44</v>
      </c>
      <c r="I8" s="82" t="s">
        <v>43</v>
      </c>
      <c r="J8" s="82" t="s">
        <v>54</v>
      </c>
      <c r="K8" s="82" t="s">
        <v>55</v>
      </c>
      <c r="L8" s="60"/>
    </row>
    <row r="9" spans="1:18">
      <c r="A9" s="86"/>
      <c r="B9" s="88"/>
      <c r="C9" s="88"/>
      <c r="D9" s="83"/>
      <c r="E9" s="83"/>
      <c r="F9" s="83"/>
      <c r="G9" s="83"/>
      <c r="H9" s="83"/>
      <c r="I9" s="83"/>
      <c r="J9" s="83"/>
      <c r="K9" s="83"/>
      <c r="L9" s="61"/>
    </row>
    <row r="10" spans="1:18" ht="15" customHeight="1">
      <c r="A10" s="2" t="s">
        <v>7</v>
      </c>
      <c r="B10" s="62" t="s">
        <v>8</v>
      </c>
      <c r="C10" s="62"/>
      <c r="D10" s="53"/>
      <c r="E10" s="54"/>
      <c r="F10" s="54"/>
      <c r="G10" s="54"/>
      <c r="H10" s="54"/>
      <c r="I10" s="54"/>
      <c r="J10" s="54"/>
      <c r="K10" s="54"/>
      <c r="L10" s="55"/>
    </row>
    <row r="11" spans="1:18" ht="15" customHeight="1">
      <c r="A11" s="3" t="s">
        <v>1</v>
      </c>
      <c r="B11" s="67" t="s">
        <v>25</v>
      </c>
      <c r="C11" s="67"/>
      <c r="D11" s="42">
        <f>D12+D13+D14+D15+D16+D17</f>
        <v>12290531</v>
      </c>
      <c r="E11" s="42">
        <f>E12+E13+E14+E15+E17+E16</f>
        <v>14997630</v>
      </c>
      <c r="F11" s="42">
        <f>F12+F13+F14+F15+F16+F17</f>
        <v>14612003</v>
      </c>
      <c r="G11" s="51">
        <f>F11/E11*100</f>
        <v>97.428747075371248</v>
      </c>
      <c r="H11" s="12">
        <f>H12+H15+H17</f>
        <v>17959919</v>
      </c>
      <c r="I11" s="24">
        <f>I12+I15+I17+I16</f>
        <v>19031782</v>
      </c>
      <c r="J11" s="24">
        <f>J12+J15+J17+J16</f>
        <v>18653852</v>
      </c>
      <c r="K11" s="52">
        <f>J11/I11*100</f>
        <v>98.014216430179786</v>
      </c>
      <c r="L11" s="47">
        <f t="shared" ref="L11:L17" si="0">F11+J11</f>
        <v>33265855</v>
      </c>
    </row>
    <row r="12" spans="1:18" ht="13.5" customHeight="1">
      <c r="A12" s="4"/>
      <c r="B12" s="65" t="s">
        <v>62</v>
      </c>
      <c r="C12" s="66"/>
      <c r="D12" s="43"/>
      <c r="E12" s="43">
        <v>364369</v>
      </c>
      <c r="F12" s="43">
        <v>364369</v>
      </c>
      <c r="G12" s="51">
        <f t="shared" ref="G12:G54" si="1">F12/E12*100</f>
        <v>100</v>
      </c>
      <c r="H12" s="13">
        <v>14340515</v>
      </c>
      <c r="I12" s="31">
        <v>15270515</v>
      </c>
      <c r="J12" s="31">
        <v>14796797</v>
      </c>
      <c r="K12" s="52">
        <f t="shared" ref="K12:K54" si="2">J12/I12*100</f>
        <v>96.897825646351805</v>
      </c>
      <c r="L12" s="48">
        <f t="shared" si="0"/>
        <v>15161166</v>
      </c>
    </row>
    <row r="13" spans="1:18" ht="15" customHeight="1">
      <c r="A13" s="4"/>
      <c r="B13" s="68" t="s">
        <v>26</v>
      </c>
      <c r="C13" s="69"/>
      <c r="D13" s="43">
        <v>1566928</v>
      </c>
      <c r="E13" s="43">
        <v>2538513</v>
      </c>
      <c r="F13" s="43">
        <v>2355465</v>
      </c>
      <c r="G13" s="51">
        <f t="shared" si="1"/>
        <v>92.789164365122417</v>
      </c>
      <c r="H13" s="13"/>
      <c r="I13" s="31"/>
      <c r="J13" s="31"/>
      <c r="K13" s="52"/>
      <c r="L13" s="48">
        <f t="shared" si="0"/>
        <v>2355465</v>
      </c>
    </row>
    <row r="14" spans="1:18" ht="15" customHeight="1">
      <c r="A14" s="4"/>
      <c r="B14" s="68" t="s">
        <v>27</v>
      </c>
      <c r="C14" s="68"/>
      <c r="D14" s="43">
        <v>8600420</v>
      </c>
      <c r="E14" s="43">
        <v>9689410</v>
      </c>
      <c r="F14" s="43">
        <v>9643693</v>
      </c>
      <c r="G14" s="51">
        <f t="shared" si="1"/>
        <v>99.528175606151464</v>
      </c>
      <c r="H14" s="13"/>
      <c r="I14" s="31"/>
      <c r="J14" s="31"/>
      <c r="K14" s="52"/>
      <c r="L14" s="48">
        <f t="shared" si="0"/>
        <v>9643693</v>
      </c>
    </row>
    <row r="15" spans="1:18" ht="15" customHeight="1">
      <c r="A15" s="5"/>
      <c r="B15" s="63" t="s">
        <v>19</v>
      </c>
      <c r="C15" s="63"/>
      <c r="D15" s="43">
        <v>350000</v>
      </c>
      <c r="E15" s="43">
        <v>350000</v>
      </c>
      <c r="F15" s="43">
        <v>230676</v>
      </c>
      <c r="G15" s="51">
        <f t="shared" si="1"/>
        <v>65.907428571428568</v>
      </c>
      <c r="H15" s="13">
        <v>5000</v>
      </c>
      <c r="I15" s="31">
        <v>8863</v>
      </c>
      <c r="J15" s="31">
        <v>7769</v>
      </c>
      <c r="K15" s="52">
        <f t="shared" si="2"/>
        <v>87.656549701004167</v>
      </c>
      <c r="L15" s="48">
        <f t="shared" si="0"/>
        <v>238445</v>
      </c>
    </row>
    <row r="16" spans="1:18" ht="15" customHeight="1">
      <c r="A16" s="5"/>
      <c r="B16" s="30" t="s">
        <v>51</v>
      </c>
      <c r="C16" s="30"/>
      <c r="D16" s="43"/>
      <c r="E16" s="43">
        <v>2991</v>
      </c>
      <c r="F16" s="43">
        <v>2991</v>
      </c>
      <c r="G16" s="51">
        <f t="shared" si="1"/>
        <v>100</v>
      </c>
      <c r="H16" s="13"/>
      <c r="I16" s="31">
        <v>3000</v>
      </c>
      <c r="J16" s="31">
        <v>2652</v>
      </c>
      <c r="K16" s="52">
        <f t="shared" si="2"/>
        <v>88.4</v>
      </c>
      <c r="L16" s="48">
        <f t="shared" si="0"/>
        <v>5643</v>
      </c>
    </row>
    <row r="17" spans="1:12" ht="15" customHeight="1">
      <c r="A17" s="4"/>
      <c r="B17" s="63" t="s">
        <v>20</v>
      </c>
      <c r="C17" s="64"/>
      <c r="D17" s="43">
        <v>1773183</v>
      </c>
      <c r="E17" s="43">
        <v>2052347</v>
      </c>
      <c r="F17" s="43">
        <v>2014809</v>
      </c>
      <c r="G17" s="51">
        <f t="shared" si="1"/>
        <v>98.170972062716487</v>
      </c>
      <c r="H17" s="13">
        <v>3614404</v>
      </c>
      <c r="I17" s="31">
        <v>3749404</v>
      </c>
      <c r="J17" s="31">
        <v>3846634</v>
      </c>
      <c r="K17" s="52">
        <f t="shared" si="2"/>
        <v>102.59321214785069</v>
      </c>
      <c r="L17" s="48">
        <f t="shared" si="0"/>
        <v>5861443</v>
      </c>
    </row>
    <row r="18" spans="1:12" ht="15" customHeight="1">
      <c r="A18" s="4" t="s">
        <v>2</v>
      </c>
      <c r="B18" s="100" t="s">
        <v>28</v>
      </c>
      <c r="C18" s="101"/>
      <c r="D18" s="42">
        <v>49550130</v>
      </c>
      <c r="E18" s="42">
        <f>E19+E20+E21</f>
        <v>49550130</v>
      </c>
      <c r="F18" s="42">
        <f>F19+F20+F21</f>
        <v>51927372</v>
      </c>
      <c r="G18" s="51">
        <f t="shared" si="1"/>
        <v>104.79765037952473</v>
      </c>
      <c r="H18" s="33"/>
      <c r="I18" s="34"/>
      <c r="J18" s="34"/>
      <c r="K18" s="52"/>
      <c r="L18" s="47">
        <f>F18</f>
        <v>51927372</v>
      </c>
    </row>
    <row r="19" spans="1:12" ht="15" customHeight="1">
      <c r="A19" s="4"/>
      <c r="B19" s="98" t="s">
        <v>29</v>
      </c>
      <c r="C19" s="99"/>
      <c r="D19" s="43">
        <v>3425000</v>
      </c>
      <c r="E19" s="43">
        <v>3425000</v>
      </c>
      <c r="F19" s="43">
        <v>3232419</v>
      </c>
      <c r="G19" s="51">
        <f t="shared" si="1"/>
        <v>94.377197080291978</v>
      </c>
      <c r="H19" s="33"/>
      <c r="I19" s="34"/>
      <c r="J19" s="34"/>
      <c r="K19" s="52"/>
      <c r="L19" s="35">
        <f t="shared" ref="L19:L32" si="3">SUM(F19:K19)</f>
        <v>3232513.3771970803</v>
      </c>
    </row>
    <row r="20" spans="1:12" ht="15" customHeight="1">
      <c r="A20" s="4"/>
      <c r="B20" s="98" t="s">
        <v>30</v>
      </c>
      <c r="C20" s="99"/>
      <c r="D20" s="43">
        <v>46000000</v>
      </c>
      <c r="E20" s="43">
        <v>46000000</v>
      </c>
      <c r="F20" s="43">
        <v>47658289</v>
      </c>
      <c r="G20" s="51">
        <f t="shared" si="1"/>
        <v>103.60497608695651</v>
      </c>
      <c r="H20" s="33"/>
      <c r="I20" s="34"/>
      <c r="J20" s="34"/>
      <c r="K20" s="52"/>
      <c r="L20" s="35">
        <f t="shared" si="3"/>
        <v>47658392.604976088</v>
      </c>
    </row>
    <row r="21" spans="1:12" ht="15" customHeight="1">
      <c r="A21" s="4"/>
      <c r="B21" s="98" t="s">
        <v>46</v>
      </c>
      <c r="C21" s="99"/>
      <c r="D21" s="43">
        <v>125130</v>
      </c>
      <c r="E21" s="43">
        <v>125130</v>
      </c>
      <c r="F21" s="43">
        <v>1036664</v>
      </c>
      <c r="G21" s="51">
        <f t="shared" si="1"/>
        <v>828.46959162471023</v>
      </c>
      <c r="H21" s="33"/>
      <c r="I21" s="34"/>
      <c r="J21" s="34"/>
      <c r="K21" s="52"/>
      <c r="L21" s="35">
        <f t="shared" si="3"/>
        <v>1037492.4695916247</v>
      </c>
    </row>
    <row r="22" spans="1:12" ht="19.5" customHeight="1">
      <c r="A22" s="6" t="s">
        <v>3</v>
      </c>
      <c r="B22" s="67" t="s">
        <v>6</v>
      </c>
      <c r="C22" s="67"/>
      <c r="D22" s="42">
        <v>3767000</v>
      </c>
      <c r="E22" s="42">
        <f>E23</f>
        <v>3767000</v>
      </c>
      <c r="F22" s="42">
        <v>3662296</v>
      </c>
      <c r="G22" s="51">
        <f t="shared" si="1"/>
        <v>97.220493761614009</v>
      </c>
      <c r="H22" s="33"/>
      <c r="I22" s="34"/>
      <c r="J22" s="34"/>
      <c r="K22" s="52"/>
      <c r="L22" s="25">
        <f t="shared" si="3"/>
        <v>3662393.2204937618</v>
      </c>
    </row>
    <row r="23" spans="1:12" ht="15" customHeight="1">
      <c r="A23" s="4"/>
      <c r="B23" s="63" t="s">
        <v>21</v>
      </c>
      <c r="C23" s="64"/>
      <c r="D23" s="43">
        <v>3767000</v>
      </c>
      <c r="E23" s="43">
        <v>3767000</v>
      </c>
      <c r="F23" s="43">
        <v>3662296</v>
      </c>
      <c r="G23" s="51">
        <f t="shared" si="1"/>
        <v>97.220493761614009</v>
      </c>
      <c r="H23" s="33"/>
      <c r="I23" s="34"/>
      <c r="J23" s="34"/>
      <c r="K23" s="52"/>
      <c r="L23" s="48">
        <f t="shared" si="3"/>
        <v>3662393.2204937618</v>
      </c>
    </row>
    <row r="24" spans="1:12" ht="15" customHeight="1">
      <c r="A24" s="9" t="s">
        <v>31</v>
      </c>
      <c r="B24" s="67" t="s">
        <v>32</v>
      </c>
      <c r="C24" s="67"/>
      <c r="D24" s="42">
        <v>50236456</v>
      </c>
      <c r="E24" s="42">
        <f>E25+E26+E27+E28+E29+E30+E31+E32</f>
        <v>62668472</v>
      </c>
      <c r="F24" s="42">
        <v>62668472</v>
      </c>
      <c r="G24" s="51">
        <f t="shared" si="1"/>
        <v>100</v>
      </c>
      <c r="H24" s="33"/>
      <c r="I24" s="34"/>
      <c r="J24" s="34"/>
      <c r="K24" s="52"/>
      <c r="L24" s="47">
        <f t="shared" si="3"/>
        <v>62668572</v>
      </c>
    </row>
    <row r="25" spans="1:12" ht="19.5" customHeight="1">
      <c r="A25" s="3"/>
      <c r="B25" s="96" t="s">
        <v>33</v>
      </c>
      <c r="C25" s="97"/>
      <c r="D25" s="43">
        <v>33257975</v>
      </c>
      <c r="E25" s="43">
        <v>33349669</v>
      </c>
      <c r="F25" s="43">
        <v>33349669</v>
      </c>
      <c r="G25" s="51">
        <f t="shared" si="1"/>
        <v>100</v>
      </c>
      <c r="H25" s="33"/>
      <c r="I25" s="34"/>
      <c r="J25" s="34"/>
      <c r="K25" s="52"/>
      <c r="L25" s="48">
        <f t="shared" si="3"/>
        <v>33349769</v>
      </c>
    </row>
    <row r="26" spans="1:12" ht="15" customHeight="1">
      <c r="A26" s="4"/>
      <c r="B26" s="96" t="s">
        <v>63</v>
      </c>
      <c r="C26" s="97"/>
      <c r="D26" s="43"/>
      <c r="E26" s="43">
        <v>163200</v>
      </c>
      <c r="F26" s="43">
        <v>163200</v>
      </c>
      <c r="G26" s="51">
        <f t="shared" si="1"/>
        <v>100</v>
      </c>
      <c r="H26" s="33"/>
      <c r="I26" s="34"/>
      <c r="J26" s="34"/>
      <c r="K26" s="52"/>
      <c r="L26" s="48">
        <f t="shared" si="3"/>
        <v>163300</v>
      </c>
    </row>
    <row r="27" spans="1:12" ht="15" customHeight="1">
      <c r="A27" s="4"/>
      <c r="B27" s="96" t="s">
        <v>58</v>
      </c>
      <c r="C27" s="97"/>
      <c r="D27" s="43">
        <v>9808320</v>
      </c>
      <c r="E27" s="43">
        <v>9808320</v>
      </c>
      <c r="F27" s="43">
        <v>9808320</v>
      </c>
      <c r="G27" s="51">
        <f t="shared" si="1"/>
        <v>100</v>
      </c>
      <c r="H27" s="33"/>
      <c r="I27" s="34"/>
      <c r="J27" s="34"/>
      <c r="K27" s="52"/>
      <c r="L27" s="48">
        <f t="shared" si="3"/>
        <v>9808420</v>
      </c>
    </row>
    <row r="28" spans="1:12" ht="15" customHeight="1">
      <c r="A28" s="4"/>
      <c r="B28" s="29" t="s">
        <v>40</v>
      </c>
      <c r="C28" s="15"/>
      <c r="D28" s="43">
        <v>5402021</v>
      </c>
      <c r="E28" s="43">
        <v>5422769</v>
      </c>
      <c r="F28" s="43">
        <v>5422769</v>
      </c>
      <c r="G28" s="51">
        <f t="shared" si="1"/>
        <v>100</v>
      </c>
      <c r="H28" s="33"/>
      <c r="I28" s="34"/>
      <c r="J28" s="34"/>
      <c r="K28" s="52"/>
      <c r="L28" s="48">
        <f t="shared" si="3"/>
        <v>5422869</v>
      </c>
    </row>
    <row r="29" spans="1:12" ht="15" customHeight="1">
      <c r="A29" s="4"/>
      <c r="B29" s="14" t="s">
        <v>41</v>
      </c>
      <c r="C29" s="15"/>
      <c r="D29" s="43">
        <v>1768140</v>
      </c>
      <c r="E29" s="43">
        <v>2058010</v>
      </c>
      <c r="F29" s="43">
        <v>2058010</v>
      </c>
      <c r="G29" s="51">
        <f t="shared" si="1"/>
        <v>100</v>
      </c>
      <c r="H29" s="33"/>
      <c r="I29" s="34"/>
      <c r="J29" s="34"/>
      <c r="K29" s="52"/>
      <c r="L29" s="48">
        <f t="shared" si="3"/>
        <v>2058110</v>
      </c>
    </row>
    <row r="30" spans="1:12" ht="15" customHeight="1">
      <c r="A30" s="4"/>
      <c r="B30" s="89" t="s">
        <v>59</v>
      </c>
      <c r="C30" s="90"/>
      <c r="D30" s="43"/>
      <c r="E30" s="43">
        <v>10213300</v>
      </c>
      <c r="F30" s="43">
        <v>10213300</v>
      </c>
      <c r="G30" s="51">
        <f t="shared" si="1"/>
        <v>100</v>
      </c>
      <c r="H30" s="33"/>
      <c r="I30" s="34"/>
      <c r="J30" s="34"/>
      <c r="K30" s="52"/>
      <c r="L30" s="48">
        <f t="shared" si="3"/>
        <v>10213400</v>
      </c>
    </row>
    <row r="31" spans="1:12" ht="15" customHeight="1">
      <c r="A31" s="4"/>
      <c r="B31" s="89" t="s">
        <v>45</v>
      </c>
      <c r="C31" s="90"/>
      <c r="D31" s="43"/>
      <c r="E31" s="43">
        <v>1084244</v>
      </c>
      <c r="F31" s="43">
        <v>1084244</v>
      </c>
      <c r="G31" s="51">
        <f t="shared" si="1"/>
        <v>100</v>
      </c>
      <c r="H31" s="33"/>
      <c r="I31" s="34"/>
      <c r="J31" s="34"/>
      <c r="K31" s="52"/>
      <c r="L31" s="48">
        <f t="shared" si="3"/>
        <v>1084344</v>
      </c>
    </row>
    <row r="32" spans="1:12" ht="15" customHeight="1">
      <c r="A32" s="4" t="s">
        <v>52</v>
      </c>
      <c r="B32" s="22" t="s">
        <v>53</v>
      </c>
      <c r="C32" s="23"/>
      <c r="D32" s="43"/>
      <c r="E32" s="43">
        <v>568960</v>
      </c>
      <c r="F32" s="43">
        <v>568960</v>
      </c>
      <c r="G32" s="51">
        <f t="shared" si="1"/>
        <v>100</v>
      </c>
      <c r="H32" s="33"/>
      <c r="I32" s="34"/>
      <c r="J32" s="34"/>
      <c r="K32" s="52"/>
      <c r="L32" s="48">
        <f t="shared" si="3"/>
        <v>569060</v>
      </c>
    </row>
    <row r="33" spans="1:12" ht="15" customHeight="1">
      <c r="A33" s="3" t="s">
        <v>34</v>
      </c>
      <c r="B33" s="91" t="s">
        <v>35</v>
      </c>
      <c r="C33" s="92"/>
      <c r="D33" s="42">
        <v>11112579</v>
      </c>
      <c r="E33" s="42">
        <f>E35+E36+E37+E34+E38</f>
        <v>12606629</v>
      </c>
      <c r="F33" s="42">
        <f>F35+F37+F38+F34+F36</f>
        <v>11166742</v>
      </c>
      <c r="G33" s="51">
        <f t="shared" si="1"/>
        <v>88.578334461972347</v>
      </c>
      <c r="H33" s="12">
        <f>H39</f>
        <v>60297467</v>
      </c>
      <c r="I33" s="24">
        <f>I39</f>
        <v>62298472</v>
      </c>
      <c r="J33" s="24">
        <f>J39</f>
        <v>62298472</v>
      </c>
      <c r="K33" s="52">
        <f t="shared" si="2"/>
        <v>100</v>
      </c>
      <c r="L33" s="47">
        <f>F33+J33</f>
        <v>73465214</v>
      </c>
    </row>
    <row r="34" spans="1:12" ht="15" customHeight="1">
      <c r="A34" s="3"/>
      <c r="B34" s="89" t="s">
        <v>64</v>
      </c>
      <c r="C34" s="90"/>
      <c r="D34" s="43">
        <v>894209</v>
      </c>
      <c r="E34" s="43">
        <v>1333409</v>
      </c>
      <c r="F34" s="43">
        <v>1333409</v>
      </c>
      <c r="G34" s="51">
        <f t="shared" si="1"/>
        <v>100</v>
      </c>
      <c r="H34" s="12"/>
      <c r="I34" s="31"/>
      <c r="J34" s="31"/>
      <c r="K34" s="52"/>
      <c r="L34" s="35">
        <f>SUM(F34:K34)</f>
        <v>1333509</v>
      </c>
    </row>
    <row r="35" spans="1:12" ht="15" customHeight="1">
      <c r="A35" s="3"/>
      <c r="B35" s="89" t="s">
        <v>47</v>
      </c>
      <c r="C35" s="90"/>
      <c r="D35" s="43">
        <v>5327170</v>
      </c>
      <c r="E35" s="43">
        <v>5482720</v>
      </c>
      <c r="F35" s="43">
        <v>4042833</v>
      </c>
      <c r="G35" s="51">
        <f t="shared" si="1"/>
        <v>73.737725070767794</v>
      </c>
      <c r="H35" s="12"/>
      <c r="I35" s="24"/>
      <c r="J35" s="24"/>
      <c r="K35" s="52"/>
      <c r="L35" s="25">
        <f>F35</f>
        <v>4042833</v>
      </c>
    </row>
    <row r="36" spans="1:12" ht="15" customHeight="1">
      <c r="A36" s="3"/>
      <c r="B36" s="89" t="s">
        <v>48</v>
      </c>
      <c r="C36" s="93"/>
      <c r="D36" s="43"/>
      <c r="E36" s="43">
        <v>746000</v>
      </c>
      <c r="F36" s="43">
        <v>746000</v>
      </c>
      <c r="G36" s="51">
        <f t="shared" si="1"/>
        <v>100</v>
      </c>
      <c r="H36" s="12"/>
      <c r="I36" s="24"/>
      <c r="J36" s="24"/>
      <c r="K36" s="52"/>
      <c r="L36" s="25">
        <f>F36</f>
        <v>746000</v>
      </c>
    </row>
    <row r="37" spans="1:12" ht="15" customHeight="1">
      <c r="A37" s="4"/>
      <c r="B37" s="89" t="s">
        <v>22</v>
      </c>
      <c r="C37" s="90"/>
      <c r="D37" s="43">
        <v>4891200</v>
      </c>
      <c r="E37" s="43">
        <v>4946000</v>
      </c>
      <c r="F37" s="43">
        <v>4946000</v>
      </c>
      <c r="G37" s="51">
        <f t="shared" si="1"/>
        <v>100</v>
      </c>
      <c r="H37" s="13"/>
      <c r="I37" s="31"/>
      <c r="J37" s="31"/>
      <c r="K37" s="52"/>
      <c r="L37" s="35">
        <f>F37</f>
        <v>4946000</v>
      </c>
    </row>
    <row r="38" spans="1:12" ht="15" customHeight="1">
      <c r="A38" s="4"/>
      <c r="B38" s="96" t="s">
        <v>65</v>
      </c>
      <c r="C38" s="96"/>
      <c r="D38" s="43"/>
      <c r="E38" s="43">
        <v>98500</v>
      </c>
      <c r="F38" s="43">
        <v>98500</v>
      </c>
      <c r="G38" s="51">
        <f t="shared" si="1"/>
        <v>100</v>
      </c>
      <c r="H38" s="13"/>
      <c r="I38" s="31"/>
      <c r="J38" s="31"/>
      <c r="K38" s="52"/>
      <c r="L38" s="35">
        <f>F38</f>
        <v>98500</v>
      </c>
    </row>
    <row r="39" spans="1:12" ht="15" customHeight="1">
      <c r="A39" s="4"/>
      <c r="B39" s="96" t="s">
        <v>50</v>
      </c>
      <c r="C39" s="96"/>
      <c r="D39" s="43">
        <v>-60297467</v>
      </c>
      <c r="E39" s="43">
        <v>-62298472</v>
      </c>
      <c r="F39" s="43">
        <v>-62298472</v>
      </c>
      <c r="G39" s="51">
        <f t="shared" si="1"/>
        <v>100</v>
      </c>
      <c r="H39" s="13">
        <v>60297467</v>
      </c>
      <c r="I39" s="31">
        <v>62298472</v>
      </c>
      <c r="J39" s="31">
        <v>62298472</v>
      </c>
      <c r="K39" s="52">
        <f t="shared" si="2"/>
        <v>100</v>
      </c>
      <c r="L39" s="35">
        <f>F39+J39</f>
        <v>0</v>
      </c>
    </row>
    <row r="40" spans="1:12" ht="15" customHeight="1">
      <c r="A40" s="3" t="s">
        <v>36</v>
      </c>
      <c r="B40" s="16" t="s">
        <v>37</v>
      </c>
      <c r="C40" s="16"/>
      <c r="D40" s="42">
        <v>70000</v>
      </c>
      <c r="E40" s="42">
        <v>120000</v>
      </c>
      <c r="F40" s="42">
        <f>F41+F42</f>
        <v>110000</v>
      </c>
      <c r="G40" s="51">
        <f t="shared" si="1"/>
        <v>91.666666666666657</v>
      </c>
      <c r="H40" s="12"/>
      <c r="I40" s="24"/>
      <c r="J40" s="24"/>
      <c r="K40" s="52"/>
      <c r="L40" s="47">
        <f>F40</f>
        <v>110000</v>
      </c>
    </row>
    <row r="41" spans="1:12" ht="15" customHeight="1">
      <c r="A41" s="3"/>
      <c r="B41" s="95" t="s">
        <v>60</v>
      </c>
      <c r="C41" s="93"/>
      <c r="D41" s="42"/>
      <c r="E41" s="43">
        <v>50000</v>
      </c>
      <c r="F41" s="43">
        <v>50000</v>
      </c>
      <c r="G41" s="51">
        <f t="shared" si="1"/>
        <v>100</v>
      </c>
      <c r="H41" s="12"/>
      <c r="I41" s="24"/>
      <c r="J41" s="24"/>
      <c r="K41" s="52"/>
      <c r="L41" s="35">
        <f>F41</f>
        <v>50000</v>
      </c>
    </row>
    <row r="42" spans="1:12" ht="15" customHeight="1">
      <c r="A42" s="4"/>
      <c r="B42" s="89" t="s">
        <v>68</v>
      </c>
      <c r="C42" s="90"/>
      <c r="D42" s="43">
        <v>70000</v>
      </c>
      <c r="E42" s="43">
        <v>70000</v>
      </c>
      <c r="F42" s="43">
        <v>60000</v>
      </c>
      <c r="G42" s="51">
        <f t="shared" si="1"/>
        <v>85.714285714285708</v>
      </c>
      <c r="H42" s="13"/>
      <c r="I42" s="31"/>
      <c r="J42" s="31"/>
      <c r="K42" s="52"/>
      <c r="L42" s="35">
        <f>F42</f>
        <v>60000</v>
      </c>
    </row>
    <row r="43" spans="1:12" ht="15" customHeight="1">
      <c r="A43" s="4"/>
      <c r="B43" s="94" t="s">
        <v>10</v>
      </c>
      <c r="C43" s="94"/>
      <c r="D43" s="42">
        <f>D11+D18+D22+D24+D33+D40+D39</f>
        <v>66729229</v>
      </c>
      <c r="E43" s="42">
        <f>E11+E18+E33+E40+E24+E39+E22</f>
        <v>81411389</v>
      </c>
      <c r="F43" s="42">
        <f>F11+F18+F22+F33+F24+F40+F39</f>
        <v>81848413</v>
      </c>
      <c r="G43" s="51">
        <f t="shared" si="1"/>
        <v>100.53680941372957</v>
      </c>
      <c r="H43" s="12">
        <f>H11+H33</f>
        <v>78257386</v>
      </c>
      <c r="I43" s="24">
        <f>I11+I33</f>
        <v>81330254</v>
      </c>
      <c r="J43" s="24">
        <f>SUM(J33+J11)</f>
        <v>80952324</v>
      </c>
      <c r="K43" s="52">
        <f t="shared" si="2"/>
        <v>99.535314373910595</v>
      </c>
      <c r="L43" s="25">
        <f>F43+J43</f>
        <v>162800737</v>
      </c>
    </row>
    <row r="44" spans="1:12" ht="16.5" customHeight="1">
      <c r="A44" s="7" t="s">
        <v>9</v>
      </c>
      <c r="B44" s="72" t="s">
        <v>11</v>
      </c>
      <c r="C44" s="72"/>
      <c r="D44" s="42"/>
      <c r="E44" s="42"/>
      <c r="F44" s="42"/>
      <c r="G44" s="51"/>
      <c r="H44" s="33"/>
      <c r="I44" s="34"/>
      <c r="J44" s="34"/>
      <c r="K44" s="52"/>
      <c r="L44" s="20"/>
    </row>
    <row r="45" spans="1:12" ht="15" customHeight="1">
      <c r="A45" s="4"/>
      <c r="B45" s="72" t="s">
        <v>5</v>
      </c>
      <c r="C45" s="72"/>
      <c r="D45" s="43"/>
      <c r="E45" s="42"/>
      <c r="F45" s="42"/>
      <c r="G45" s="51"/>
      <c r="H45" s="33"/>
      <c r="I45" s="34"/>
      <c r="J45" s="34"/>
      <c r="K45" s="52"/>
      <c r="L45" s="20"/>
    </row>
    <row r="46" spans="1:12" ht="15" customHeight="1">
      <c r="A46" s="4"/>
      <c r="B46" s="71" t="s">
        <v>23</v>
      </c>
      <c r="C46" s="71"/>
      <c r="D46" s="43">
        <v>98420</v>
      </c>
      <c r="E46" s="43">
        <v>98420</v>
      </c>
      <c r="F46" s="43">
        <v>7960</v>
      </c>
      <c r="G46" s="51">
        <f t="shared" si="1"/>
        <v>8.0877870351554559</v>
      </c>
      <c r="H46" s="33"/>
      <c r="I46" s="34"/>
      <c r="J46" s="34"/>
      <c r="K46" s="52"/>
      <c r="L46" s="35">
        <f>F46</f>
        <v>7960</v>
      </c>
    </row>
    <row r="47" spans="1:12" ht="15" customHeight="1">
      <c r="A47" s="4"/>
      <c r="B47" s="73" t="s">
        <v>49</v>
      </c>
      <c r="C47" s="74"/>
      <c r="D47" s="42"/>
      <c r="E47" s="42"/>
      <c r="F47" s="42"/>
      <c r="G47" s="51"/>
      <c r="H47" s="33"/>
      <c r="I47" s="34"/>
      <c r="J47" s="34"/>
      <c r="K47" s="52"/>
      <c r="L47" s="26"/>
    </row>
    <row r="48" spans="1:12" ht="15" customHeight="1">
      <c r="A48" s="4"/>
      <c r="B48" s="75" t="s">
        <v>66</v>
      </c>
      <c r="C48" s="76"/>
      <c r="D48" s="43"/>
      <c r="E48" s="43">
        <v>77837872</v>
      </c>
      <c r="F48" s="43">
        <v>77837872</v>
      </c>
      <c r="G48" s="51">
        <f t="shared" si="1"/>
        <v>100</v>
      </c>
      <c r="H48" s="33"/>
      <c r="I48" s="34"/>
      <c r="J48" s="34"/>
      <c r="K48" s="52"/>
      <c r="L48" s="35">
        <f>F48</f>
        <v>77837872</v>
      </c>
    </row>
    <row r="49" spans="1:12" ht="15" customHeight="1">
      <c r="A49" s="4"/>
      <c r="B49" s="75" t="s">
        <v>67</v>
      </c>
      <c r="C49" s="76"/>
      <c r="D49" s="43"/>
      <c r="E49" s="43">
        <v>68436264</v>
      </c>
      <c r="F49" s="43">
        <v>68436264</v>
      </c>
      <c r="G49" s="51">
        <f t="shared" si="1"/>
        <v>100</v>
      </c>
      <c r="H49" s="33"/>
      <c r="I49" s="34"/>
      <c r="J49" s="34"/>
      <c r="K49" s="52"/>
      <c r="L49" s="35">
        <f>F49</f>
        <v>68436264</v>
      </c>
    </row>
    <row r="50" spans="1:12" ht="15" customHeight="1">
      <c r="A50" s="4"/>
      <c r="B50" s="77" t="s">
        <v>49</v>
      </c>
      <c r="C50" s="78"/>
      <c r="D50" s="42">
        <f>SUM(D46:D49)</f>
        <v>98420</v>
      </c>
      <c r="E50" s="42">
        <f>SUM(E46:E49)</f>
        <v>146372556</v>
      </c>
      <c r="F50" s="42">
        <f>SUM(F46:F49)</f>
        <v>146282096</v>
      </c>
      <c r="G50" s="51">
        <f t="shared" si="1"/>
        <v>99.938198797320993</v>
      </c>
      <c r="H50" s="36"/>
      <c r="I50" s="32"/>
      <c r="J50" s="32"/>
      <c r="K50" s="52"/>
      <c r="L50" s="25">
        <f>F50</f>
        <v>146282096</v>
      </c>
    </row>
    <row r="51" spans="1:12" ht="15" customHeight="1">
      <c r="A51" s="7" t="s">
        <v>38</v>
      </c>
      <c r="B51" s="72" t="s">
        <v>39</v>
      </c>
      <c r="C51" s="72"/>
      <c r="D51" s="42"/>
      <c r="E51" s="42"/>
      <c r="F51" s="42"/>
      <c r="G51" s="51"/>
      <c r="H51" s="33"/>
      <c r="I51" s="34"/>
      <c r="J51" s="34"/>
      <c r="K51" s="52"/>
      <c r="L51" s="20"/>
    </row>
    <row r="52" spans="1:12" ht="15" customHeight="1">
      <c r="A52" s="7" t="s">
        <v>14</v>
      </c>
      <c r="B52" s="72" t="s">
        <v>13</v>
      </c>
      <c r="C52" s="72"/>
      <c r="D52" s="42">
        <v>40014810</v>
      </c>
      <c r="E52" s="42">
        <v>41075103</v>
      </c>
      <c r="F52" s="42">
        <v>41075103</v>
      </c>
      <c r="G52" s="51">
        <f t="shared" si="1"/>
        <v>100</v>
      </c>
      <c r="H52" s="36">
        <v>201193</v>
      </c>
      <c r="I52" s="32">
        <v>325433</v>
      </c>
      <c r="J52" s="32">
        <v>325433</v>
      </c>
      <c r="K52" s="52">
        <f t="shared" si="2"/>
        <v>100</v>
      </c>
      <c r="L52" s="25">
        <f>F52+J52</f>
        <v>41400536</v>
      </c>
    </row>
    <row r="53" spans="1:12" ht="15" customHeight="1">
      <c r="A53" s="7"/>
      <c r="B53" s="28" t="s">
        <v>56</v>
      </c>
      <c r="C53" s="28"/>
      <c r="D53" s="44"/>
      <c r="E53" s="44"/>
      <c r="F53" s="44">
        <v>2355145</v>
      </c>
      <c r="G53" s="51"/>
      <c r="H53" s="37"/>
      <c r="I53" s="38"/>
      <c r="J53" s="38"/>
      <c r="K53" s="52"/>
      <c r="L53" s="39">
        <f>F53</f>
        <v>2355145</v>
      </c>
    </row>
    <row r="54" spans="1:12" ht="15" customHeight="1" thickBot="1">
      <c r="A54" s="8" t="s">
        <v>15</v>
      </c>
      <c r="B54" s="70" t="s">
        <v>12</v>
      </c>
      <c r="C54" s="70"/>
      <c r="D54" s="45">
        <f>D43+D45+D50+D51+D52</f>
        <v>106842459</v>
      </c>
      <c r="E54" s="45">
        <f>E43+E45+E50+E51+E52</f>
        <v>268859048</v>
      </c>
      <c r="F54" s="45">
        <f>F45+F50+F51+F52+F53+F43</f>
        <v>271560757</v>
      </c>
      <c r="G54" s="51">
        <f t="shared" si="1"/>
        <v>101.00487932993052</v>
      </c>
      <c r="H54" s="40">
        <f>SUM(H43:H53)</f>
        <v>78458579</v>
      </c>
      <c r="I54" s="41">
        <f>I52+I43</f>
        <v>81655687</v>
      </c>
      <c r="J54" s="41">
        <f>J43+J52</f>
        <v>81277757</v>
      </c>
      <c r="K54" s="52">
        <f t="shared" si="2"/>
        <v>99.537166345805161</v>
      </c>
      <c r="L54" s="46">
        <f>L43+L52+L53+L45+L50</f>
        <v>352838514</v>
      </c>
    </row>
  </sheetData>
  <mergeCells count="58">
    <mergeCell ref="B23:C23"/>
    <mergeCell ref="B22:C22"/>
    <mergeCell ref="B21:C21"/>
    <mergeCell ref="B18:C18"/>
    <mergeCell ref="B19:C19"/>
    <mergeCell ref="B20:C20"/>
    <mergeCell ref="B30:C30"/>
    <mergeCell ref="B31:C31"/>
    <mergeCell ref="B24:C24"/>
    <mergeCell ref="B25:C25"/>
    <mergeCell ref="B26:C26"/>
    <mergeCell ref="B27:C27"/>
    <mergeCell ref="B42:C42"/>
    <mergeCell ref="B48:C48"/>
    <mergeCell ref="B33:C33"/>
    <mergeCell ref="B37:C37"/>
    <mergeCell ref="B35:C35"/>
    <mergeCell ref="B36:C36"/>
    <mergeCell ref="B44:C44"/>
    <mergeCell ref="B45:C45"/>
    <mergeCell ref="B43:C43"/>
    <mergeCell ref="B41:C41"/>
    <mergeCell ref="B38:C38"/>
    <mergeCell ref="B39:C39"/>
    <mergeCell ref="B34:C34"/>
    <mergeCell ref="A7:A9"/>
    <mergeCell ref="B7:C9"/>
    <mergeCell ref="D8:D9"/>
    <mergeCell ref="F8:F9"/>
    <mergeCell ref="E8:E9"/>
    <mergeCell ref="A6:L6"/>
    <mergeCell ref="A1:L1"/>
    <mergeCell ref="A2:L2"/>
    <mergeCell ref="A3:L3"/>
    <mergeCell ref="A4:L4"/>
    <mergeCell ref="B54:C54"/>
    <mergeCell ref="B46:C46"/>
    <mergeCell ref="B51:C51"/>
    <mergeCell ref="B52:C52"/>
    <mergeCell ref="B47:C47"/>
    <mergeCell ref="B49:C49"/>
    <mergeCell ref="B50:C50"/>
    <mergeCell ref="B15:C15"/>
    <mergeCell ref="B17:C17"/>
    <mergeCell ref="B12:C12"/>
    <mergeCell ref="B11:C11"/>
    <mergeCell ref="B13:C13"/>
    <mergeCell ref="B14:C14"/>
    <mergeCell ref="D10:L10"/>
    <mergeCell ref="D7:G7"/>
    <mergeCell ref="H7:K7"/>
    <mergeCell ref="L7:L9"/>
    <mergeCell ref="B10:C10"/>
    <mergeCell ref="H8:H9"/>
    <mergeCell ref="I8:I9"/>
    <mergeCell ref="G8:G9"/>
    <mergeCell ref="J8:J9"/>
    <mergeCell ref="K8:K9"/>
  </mergeCells>
  <phoneticPr fontId="0" type="noConversion"/>
  <printOptions horizontalCentered="1"/>
  <pageMargins left="0.25" right="0.25" top="0.75" bottom="0.75" header="0.3" footer="0.3"/>
  <pageSetup paperSize="9" scale="95" orientation="landscape" horizontalDpi="300" verticalDpi="300" r:id="rId1"/>
  <headerFooter alignWithMargins="0"/>
  <rowBreaks count="1" manualBreakCount="1"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2018-04-16T10:36:15Z</cp:lastPrinted>
  <dcterms:created xsi:type="dcterms:W3CDTF">2001-03-10T10:34:29Z</dcterms:created>
  <dcterms:modified xsi:type="dcterms:W3CDTF">2018-04-25T08:46:21Z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