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82F2DF0C-69F7-4AF2-9E60-CEDDB4D4F783}"/>
  </bookViews>
  <sheets>
    <sheet name="4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1" l="1"/>
  <c r="E143" i="1"/>
  <c r="D143" i="1"/>
  <c r="C143" i="1"/>
  <c r="D138" i="1"/>
  <c r="C138" i="1"/>
  <c r="F131" i="1"/>
  <c r="E131" i="1"/>
  <c r="D131" i="1"/>
  <c r="C131" i="1"/>
  <c r="F127" i="1"/>
  <c r="E127" i="1"/>
  <c r="D127" i="1"/>
  <c r="D150" i="1" s="1"/>
  <c r="C127" i="1"/>
  <c r="F117" i="1"/>
  <c r="E117" i="1"/>
  <c r="D117" i="1"/>
  <c r="C117" i="1"/>
  <c r="E116" i="1"/>
  <c r="F116" i="1" s="1"/>
  <c r="D115" i="1"/>
  <c r="D112" i="1" s="1"/>
  <c r="C115" i="1"/>
  <c r="F114" i="1"/>
  <c r="D113" i="1"/>
  <c r="C113" i="1"/>
  <c r="C112" i="1" s="1"/>
  <c r="E112" i="1"/>
  <c r="F96" i="1"/>
  <c r="F91" i="1" s="1"/>
  <c r="F126" i="1" s="1"/>
  <c r="E96" i="1"/>
  <c r="C96" i="1" s="1"/>
  <c r="C91" i="1" s="1"/>
  <c r="C95" i="1"/>
  <c r="C94" i="1"/>
  <c r="D93" i="1"/>
  <c r="D92" i="1"/>
  <c r="F78" i="1"/>
  <c r="E78" i="1"/>
  <c r="D78" i="1"/>
  <c r="C78" i="1"/>
  <c r="E77" i="1"/>
  <c r="F77" i="1" s="1"/>
  <c r="E76" i="1"/>
  <c r="E74" i="1" s="1"/>
  <c r="D74" i="1"/>
  <c r="E73" i="1"/>
  <c r="F73" i="1" s="1"/>
  <c r="D71" i="1"/>
  <c r="C71" i="1"/>
  <c r="F66" i="1"/>
  <c r="E66" i="1"/>
  <c r="D66" i="1"/>
  <c r="C66" i="1"/>
  <c r="E65" i="1"/>
  <c r="F65" i="1" s="1"/>
  <c r="E64" i="1"/>
  <c r="F64" i="1" s="1"/>
  <c r="E63" i="1"/>
  <c r="F63" i="1" s="1"/>
  <c r="E62" i="1"/>
  <c r="E85" i="1" s="1"/>
  <c r="D62" i="1"/>
  <c r="D85" i="1" s="1"/>
  <c r="C62" i="1"/>
  <c r="F56" i="1"/>
  <c r="E56" i="1"/>
  <c r="D56" i="1"/>
  <c r="C56" i="1"/>
  <c r="E55" i="1"/>
  <c r="F55" i="1" s="1"/>
  <c r="E54" i="1"/>
  <c r="F54" i="1" s="1"/>
  <c r="E53" i="1"/>
  <c r="F53" i="1" s="1"/>
  <c r="E52" i="1"/>
  <c r="F52" i="1" s="1"/>
  <c r="D51" i="1"/>
  <c r="C51" i="1"/>
  <c r="D45" i="1"/>
  <c r="C45" i="1"/>
  <c r="C44" i="1"/>
  <c r="C43" i="1"/>
  <c r="C42" i="1"/>
  <c r="C41" i="1"/>
  <c r="C40" i="1"/>
  <c r="C39" i="1"/>
  <c r="C38" i="1"/>
  <c r="C37" i="1"/>
  <c r="C36" i="1"/>
  <c r="C35" i="1"/>
  <c r="C34" i="1"/>
  <c r="F33" i="1"/>
  <c r="E33" i="1"/>
  <c r="D33" i="1"/>
  <c r="C33" i="1" s="1"/>
  <c r="C32" i="1"/>
  <c r="C31" i="1"/>
  <c r="C30" i="1"/>
  <c r="C29" i="1"/>
  <c r="C28" i="1"/>
  <c r="D27" i="1"/>
  <c r="E26" i="1"/>
  <c r="F26" i="1" s="1"/>
  <c r="C25" i="1"/>
  <c r="E25" i="1" s="1"/>
  <c r="F25" i="1" s="1"/>
  <c r="E24" i="1"/>
  <c r="F24" i="1" s="1"/>
  <c r="E23" i="1"/>
  <c r="F23" i="1" s="1"/>
  <c r="E22" i="1"/>
  <c r="F22" i="1" s="1"/>
  <c r="E21" i="1"/>
  <c r="F21" i="1" s="1"/>
  <c r="D20" i="1"/>
  <c r="E19" i="1"/>
  <c r="F19" i="1" s="1"/>
  <c r="C18" i="1"/>
  <c r="E17" i="1"/>
  <c r="F17" i="1" s="1"/>
  <c r="E16" i="1"/>
  <c r="F16" i="1" s="1"/>
  <c r="E15" i="1"/>
  <c r="F15" i="1" s="1"/>
  <c r="E14" i="1"/>
  <c r="F14" i="1" s="1"/>
  <c r="E13" i="1"/>
  <c r="D13" i="1"/>
  <c r="C10" i="1"/>
  <c r="C9" i="1"/>
  <c r="C8" i="1"/>
  <c r="C7" i="1"/>
  <c r="F6" i="1"/>
  <c r="E6" i="1"/>
  <c r="D6" i="1"/>
  <c r="C20" i="1" l="1"/>
  <c r="E20" i="1" s="1"/>
  <c r="F20" i="1" s="1"/>
  <c r="F150" i="1"/>
  <c r="E91" i="1"/>
  <c r="C150" i="1"/>
  <c r="C6" i="1"/>
  <c r="D91" i="1"/>
  <c r="D126" i="1" s="1"/>
  <c r="D152" i="1" s="1"/>
  <c r="E45" i="1"/>
  <c r="F45" i="1" s="1"/>
  <c r="E126" i="1"/>
  <c r="E150" i="1"/>
  <c r="C13" i="1"/>
  <c r="D61" i="1"/>
  <c r="E51" i="1"/>
  <c r="F51" i="1" s="1"/>
  <c r="E115" i="1"/>
  <c r="F115" i="1" s="1"/>
  <c r="D86" i="1"/>
  <c r="C126" i="1"/>
  <c r="F152" i="1"/>
  <c r="C27" i="1"/>
  <c r="F62" i="1"/>
  <c r="F76" i="1"/>
  <c r="F74" i="1" s="1"/>
  <c r="C74" i="1" s="1"/>
  <c r="C85" i="1" s="1"/>
  <c r="E152" i="1" l="1"/>
  <c r="F85" i="1"/>
  <c r="F86" i="1" s="1"/>
  <c r="C152" i="1"/>
  <c r="E61" i="1"/>
  <c r="E86" i="1" s="1"/>
  <c r="C61" i="1" l="1"/>
  <c r="C86" i="1" s="1"/>
</calcChain>
</file>

<file path=xl/sharedStrings.xml><?xml version="1.0" encoding="utf-8"?>
<sst xmlns="http://schemas.openxmlformats.org/spreadsheetml/2006/main" count="315" uniqueCount="269">
  <si>
    <t>forint</t>
  </si>
  <si>
    <t>Sorszám</t>
  </si>
  <si>
    <t>Előirányzat-csoport, kiemelt előirányzat megnevezése</t>
  </si>
  <si>
    <t>2018.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</si>
  <si>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</si>
  <si>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</si>
  <si>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</si>
  <si>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</si>
  <si>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</si>
  <si>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</si>
  <si>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</si>
  <si>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</si>
  <si>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</si>
  <si>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</si>
  <si>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</si>
  <si>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</si>
  <si>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</si>
  <si>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</si>
  <si>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</si>
  <si>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</si>
  <si>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</si>
  <si>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</si>
  <si>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</si>
  <si>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</si>
  <si>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</si>
  <si>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</si>
  <si>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</si>
  <si>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</si>
  <si>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</si>
  <si>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</si>
  <si>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</si>
  <si>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</si>
  <si>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</si>
  <si>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</si>
  <si>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</si>
  <si>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</si>
  <si>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</si>
  <si>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</si>
  <si>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</si>
  <si>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</si>
  <si>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</si>
  <si>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</si>
  <si>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</si>
  <si>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</si>
  <si>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</si>
  <si>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</si>
  <si>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</si>
  <si>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</si>
  <si>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</si>
  <si>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</si>
  <si>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</si>
  <si>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</si>
  <si>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</si>
  <si>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</si>
  <si>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</si>
  <si>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</si>
  <si>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</si>
  <si>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</si>
  <si>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</si>
  <si>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</si>
  <si>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</si>
  <si>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</si>
  <si>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</si>
  <si>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</si>
  <si>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</si>
  <si>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</si>
  <si>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</si>
  <si>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</si>
  <si>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</si>
  <si>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</si>
  <si>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</si>
  <si>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</si>
  <si>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</si>
  <si>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</si>
  <si>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</si>
  <si>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</si>
  <si>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</si>
  <si>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</si>
  <si>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</si>
  <si>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</si>
  <si>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</si>
  <si>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</si>
  <si>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</si>
  <si>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</si>
  <si>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</si>
  <si>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</si>
  <si>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</si>
  <si>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</si>
  <si>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</si>
  <si>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</si>
  <si>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</si>
  <si>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</si>
  <si>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</si>
  <si>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</si>
  <si>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</si>
  <si>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</si>
  <si>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</si>
  <si>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</si>
  <si>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</si>
  <si>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</si>
  <si>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</si>
  <si>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</si>
  <si>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</si>
  <si>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</si>
  <si>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</si>
  <si>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</si>
  <si>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</si>
  <si>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</si>
  <si>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</si>
  <si>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</si>
  <si>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</si>
  <si>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</si>
  <si>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</si>
  <si>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</si>
  <si>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</si>
  <si>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</si>
  <si>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</si>
  <si>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</si>
  <si>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</si>
  <si>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</si>
  <si>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</si>
  <si>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</si>
  <si>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</si>
  <si>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</si>
  <si>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</si>
  <si>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</si>
  <si>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</si>
  <si>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</si>
  <si>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</si>
  <si>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</si>
  <si>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</si>
  <si>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</si>
  <si>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</si>
  <si>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</si>
  <si>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</si>
  <si>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</si>
  <si>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</si>
  <si>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</si>
  <si>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</si>
  <si>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</si>
  <si>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</si>
  <si>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</si>
  <si>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</si>
  <si>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</si>
  <si>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</si>
  <si>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</si>
  <si>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</si>
  <si>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</si>
  <si>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</si>
  <si>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</si>
  <si>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</si>
  <si>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</si>
  <si>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</si>
  <si>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</si>
  <si>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</si>
  <si>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</si>
  <si>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</si>
  <si>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</si>
  <si>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</si>
  <si>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</si>
  <si>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</si>
  <si>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</si>
  <si>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</si>
  <si>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</si>
  <si>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</si>
  <si>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</si>
  <si>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</si>
  <si>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</si>
  <si>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</si>
  <si>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</si>
  <si>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</si>
  <si>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</si>
  <si>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</si>
  <si>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</si>
  <si>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</si>
  <si>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</si>
  <si>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</si>
  <si>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</si>
  <si>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</si>
  <si>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</si>
  <si>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</si>
  <si>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</si>
  <si>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</si>
  <si>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</si>
  <si>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</si>
  <si>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</si>
  <si>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</si>
  <si>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</si>
  <si>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</si>
  <si>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</si>
  <si>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</si>
  <si>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</si>
  <si>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</si>
  <si>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</si>
  <si>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</si>
  <si>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</si>
  <si>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</si>
  <si>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</si>
  <si>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</si>
  <si>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</si>
  <si>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</si>
  <si>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</si>
  <si>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</si>
  <si>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</si>
  <si>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</si>
  <si>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</si>
  <si>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</si>
  <si>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</si>
  <si>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</si>
  <si>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</si>
  <si>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</si>
  <si>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</si>
  <si>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</si>
  <si>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</si>
  <si>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</si>
  <si>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</si>
  <si>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</si>
  <si>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</si>
  <si>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</si>
  <si>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</si>
  <si>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</si>
  <si>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</si>
  <si>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</si>
  <si>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</si>
  <si>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</si>
  <si>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</si>
  <si>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</si>
  <si>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</si>
  <si>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</si>
  <si>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</si>
  <si>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</si>
  <si>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</si>
  <si>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</si>
  <si>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</si>
  <si>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</si>
  <si>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</si>
  <si>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</si>
  <si>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(1+2+3)</t>
  </si>
  <si>
    <t>4.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</si>
  <si>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</si>
  <si>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</si>
  <si>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</si>
  <si>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</si>
  <si>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</si>
  <si>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</si>
  <si>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</si>
  <si>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</si>
  <si>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</si>
  <si>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</si>
  <si>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</si>
  <si>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</si>
  <si>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</si>
  <si>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</si>
  <si>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</si>
  <si>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</si>
  <si>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</si>
  <si>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(6.1. + … + 6.4.)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</si>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</sst>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45">
    <xf numFmtId="0" fontId="0" fillId="0" borderId="0" xfId="0"/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left" vertical="center" wrapText="1" indent="1"/>
    </xf>
    <xf numFmtId="164" fontId="5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>
      <alignment vertical="center" wrapText="1"/>
    </xf>
    <xf numFmtId="49" fontId="8" fillId="0" borderId="17" xfId="1" applyNumberFormat="1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2" applyFont="1" applyBorder="1" applyAlignment="1" applyProtection="1">
      <alignment horizontal="left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9" fillId="0" borderId="22" xfId="2" applyFont="1" applyBorder="1" applyAlignment="1" applyProtection="1">
      <alignment horizontal="left" wrapText="1" indent="1"/>
    </xf>
    <xf numFmtId="0" fontId="7" fillId="0" borderId="23" xfId="1" applyBorder="1"/>
    <xf numFmtId="0" fontId="7" fillId="0" borderId="24" xfId="1" applyBorder="1"/>
    <xf numFmtId="0" fontId="13" fillId="0" borderId="22" xfId="0" applyFont="1" applyBorder="1" applyAlignment="1" applyProtection="1">
      <alignment horizontal="left" vertical="center" wrapText="1" indent="1"/>
    </xf>
    <xf numFmtId="164" fontId="5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left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9" xfId="1" applyNumberFormat="1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left" wrapText="1" indent="1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2" xfId="1" applyFont="1" applyFill="1" applyBorder="1" applyAlignment="1" applyProtection="1">
      <alignment horizontal="center" vertical="center" wrapTex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" xfId="0" applyFont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4" fillId="0" borderId="25" xfId="1" applyNumberFormat="1" applyFont="1" applyFill="1" applyBorder="1" applyAlignment="1" applyProtection="1">
      <alignment horizontal="right" vertical="center" wrapText="1" indent="1"/>
    </xf>
    <xf numFmtId="0" fontId="13" fillId="0" borderId="32" xfId="0" applyFont="1" applyBorder="1" applyAlignment="1" applyProtection="1">
      <alignment horizontal="center" wrapText="1"/>
    </xf>
    <xf numFmtId="0" fontId="9" fillId="0" borderId="30" xfId="0" applyFont="1" applyBorder="1" applyAlignment="1" applyProtection="1">
      <alignment wrapText="1"/>
    </xf>
    <xf numFmtId="0" fontId="9" fillId="0" borderId="26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29" xfId="0" applyFont="1" applyBorder="1" applyAlignment="1" applyProtection="1">
      <alignment horizontal="center" wrapText="1"/>
    </xf>
    <xf numFmtId="0" fontId="13" fillId="0" borderId="6" xfId="0" applyFont="1" applyBorder="1" applyAlignment="1" applyProtection="1">
      <alignment horizontal="left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5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6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22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 wrapText="1"/>
    </xf>
    <xf numFmtId="164" fontId="5" fillId="0" borderId="35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9" xfId="1" applyFont="1" applyFill="1" applyBorder="1" applyAlignment="1" applyProtection="1">
      <alignment horizontal="left" vertical="center" wrapText="1" indent="1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6"/>
    </xf>
    <xf numFmtId="0" fontId="8" fillId="0" borderId="18" xfId="1" applyFont="1" applyFill="1" applyBorder="1" applyAlignment="1" applyProtection="1">
      <alignment horizontal="left" indent="6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41" xfId="1" applyNumberFormat="1" applyFont="1" applyFill="1" applyBorder="1" applyAlignment="1" applyProtection="1">
      <alignment horizontal="left" vertical="center" wrapText="1" indent="1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49" fontId="8" fillId="0" borderId="42" xfId="1" applyNumberFormat="1" applyFont="1" applyFill="1" applyBorder="1" applyAlignment="1" applyProtection="1">
      <alignment horizontal="left" vertical="center" wrapText="1" indent="1"/>
    </xf>
    <xf numFmtId="0" fontId="8" fillId="0" borderId="43" xfId="1" applyFont="1" applyFill="1" applyBorder="1" applyAlignment="1" applyProtection="1">
      <alignment horizontal="left" vertical="center" wrapText="1" indent="7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1" applyFont="1" applyFill="1" applyBorder="1" applyAlignment="1" applyProtection="1">
      <alignment vertical="center" wrapTex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6"/>
    </xf>
    <xf numFmtId="49" fontId="8" fillId="0" borderId="41" xfId="1" applyNumberFormat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44" xfId="1" applyFont="1" applyFill="1" applyBorder="1" applyAlignment="1" applyProtection="1">
      <alignment horizontal="left" vertical="center" wrapText="1" indent="1"/>
    </xf>
    <xf numFmtId="0" fontId="14" fillId="0" borderId="45" xfId="1" applyFont="1" applyFill="1" applyBorder="1" applyAlignment="1" applyProtection="1">
      <alignment horizontal="left" vertical="center" wrapText="1" indent="1"/>
    </xf>
    <xf numFmtId="0" fontId="8" fillId="0" borderId="46" xfId="1" applyFont="1" applyFill="1" applyBorder="1" applyAlignment="1" applyProtection="1">
      <alignment horizontal="left" vertical="center" wrapText="1" indent="1"/>
    </xf>
    <xf numFmtId="16" fontId="1" fillId="0" borderId="0" xfId="0" applyNumberFormat="1" applyFont="1" applyFill="1" applyAlignment="1">
      <alignment vertical="center" wrapTex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</xf>
    <xf numFmtId="0" fontId="8" fillId="0" borderId="47" xfId="1" applyFont="1" applyFill="1" applyBorder="1" applyAlignment="1" applyProtection="1">
      <alignment horizontal="left" vertical="center" wrapText="1" indent="1"/>
    </xf>
    <xf numFmtId="164" fontId="13" fillId="0" borderId="35" xfId="0" applyNumberFormat="1" applyFont="1" applyBorder="1" applyAlignment="1" applyProtection="1">
      <alignment horizontal="right" vertical="center" wrapText="1" indent="1"/>
    </xf>
    <xf numFmtId="164" fontId="13" fillId="0" borderId="7" xfId="0" applyNumberFormat="1" applyFont="1" applyBorder="1" applyAlignment="1" applyProtection="1">
      <alignment horizontal="right" vertical="center" wrapText="1" indent="1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164" fontId="14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8" xfId="1" applyFont="1" applyFill="1" applyBorder="1" applyAlignment="1" applyProtection="1">
      <alignment horizontal="left" vertical="center" wrapText="1" indent="1"/>
    </xf>
    <xf numFmtId="164" fontId="19" fillId="0" borderId="25" xfId="0" quotePrefix="1" applyNumberFormat="1" applyFont="1" applyBorder="1" applyAlignment="1" applyProtection="1">
      <alignment horizontal="right" vertical="center" wrapText="1" inden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lef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3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19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2" xfId="2" xr:uid="{FA7A1E25-D356-4369-9738-42D61DF887BD}"/>
    <cellStyle name="Normál_KVRENMUNKA" xfId="1" xr:uid="{FFDAF685-58FF-4761-8E2B-11C2092246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D7DE-55CD-459F-917F-A2AC843108E5}">
  <dimension ref="A1:G155"/>
  <sheetViews>
    <sheetView tabSelected="1" view="pageLayout" topLeftCell="A109" zoomScaleNormal="100" workbookViewId="0">
      <selection activeCell="I10" sqref="I10"/>
    </sheetView>
  </sheetViews>
  <sheetFormatPr defaultRowHeight="15" x14ac:dyDescent="0.25"/>
  <cols>
    <col min="1" max="1" width="8" style="133" customWidth="1"/>
    <col min="2" max="2" width="53.85546875" style="134" customWidth="1"/>
    <col min="3" max="3" width="12.7109375" style="135" customWidth="1"/>
    <col min="4" max="4" width="12.42578125" style="135" customWidth="1"/>
    <col min="5" max="5" width="10.140625" style="135" customWidth="1"/>
    <col min="6" max="6" width="9.42578125" style="135" customWidth="1"/>
    <col min="7" max="256" width="9.140625" style="6"/>
    <col min="257" max="257" width="8" style="6" customWidth="1"/>
    <col min="258" max="258" width="53.85546875" style="6" customWidth="1"/>
    <col min="259" max="259" width="12.7109375" style="6" customWidth="1"/>
    <col min="260" max="260" width="12.42578125" style="6" customWidth="1"/>
    <col min="261" max="261" width="10.140625" style="6" customWidth="1"/>
    <col min="262" max="262" width="9.42578125" style="6" customWidth="1"/>
    <col min="263" max="512" width="9.140625" style="6"/>
    <col min="513" max="513" width="8" style="6" customWidth="1"/>
    <col min="514" max="514" width="53.85546875" style="6" customWidth="1"/>
    <col min="515" max="515" width="12.7109375" style="6" customWidth="1"/>
    <col min="516" max="516" width="12.42578125" style="6" customWidth="1"/>
    <col min="517" max="517" width="10.140625" style="6" customWidth="1"/>
    <col min="518" max="518" width="9.42578125" style="6" customWidth="1"/>
    <col min="519" max="768" width="9.140625" style="6"/>
    <col min="769" max="769" width="8" style="6" customWidth="1"/>
    <col min="770" max="770" width="53.85546875" style="6" customWidth="1"/>
    <col min="771" max="771" width="12.7109375" style="6" customWidth="1"/>
    <col min="772" max="772" width="12.42578125" style="6" customWidth="1"/>
    <col min="773" max="773" width="10.140625" style="6" customWidth="1"/>
    <col min="774" max="774" width="9.42578125" style="6" customWidth="1"/>
    <col min="775" max="1024" width="9.140625" style="6"/>
    <col min="1025" max="1025" width="8" style="6" customWidth="1"/>
    <col min="1026" max="1026" width="53.85546875" style="6" customWidth="1"/>
    <col min="1027" max="1027" width="12.7109375" style="6" customWidth="1"/>
    <col min="1028" max="1028" width="12.42578125" style="6" customWidth="1"/>
    <col min="1029" max="1029" width="10.140625" style="6" customWidth="1"/>
    <col min="1030" max="1030" width="9.42578125" style="6" customWidth="1"/>
    <col min="1031" max="1280" width="9.140625" style="6"/>
    <col min="1281" max="1281" width="8" style="6" customWidth="1"/>
    <col min="1282" max="1282" width="53.85546875" style="6" customWidth="1"/>
    <col min="1283" max="1283" width="12.7109375" style="6" customWidth="1"/>
    <col min="1284" max="1284" width="12.42578125" style="6" customWidth="1"/>
    <col min="1285" max="1285" width="10.140625" style="6" customWidth="1"/>
    <col min="1286" max="1286" width="9.42578125" style="6" customWidth="1"/>
    <col min="1287" max="1536" width="9.140625" style="6"/>
    <col min="1537" max="1537" width="8" style="6" customWidth="1"/>
    <col min="1538" max="1538" width="53.85546875" style="6" customWidth="1"/>
    <col min="1539" max="1539" width="12.7109375" style="6" customWidth="1"/>
    <col min="1540" max="1540" width="12.42578125" style="6" customWidth="1"/>
    <col min="1541" max="1541" width="10.140625" style="6" customWidth="1"/>
    <col min="1542" max="1542" width="9.42578125" style="6" customWidth="1"/>
    <col min="1543" max="1792" width="9.140625" style="6"/>
    <col min="1793" max="1793" width="8" style="6" customWidth="1"/>
    <col min="1794" max="1794" width="53.85546875" style="6" customWidth="1"/>
    <col min="1795" max="1795" width="12.7109375" style="6" customWidth="1"/>
    <col min="1796" max="1796" width="12.42578125" style="6" customWidth="1"/>
    <col min="1797" max="1797" width="10.140625" style="6" customWidth="1"/>
    <col min="1798" max="1798" width="9.42578125" style="6" customWidth="1"/>
    <col min="1799" max="2048" width="9.140625" style="6"/>
    <col min="2049" max="2049" width="8" style="6" customWidth="1"/>
    <col min="2050" max="2050" width="53.85546875" style="6" customWidth="1"/>
    <col min="2051" max="2051" width="12.7109375" style="6" customWidth="1"/>
    <col min="2052" max="2052" width="12.42578125" style="6" customWidth="1"/>
    <col min="2053" max="2053" width="10.140625" style="6" customWidth="1"/>
    <col min="2054" max="2054" width="9.42578125" style="6" customWidth="1"/>
    <col min="2055" max="2304" width="9.140625" style="6"/>
    <col min="2305" max="2305" width="8" style="6" customWidth="1"/>
    <col min="2306" max="2306" width="53.85546875" style="6" customWidth="1"/>
    <col min="2307" max="2307" width="12.7109375" style="6" customWidth="1"/>
    <col min="2308" max="2308" width="12.42578125" style="6" customWidth="1"/>
    <col min="2309" max="2309" width="10.140625" style="6" customWidth="1"/>
    <col min="2310" max="2310" width="9.42578125" style="6" customWidth="1"/>
    <col min="2311" max="2560" width="9.140625" style="6"/>
    <col min="2561" max="2561" width="8" style="6" customWidth="1"/>
    <col min="2562" max="2562" width="53.85546875" style="6" customWidth="1"/>
    <col min="2563" max="2563" width="12.7109375" style="6" customWidth="1"/>
    <col min="2564" max="2564" width="12.42578125" style="6" customWidth="1"/>
    <col min="2565" max="2565" width="10.140625" style="6" customWidth="1"/>
    <col min="2566" max="2566" width="9.42578125" style="6" customWidth="1"/>
    <col min="2567" max="2816" width="9.140625" style="6"/>
    <col min="2817" max="2817" width="8" style="6" customWidth="1"/>
    <col min="2818" max="2818" width="53.85546875" style="6" customWidth="1"/>
    <col min="2819" max="2819" width="12.7109375" style="6" customWidth="1"/>
    <col min="2820" max="2820" width="12.42578125" style="6" customWidth="1"/>
    <col min="2821" max="2821" width="10.140625" style="6" customWidth="1"/>
    <col min="2822" max="2822" width="9.42578125" style="6" customWidth="1"/>
    <col min="2823" max="3072" width="9.140625" style="6"/>
    <col min="3073" max="3073" width="8" style="6" customWidth="1"/>
    <col min="3074" max="3074" width="53.85546875" style="6" customWidth="1"/>
    <col min="3075" max="3075" width="12.7109375" style="6" customWidth="1"/>
    <col min="3076" max="3076" width="12.42578125" style="6" customWidth="1"/>
    <col min="3077" max="3077" width="10.140625" style="6" customWidth="1"/>
    <col min="3078" max="3078" width="9.42578125" style="6" customWidth="1"/>
    <col min="3079" max="3328" width="9.140625" style="6"/>
    <col min="3329" max="3329" width="8" style="6" customWidth="1"/>
    <col min="3330" max="3330" width="53.85546875" style="6" customWidth="1"/>
    <col min="3331" max="3331" width="12.7109375" style="6" customWidth="1"/>
    <col min="3332" max="3332" width="12.42578125" style="6" customWidth="1"/>
    <col min="3333" max="3333" width="10.140625" style="6" customWidth="1"/>
    <col min="3334" max="3334" width="9.42578125" style="6" customWidth="1"/>
    <col min="3335" max="3584" width="9.140625" style="6"/>
    <col min="3585" max="3585" width="8" style="6" customWidth="1"/>
    <col min="3586" max="3586" width="53.85546875" style="6" customWidth="1"/>
    <col min="3587" max="3587" width="12.7109375" style="6" customWidth="1"/>
    <col min="3588" max="3588" width="12.42578125" style="6" customWidth="1"/>
    <col min="3589" max="3589" width="10.140625" style="6" customWidth="1"/>
    <col min="3590" max="3590" width="9.42578125" style="6" customWidth="1"/>
    <col min="3591" max="3840" width="9.140625" style="6"/>
    <col min="3841" max="3841" width="8" style="6" customWidth="1"/>
    <col min="3842" max="3842" width="53.85546875" style="6" customWidth="1"/>
    <col min="3843" max="3843" width="12.7109375" style="6" customWidth="1"/>
    <col min="3844" max="3844" width="12.42578125" style="6" customWidth="1"/>
    <col min="3845" max="3845" width="10.140625" style="6" customWidth="1"/>
    <col min="3846" max="3846" width="9.42578125" style="6" customWidth="1"/>
    <col min="3847" max="4096" width="9.140625" style="6"/>
    <col min="4097" max="4097" width="8" style="6" customWidth="1"/>
    <col min="4098" max="4098" width="53.85546875" style="6" customWidth="1"/>
    <col min="4099" max="4099" width="12.7109375" style="6" customWidth="1"/>
    <col min="4100" max="4100" width="12.42578125" style="6" customWidth="1"/>
    <col min="4101" max="4101" width="10.140625" style="6" customWidth="1"/>
    <col min="4102" max="4102" width="9.42578125" style="6" customWidth="1"/>
    <col min="4103" max="4352" width="9.140625" style="6"/>
    <col min="4353" max="4353" width="8" style="6" customWidth="1"/>
    <col min="4354" max="4354" width="53.85546875" style="6" customWidth="1"/>
    <col min="4355" max="4355" width="12.7109375" style="6" customWidth="1"/>
    <col min="4356" max="4356" width="12.42578125" style="6" customWidth="1"/>
    <col min="4357" max="4357" width="10.140625" style="6" customWidth="1"/>
    <col min="4358" max="4358" width="9.42578125" style="6" customWidth="1"/>
    <col min="4359" max="4608" width="9.140625" style="6"/>
    <col min="4609" max="4609" width="8" style="6" customWidth="1"/>
    <col min="4610" max="4610" width="53.85546875" style="6" customWidth="1"/>
    <col min="4611" max="4611" width="12.7109375" style="6" customWidth="1"/>
    <col min="4612" max="4612" width="12.42578125" style="6" customWidth="1"/>
    <col min="4613" max="4613" width="10.140625" style="6" customWidth="1"/>
    <col min="4614" max="4614" width="9.42578125" style="6" customWidth="1"/>
    <col min="4615" max="4864" width="9.140625" style="6"/>
    <col min="4865" max="4865" width="8" style="6" customWidth="1"/>
    <col min="4866" max="4866" width="53.85546875" style="6" customWidth="1"/>
    <col min="4867" max="4867" width="12.7109375" style="6" customWidth="1"/>
    <col min="4868" max="4868" width="12.42578125" style="6" customWidth="1"/>
    <col min="4869" max="4869" width="10.140625" style="6" customWidth="1"/>
    <col min="4870" max="4870" width="9.42578125" style="6" customWidth="1"/>
    <col min="4871" max="5120" width="9.140625" style="6"/>
    <col min="5121" max="5121" width="8" style="6" customWidth="1"/>
    <col min="5122" max="5122" width="53.85546875" style="6" customWidth="1"/>
    <col min="5123" max="5123" width="12.7109375" style="6" customWidth="1"/>
    <col min="5124" max="5124" width="12.42578125" style="6" customWidth="1"/>
    <col min="5125" max="5125" width="10.140625" style="6" customWidth="1"/>
    <col min="5126" max="5126" width="9.42578125" style="6" customWidth="1"/>
    <col min="5127" max="5376" width="9.140625" style="6"/>
    <col min="5377" max="5377" width="8" style="6" customWidth="1"/>
    <col min="5378" max="5378" width="53.85546875" style="6" customWidth="1"/>
    <col min="5379" max="5379" width="12.7109375" style="6" customWidth="1"/>
    <col min="5380" max="5380" width="12.42578125" style="6" customWidth="1"/>
    <col min="5381" max="5381" width="10.140625" style="6" customWidth="1"/>
    <col min="5382" max="5382" width="9.42578125" style="6" customWidth="1"/>
    <col min="5383" max="5632" width="9.140625" style="6"/>
    <col min="5633" max="5633" width="8" style="6" customWidth="1"/>
    <col min="5634" max="5634" width="53.85546875" style="6" customWidth="1"/>
    <col min="5635" max="5635" width="12.7109375" style="6" customWidth="1"/>
    <col min="5636" max="5636" width="12.42578125" style="6" customWidth="1"/>
    <col min="5637" max="5637" width="10.140625" style="6" customWidth="1"/>
    <col min="5638" max="5638" width="9.42578125" style="6" customWidth="1"/>
    <col min="5639" max="5888" width="9.140625" style="6"/>
    <col min="5889" max="5889" width="8" style="6" customWidth="1"/>
    <col min="5890" max="5890" width="53.85546875" style="6" customWidth="1"/>
    <col min="5891" max="5891" width="12.7109375" style="6" customWidth="1"/>
    <col min="5892" max="5892" width="12.42578125" style="6" customWidth="1"/>
    <col min="5893" max="5893" width="10.140625" style="6" customWidth="1"/>
    <col min="5894" max="5894" width="9.42578125" style="6" customWidth="1"/>
    <col min="5895" max="6144" width="9.140625" style="6"/>
    <col min="6145" max="6145" width="8" style="6" customWidth="1"/>
    <col min="6146" max="6146" width="53.85546875" style="6" customWidth="1"/>
    <col min="6147" max="6147" width="12.7109375" style="6" customWidth="1"/>
    <col min="6148" max="6148" width="12.42578125" style="6" customWidth="1"/>
    <col min="6149" max="6149" width="10.140625" style="6" customWidth="1"/>
    <col min="6150" max="6150" width="9.42578125" style="6" customWidth="1"/>
    <col min="6151" max="6400" width="9.140625" style="6"/>
    <col min="6401" max="6401" width="8" style="6" customWidth="1"/>
    <col min="6402" max="6402" width="53.85546875" style="6" customWidth="1"/>
    <col min="6403" max="6403" width="12.7109375" style="6" customWidth="1"/>
    <col min="6404" max="6404" width="12.42578125" style="6" customWidth="1"/>
    <col min="6405" max="6405" width="10.140625" style="6" customWidth="1"/>
    <col min="6406" max="6406" width="9.42578125" style="6" customWidth="1"/>
    <col min="6407" max="6656" width="9.140625" style="6"/>
    <col min="6657" max="6657" width="8" style="6" customWidth="1"/>
    <col min="6658" max="6658" width="53.85546875" style="6" customWidth="1"/>
    <col min="6659" max="6659" width="12.7109375" style="6" customWidth="1"/>
    <col min="6660" max="6660" width="12.42578125" style="6" customWidth="1"/>
    <col min="6661" max="6661" width="10.140625" style="6" customWidth="1"/>
    <col min="6662" max="6662" width="9.42578125" style="6" customWidth="1"/>
    <col min="6663" max="6912" width="9.140625" style="6"/>
    <col min="6913" max="6913" width="8" style="6" customWidth="1"/>
    <col min="6914" max="6914" width="53.85546875" style="6" customWidth="1"/>
    <col min="6915" max="6915" width="12.7109375" style="6" customWidth="1"/>
    <col min="6916" max="6916" width="12.42578125" style="6" customWidth="1"/>
    <col min="6917" max="6917" width="10.140625" style="6" customWidth="1"/>
    <col min="6918" max="6918" width="9.42578125" style="6" customWidth="1"/>
    <col min="6919" max="7168" width="9.140625" style="6"/>
    <col min="7169" max="7169" width="8" style="6" customWidth="1"/>
    <col min="7170" max="7170" width="53.85546875" style="6" customWidth="1"/>
    <col min="7171" max="7171" width="12.7109375" style="6" customWidth="1"/>
    <col min="7172" max="7172" width="12.42578125" style="6" customWidth="1"/>
    <col min="7173" max="7173" width="10.140625" style="6" customWidth="1"/>
    <col min="7174" max="7174" width="9.42578125" style="6" customWidth="1"/>
    <col min="7175" max="7424" width="9.140625" style="6"/>
    <col min="7425" max="7425" width="8" style="6" customWidth="1"/>
    <col min="7426" max="7426" width="53.85546875" style="6" customWidth="1"/>
    <col min="7427" max="7427" width="12.7109375" style="6" customWidth="1"/>
    <col min="7428" max="7428" width="12.42578125" style="6" customWidth="1"/>
    <col min="7429" max="7429" width="10.140625" style="6" customWidth="1"/>
    <col min="7430" max="7430" width="9.42578125" style="6" customWidth="1"/>
    <col min="7431" max="7680" width="9.140625" style="6"/>
    <col min="7681" max="7681" width="8" style="6" customWidth="1"/>
    <col min="7682" max="7682" width="53.85546875" style="6" customWidth="1"/>
    <col min="7683" max="7683" width="12.7109375" style="6" customWidth="1"/>
    <col min="7684" max="7684" width="12.42578125" style="6" customWidth="1"/>
    <col min="7685" max="7685" width="10.140625" style="6" customWidth="1"/>
    <col min="7686" max="7686" width="9.42578125" style="6" customWidth="1"/>
    <col min="7687" max="7936" width="9.140625" style="6"/>
    <col min="7937" max="7937" width="8" style="6" customWidth="1"/>
    <col min="7938" max="7938" width="53.85546875" style="6" customWidth="1"/>
    <col min="7939" max="7939" width="12.7109375" style="6" customWidth="1"/>
    <col min="7940" max="7940" width="12.42578125" style="6" customWidth="1"/>
    <col min="7941" max="7941" width="10.140625" style="6" customWidth="1"/>
    <col min="7942" max="7942" width="9.42578125" style="6" customWidth="1"/>
    <col min="7943" max="8192" width="9.140625" style="6"/>
    <col min="8193" max="8193" width="8" style="6" customWidth="1"/>
    <col min="8194" max="8194" width="53.85546875" style="6" customWidth="1"/>
    <col min="8195" max="8195" width="12.7109375" style="6" customWidth="1"/>
    <col min="8196" max="8196" width="12.42578125" style="6" customWidth="1"/>
    <col min="8197" max="8197" width="10.140625" style="6" customWidth="1"/>
    <col min="8198" max="8198" width="9.42578125" style="6" customWidth="1"/>
    <col min="8199" max="8448" width="9.140625" style="6"/>
    <col min="8449" max="8449" width="8" style="6" customWidth="1"/>
    <col min="8450" max="8450" width="53.85546875" style="6" customWidth="1"/>
    <col min="8451" max="8451" width="12.7109375" style="6" customWidth="1"/>
    <col min="8452" max="8452" width="12.42578125" style="6" customWidth="1"/>
    <col min="8453" max="8453" width="10.140625" style="6" customWidth="1"/>
    <col min="8454" max="8454" width="9.42578125" style="6" customWidth="1"/>
    <col min="8455" max="8704" width="9.140625" style="6"/>
    <col min="8705" max="8705" width="8" style="6" customWidth="1"/>
    <col min="8706" max="8706" width="53.85546875" style="6" customWidth="1"/>
    <col min="8707" max="8707" width="12.7109375" style="6" customWidth="1"/>
    <col min="8708" max="8708" width="12.42578125" style="6" customWidth="1"/>
    <col min="8709" max="8709" width="10.140625" style="6" customWidth="1"/>
    <col min="8710" max="8710" width="9.42578125" style="6" customWidth="1"/>
    <col min="8711" max="8960" width="9.140625" style="6"/>
    <col min="8961" max="8961" width="8" style="6" customWidth="1"/>
    <col min="8962" max="8962" width="53.85546875" style="6" customWidth="1"/>
    <col min="8963" max="8963" width="12.7109375" style="6" customWidth="1"/>
    <col min="8964" max="8964" width="12.42578125" style="6" customWidth="1"/>
    <col min="8965" max="8965" width="10.140625" style="6" customWidth="1"/>
    <col min="8966" max="8966" width="9.42578125" style="6" customWidth="1"/>
    <col min="8967" max="9216" width="9.140625" style="6"/>
    <col min="9217" max="9217" width="8" style="6" customWidth="1"/>
    <col min="9218" max="9218" width="53.85546875" style="6" customWidth="1"/>
    <col min="9219" max="9219" width="12.7109375" style="6" customWidth="1"/>
    <col min="9220" max="9220" width="12.42578125" style="6" customWidth="1"/>
    <col min="9221" max="9221" width="10.140625" style="6" customWidth="1"/>
    <col min="9222" max="9222" width="9.42578125" style="6" customWidth="1"/>
    <col min="9223" max="9472" width="9.140625" style="6"/>
    <col min="9473" max="9473" width="8" style="6" customWidth="1"/>
    <col min="9474" max="9474" width="53.85546875" style="6" customWidth="1"/>
    <col min="9475" max="9475" width="12.7109375" style="6" customWidth="1"/>
    <col min="9476" max="9476" width="12.42578125" style="6" customWidth="1"/>
    <col min="9477" max="9477" width="10.140625" style="6" customWidth="1"/>
    <col min="9478" max="9478" width="9.42578125" style="6" customWidth="1"/>
    <col min="9479" max="9728" width="9.140625" style="6"/>
    <col min="9729" max="9729" width="8" style="6" customWidth="1"/>
    <col min="9730" max="9730" width="53.85546875" style="6" customWidth="1"/>
    <col min="9731" max="9731" width="12.7109375" style="6" customWidth="1"/>
    <col min="9732" max="9732" width="12.42578125" style="6" customWidth="1"/>
    <col min="9733" max="9733" width="10.140625" style="6" customWidth="1"/>
    <col min="9734" max="9734" width="9.42578125" style="6" customWidth="1"/>
    <col min="9735" max="9984" width="9.140625" style="6"/>
    <col min="9985" max="9985" width="8" style="6" customWidth="1"/>
    <col min="9986" max="9986" width="53.85546875" style="6" customWidth="1"/>
    <col min="9987" max="9987" width="12.7109375" style="6" customWidth="1"/>
    <col min="9988" max="9988" width="12.42578125" style="6" customWidth="1"/>
    <col min="9989" max="9989" width="10.140625" style="6" customWidth="1"/>
    <col min="9990" max="9990" width="9.42578125" style="6" customWidth="1"/>
    <col min="9991" max="10240" width="9.140625" style="6"/>
    <col min="10241" max="10241" width="8" style="6" customWidth="1"/>
    <col min="10242" max="10242" width="53.85546875" style="6" customWidth="1"/>
    <col min="10243" max="10243" width="12.7109375" style="6" customWidth="1"/>
    <col min="10244" max="10244" width="12.42578125" style="6" customWidth="1"/>
    <col min="10245" max="10245" width="10.140625" style="6" customWidth="1"/>
    <col min="10246" max="10246" width="9.42578125" style="6" customWidth="1"/>
    <col min="10247" max="10496" width="9.140625" style="6"/>
    <col min="10497" max="10497" width="8" style="6" customWidth="1"/>
    <col min="10498" max="10498" width="53.85546875" style="6" customWidth="1"/>
    <col min="10499" max="10499" width="12.7109375" style="6" customWidth="1"/>
    <col min="10500" max="10500" width="12.42578125" style="6" customWidth="1"/>
    <col min="10501" max="10501" width="10.140625" style="6" customWidth="1"/>
    <col min="10502" max="10502" width="9.42578125" style="6" customWidth="1"/>
    <col min="10503" max="10752" width="9.140625" style="6"/>
    <col min="10753" max="10753" width="8" style="6" customWidth="1"/>
    <col min="10754" max="10754" width="53.85546875" style="6" customWidth="1"/>
    <col min="10755" max="10755" width="12.7109375" style="6" customWidth="1"/>
    <col min="10756" max="10756" width="12.42578125" style="6" customWidth="1"/>
    <col min="10757" max="10757" width="10.140625" style="6" customWidth="1"/>
    <col min="10758" max="10758" width="9.42578125" style="6" customWidth="1"/>
    <col min="10759" max="11008" width="9.140625" style="6"/>
    <col min="11009" max="11009" width="8" style="6" customWidth="1"/>
    <col min="11010" max="11010" width="53.85546875" style="6" customWidth="1"/>
    <col min="11011" max="11011" width="12.7109375" style="6" customWidth="1"/>
    <col min="11012" max="11012" width="12.42578125" style="6" customWidth="1"/>
    <col min="11013" max="11013" width="10.140625" style="6" customWidth="1"/>
    <col min="11014" max="11014" width="9.42578125" style="6" customWidth="1"/>
    <col min="11015" max="11264" width="9.140625" style="6"/>
    <col min="11265" max="11265" width="8" style="6" customWidth="1"/>
    <col min="11266" max="11266" width="53.85546875" style="6" customWidth="1"/>
    <col min="11267" max="11267" width="12.7109375" style="6" customWidth="1"/>
    <col min="11268" max="11268" width="12.42578125" style="6" customWidth="1"/>
    <col min="11269" max="11269" width="10.140625" style="6" customWidth="1"/>
    <col min="11270" max="11270" width="9.42578125" style="6" customWidth="1"/>
    <col min="11271" max="11520" width="9.140625" style="6"/>
    <col min="11521" max="11521" width="8" style="6" customWidth="1"/>
    <col min="11522" max="11522" width="53.85546875" style="6" customWidth="1"/>
    <col min="11523" max="11523" width="12.7109375" style="6" customWidth="1"/>
    <col min="11524" max="11524" width="12.42578125" style="6" customWidth="1"/>
    <col min="11525" max="11525" width="10.140625" style="6" customWidth="1"/>
    <col min="11526" max="11526" width="9.42578125" style="6" customWidth="1"/>
    <col min="11527" max="11776" width="9.140625" style="6"/>
    <col min="11777" max="11777" width="8" style="6" customWidth="1"/>
    <col min="11778" max="11778" width="53.85546875" style="6" customWidth="1"/>
    <col min="11779" max="11779" width="12.7109375" style="6" customWidth="1"/>
    <col min="11780" max="11780" width="12.42578125" style="6" customWidth="1"/>
    <col min="11781" max="11781" width="10.140625" style="6" customWidth="1"/>
    <col min="11782" max="11782" width="9.42578125" style="6" customWidth="1"/>
    <col min="11783" max="12032" width="9.140625" style="6"/>
    <col min="12033" max="12033" width="8" style="6" customWidth="1"/>
    <col min="12034" max="12034" width="53.85546875" style="6" customWidth="1"/>
    <col min="12035" max="12035" width="12.7109375" style="6" customWidth="1"/>
    <col min="12036" max="12036" width="12.42578125" style="6" customWidth="1"/>
    <col min="12037" max="12037" width="10.140625" style="6" customWidth="1"/>
    <col min="12038" max="12038" width="9.42578125" style="6" customWidth="1"/>
    <col min="12039" max="12288" width="9.140625" style="6"/>
    <col min="12289" max="12289" width="8" style="6" customWidth="1"/>
    <col min="12290" max="12290" width="53.85546875" style="6" customWidth="1"/>
    <col min="12291" max="12291" width="12.7109375" style="6" customWidth="1"/>
    <col min="12292" max="12292" width="12.42578125" style="6" customWidth="1"/>
    <col min="12293" max="12293" width="10.140625" style="6" customWidth="1"/>
    <col min="12294" max="12294" width="9.42578125" style="6" customWidth="1"/>
    <col min="12295" max="12544" width="9.140625" style="6"/>
    <col min="12545" max="12545" width="8" style="6" customWidth="1"/>
    <col min="12546" max="12546" width="53.85546875" style="6" customWidth="1"/>
    <col min="12547" max="12547" width="12.7109375" style="6" customWidth="1"/>
    <col min="12548" max="12548" width="12.42578125" style="6" customWidth="1"/>
    <col min="12549" max="12549" width="10.140625" style="6" customWidth="1"/>
    <col min="12550" max="12550" width="9.42578125" style="6" customWidth="1"/>
    <col min="12551" max="12800" width="9.140625" style="6"/>
    <col min="12801" max="12801" width="8" style="6" customWidth="1"/>
    <col min="12802" max="12802" width="53.85546875" style="6" customWidth="1"/>
    <col min="12803" max="12803" width="12.7109375" style="6" customWidth="1"/>
    <col min="12804" max="12804" width="12.42578125" style="6" customWidth="1"/>
    <col min="12805" max="12805" width="10.140625" style="6" customWidth="1"/>
    <col min="12806" max="12806" width="9.42578125" style="6" customWidth="1"/>
    <col min="12807" max="13056" width="9.140625" style="6"/>
    <col min="13057" max="13057" width="8" style="6" customWidth="1"/>
    <col min="13058" max="13058" width="53.85546875" style="6" customWidth="1"/>
    <col min="13059" max="13059" width="12.7109375" style="6" customWidth="1"/>
    <col min="13060" max="13060" width="12.42578125" style="6" customWidth="1"/>
    <col min="13061" max="13061" width="10.140625" style="6" customWidth="1"/>
    <col min="13062" max="13062" width="9.42578125" style="6" customWidth="1"/>
    <col min="13063" max="13312" width="9.140625" style="6"/>
    <col min="13313" max="13313" width="8" style="6" customWidth="1"/>
    <col min="13314" max="13314" width="53.85546875" style="6" customWidth="1"/>
    <col min="13315" max="13315" width="12.7109375" style="6" customWidth="1"/>
    <col min="13316" max="13316" width="12.42578125" style="6" customWidth="1"/>
    <col min="13317" max="13317" width="10.140625" style="6" customWidth="1"/>
    <col min="13318" max="13318" width="9.42578125" style="6" customWidth="1"/>
    <col min="13319" max="13568" width="9.140625" style="6"/>
    <col min="13569" max="13569" width="8" style="6" customWidth="1"/>
    <col min="13570" max="13570" width="53.85546875" style="6" customWidth="1"/>
    <col min="13571" max="13571" width="12.7109375" style="6" customWidth="1"/>
    <col min="13572" max="13572" width="12.42578125" style="6" customWidth="1"/>
    <col min="13573" max="13573" width="10.140625" style="6" customWidth="1"/>
    <col min="13574" max="13574" width="9.42578125" style="6" customWidth="1"/>
    <col min="13575" max="13824" width="9.140625" style="6"/>
    <col min="13825" max="13825" width="8" style="6" customWidth="1"/>
    <col min="13826" max="13826" width="53.85546875" style="6" customWidth="1"/>
    <col min="13827" max="13827" width="12.7109375" style="6" customWidth="1"/>
    <col min="13828" max="13828" width="12.42578125" style="6" customWidth="1"/>
    <col min="13829" max="13829" width="10.140625" style="6" customWidth="1"/>
    <col min="13830" max="13830" width="9.42578125" style="6" customWidth="1"/>
    <col min="13831" max="14080" width="9.140625" style="6"/>
    <col min="14081" max="14081" width="8" style="6" customWidth="1"/>
    <col min="14082" max="14082" width="53.85546875" style="6" customWidth="1"/>
    <col min="14083" max="14083" width="12.7109375" style="6" customWidth="1"/>
    <col min="14084" max="14084" width="12.42578125" style="6" customWidth="1"/>
    <col min="14085" max="14085" width="10.140625" style="6" customWidth="1"/>
    <col min="14086" max="14086" width="9.42578125" style="6" customWidth="1"/>
    <col min="14087" max="14336" width="9.140625" style="6"/>
    <col min="14337" max="14337" width="8" style="6" customWidth="1"/>
    <col min="14338" max="14338" width="53.85546875" style="6" customWidth="1"/>
    <col min="14339" max="14339" width="12.7109375" style="6" customWidth="1"/>
    <col min="14340" max="14340" width="12.42578125" style="6" customWidth="1"/>
    <col min="14341" max="14341" width="10.140625" style="6" customWidth="1"/>
    <col min="14342" max="14342" width="9.42578125" style="6" customWidth="1"/>
    <col min="14343" max="14592" width="9.140625" style="6"/>
    <col min="14593" max="14593" width="8" style="6" customWidth="1"/>
    <col min="14594" max="14594" width="53.85546875" style="6" customWidth="1"/>
    <col min="14595" max="14595" width="12.7109375" style="6" customWidth="1"/>
    <col min="14596" max="14596" width="12.42578125" style="6" customWidth="1"/>
    <col min="14597" max="14597" width="10.140625" style="6" customWidth="1"/>
    <col min="14598" max="14598" width="9.42578125" style="6" customWidth="1"/>
    <col min="14599" max="14848" width="9.140625" style="6"/>
    <col min="14849" max="14849" width="8" style="6" customWidth="1"/>
    <col min="14850" max="14850" width="53.85546875" style="6" customWidth="1"/>
    <col min="14851" max="14851" width="12.7109375" style="6" customWidth="1"/>
    <col min="14852" max="14852" width="12.42578125" style="6" customWidth="1"/>
    <col min="14853" max="14853" width="10.140625" style="6" customWidth="1"/>
    <col min="14854" max="14854" width="9.42578125" style="6" customWidth="1"/>
    <col min="14855" max="15104" width="9.140625" style="6"/>
    <col min="15105" max="15105" width="8" style="6" customWidth="1"/>
    <col min="15106" max="15106" width="53.85546875" style="6" customWidth="1"/>
    <col min="15107" max="15107" width="12.7109375" style="6" customWidth="1"/>
    <col min="15108" max="15108" width="12.42578125" style="6" customWidth="1"/>
    <col min="15109" max="15109" width="10.140625" style="6" customWidth="1"/>
    <col min="15110" max="15110" width="9.42578125" style="6" customWidth="1"/>
    <col min="15111" max="15360" width="9.140625" style="6"/>
    <col min="15361" max="15361" width="8" style="6" customWidth="1"/>
    <col min="15362" max="15362" width="53.85546875" style="6" customWidth="1"/>
    <col min="15363" max="15363" width="12.7109375" style="6" customWidth="1"/>
    <col min="15364" max="15364" width="12.42578125" style="6" customWidth="1"/>
    <col min="15365" max="15365" width="10.140625" style="6" customWidth="1"/>
    <col min="15366" max="15366" width="9.42578125" style="6" customWidth="1"/>
    <col min="15367" max="15616" width="9.140625" style="6"/>
    <col min="15617" max="15617" width="8" style="6" customWidth="1"/>
    <col min="15618" max="15618" width="53.85546875" style="6" customWidth="1"/>
    <col min="15619" max="15619" width="12.7109375" style="6" customWidth="1"/>
    <col min="15620" max="15620" width="12.42578125" style="6" customWidth="1"/>
    <col min="15621" max="15621" width="10.140625" style="6" customWidth="1"/>
    <col min="15622" max="15622" width="9.42578125" style="6" customWidth="1"/>
    <col min="15623" max="15872" width="9.140625" style="6"/>
    <col min="15873" max="15873" width="8" style="6" customWidth="1"/>
    <col min="15874" max="15874" width="53.85546875" style="6" customWidth="1"/>
    <col min="15875" max="15875" width="12.7109375" style="6" customWidth="1"/>
    <col min="15876" max="15876" width="12.42578125" style="6" customWidth="1"/>
    <col min="15877" max="15877" width="10.140625" style="6" customWidth="1"/>
    <col min="15878" max="15878" width="9.42578125" style="6" customWidth="1"/>
    <col min="15879" max="16128" width="9.140625" style="6"/>
    <col min="16129" max="16129" width="8" style="6" customWidth="1"/>
    <col min="16130" max="16130" width="53.85546875" style="6" customWidth="1"/>
    <col min="16131" max="16131" width="12.7109375" style="6" customWidth="1"/>
    <col min="16132" max="16132" width="12.42578125" style="6" customWidth="1"/>
    <col min="16133" max="16133" width="10.140625" style="6" customWidth="1"/>
    <col min="16134" max="16134" width="9.42578125" style="6" customWidth="1"/>
    <col min="16135" max="16384" width="9.140625" style="6"/>
  </cols>
  <sheetData>
    <row r="1" spans="1:6" s="3" customFormat="1" ht="14.25" thickBot="1" x14ac:dyDescent="0.3">
      <c r="A1" s="1"/>
      <c r="B1" s="1"/>
      <c r="C1" s="2"/>
      <c r="D1" s="2"/>
      <c r="E1" s="2"/>
      <c r="F1" s="2" t="s">
        <v>0</v>
      </c>
    </row>
    <row r="2" spans="1:6" ht="15.75" customHeight="1" thickBot="1" x14ac:dyDescent="0.3">
      <c r="A2" s="4" t="s">
        <v>1</v>
      </c>
      <c r="B2" s="5" t="s">
        <v>2</v>
      </c>
      <c r="C2" s="136" t="s">
        <v>3</v>
      </c>
      <c r="D2" s="137"/>
      <c r="E2" s="137"/>
      <c r="F2" s="138"/>
    </row>
    <row r="3" spans="1:6" s="10" customFormat="1" ht="16.5" thickBot="1" x14ac:dyDescent="0.3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</row>
    <row r="4" spans="1:6" s="10" customFormat="1" ht="15.75" customHeight="1" x14ac:dyDescent="0.25">
      <c r="A4" s="139"/>
      <c r="B4" s="141" t="s">
        <v>10</v>
      </c>
      <c r="C4" s="143" t="s">
        <v>11</v>
      </c>
      <c r="D4" s="139" t="s">
        <v>12</v>
      </c>
      <c r="E4" s="139" t="s">
        <v>13</v>
      </c>
      <c r="F4" s="139" t="s">
        <v>14</v>
      </c>
    </row>
    <row r="5" spans="1:6" s="10" customFormat="1" ht="16.5" thickBot="1" x14ac:dyDescent="0.3">
      <c r="A5" s="140"/>
      <c r="B5" s="142"/>
      <c r="C5" s="144"/>
      <c r="D5" s="140"/>
      <c r="E5" s="140"/>
      <c r="F5" s="140"/>
    </row>
    <row r="6" spans="1:6" s="10" customFormat="1" ht="16.5" thickBot="1" x14ac:dyDescent="0.3">
      <c r="A6" s="11" t="s">
        <v>15</v>
      </c>
      <c r="B6" s="12" t="s">
        <v>16</v>
      </c>
      <c r="C6" s="13">
        <f>D6+E6+F6</f>
        <v>49979312</v>
      </c>
      <c r="D6" s="13">
        <f>D7+D8+D9+D10</f>
        <v>49979312</v>
      </c>
      <c r="E6" s="13">
        <f>E7+E8+E9+E10</f>
        <v>0</v>
      </c>
      <c r="F6" s="13">
        <f>F7+F8+F9+F10</f>
        <v>0</v>
      </c>
    </row>
    <row r="7" spans="1:6" s="18" customFormat="1" ht="15.75" thickBot="1" x14ac:dyDescent="0.25">
      <c r="A7" s="14" t="s">
        <v>17</v>
      </c>
      <c r="B7" s="15" t="s">
        <v>18</v>
      </c>
      <c r="C7" s="16">
        <f>D7</f>
        <v>16685536</v>
      </c>
      <c r="D7" s="17">
        <v>16685536</v>
      </c>
      <c r="E7" s="17"/>
      <c r="F7" s="17"/>
    </row>
    <row r="8" spans="1:6" s="23" customFormat="1" ht="15.75" thickBot="1" x14ac:dyDescent="0.25">
      <c r="A8" s="19" t="s">
        <v>19</v>
      </c>
      <c r="B8" s="20" t="s">
        <v>20</v>
      </c>
      <c r="C8" s="16">
        <f>D8</f>
        <v>14755300</v>
      </c>
      <c r="D8" s="21">
        <v>14755300</v>
      </c>
      <c r="E8" s="22"/>
      <c r="F8" s="22"/>
    </row>
    <row r="9" spans="1:6" s="23" customFormat="1" ht="15.75" thickBot="1" x14ac:dyDescent="0.25">
      <c r="A9" s="19" t="s">
        <v>21</v>
      </c>
      <c r="B9" s="20" t="s">
        <v>22</v>
      </c>
      <c r="C9" s="16">
        <f>D9</f>
        <v>16738476</v>
      </c>
      <c r="D9" s="21">
        <v>16738476</v>
      </c>
      <c r="E9" s="22"/>
      <c r="F9" s="22"/>
    </row>
    <row r="10" spans="1:6" s="23" customFormat="1" x14ac:dyDescent="0.2">
      <c r="A10" s="19" t="s">
        <v>23</v>
      </c>
      <c r="B10" s="20" t="s">
        <v>24</v>
      </c>
      <c r="C10" s="16">
        <f>D10</f>
        <v>1800000</v>
      </c>
      <c r="D10" s="21">
        <v>1800000</v>
      </c>
      <c r="E10" s="22"/>
      <c r="F10" s="22"/>
    </row>
    <row r="11" spans="1:6" s="23" customFormat="1" x14ac:dyDescent="0.2">
      <c r="A11" s="24" t="s">
        <v>25</v>
      </c>
      <c r="B11" s="25" t="s">
        <v>26</v>
      </c>
      <c r="C11" s="26"/>
      <c r="D11" s="21"/>
      <c r="E11" s="22"/>
      <c r="F11" s="22"/>
    </row>
    <row r="12" spans="1:6" s="23" customFormat="1" ht="16.5" thickBot="1" x14ac:dyDescent="0.3">
      <c r="A12" s="27" t="s">
        <v>27</v>
      </c>
      <c r="B12" s="28" t="s">
        <v>28</v>
      </c>
      <c r="C12" s="29"/>
      <c r="D12" s="30"/>
      <c r="E12" s="30"/>
      <c r="F12" s="30"/>
    </row>
    <row r="13" spans="1:6" s="18" customFormat="1" ht="21.75" thickBot="1" x14ac:dyDescent="0.3">
      <c r="A13" s="11" t="s">
        <v>29</v>
      </c>
      <c r="B13" s="31" t="s">
        <v>30</v>
      </c>
      <c r="C13" s="32">
        <f>D13+E13</f>
        <v>17860662</v>
      </c>
      <c r="D13" s="32">
        <f>+D14+D15+D16+D17+D18</f>
        <v>4838400</v>
      </c>
      <c r="E13" s="32">
        <f>E18</f>
        <v>13022262</v>
      </c>
      <c r="F13" s="32"/>
    </row>
    <row r="14" spans="1:6" s="18" customFormat="1" x14ac:dyDescent="0.2">
      <c r="A14" s="33" t="s">
        <v>31</v>
      </c>
      <c r="B14" s="34" t="s">
        <v>32</v>
      </c>
      <c r="C14" s="35"/>
      <c r="D14" s="35"/>
      <c r="E14" s="35">
        <f>C14+D14</f>
        <v>0</v>
      </c>
      <c r="F14" s="35">
        <f>D14+E14</f>
        <v>0</v>
      </c>
    </row>
    <row r="15" spans="1:6" s="18" customFormat="1" x14ac:dyDescent="0.2">
      <c r="A15" s="19" t="s">
        <v>33</v>
      </c>
      <c r="B15" s="20" t="s">
        <v>34</v>
      </c>
      <c r="C15" s="26"/>
      <c r="D15" s="26"/>
      <c r="E15" s="35">
        <f t="shared" ref="E15:F19" si="0">C15+D15</f>
        <v>0</v>
      </c>
      <c r="F15" s="35">
        <f t="shared" si="0"/>
        <v>0</v>
      </c>
    </row>
    <row r="16" spans="1:6" s="18" customFormat="1" x14ac:dyDescent="0.2">
      <c r="A16" s="19" t="s">
        <v>35</v>
      </c>
      <c r="B16" s="20" t="s">
        <v>36</v>
      </c>
      <c r="C16" s="26"/>
      <c r="D16" s="26"/>
      <c r="E16" s="35">
        <f t="shared" si="0"/>
        <v>0</v>
      </c>
      <c r="F16" s="35">
        <f t="shared" si="0"/>
        <v>0</v>
      </c>
    </row>
    <row r="17" spans="1:6" s="18" customFormat="1" x14ac:dyDescent="0.2">
      <c r="A17" s="19" t="s">
        <v>37</v>
      </c>
      <c r="B17" s="20" t="s">
        <v>38</v>
      </c>
      <c r="C17" s="26"/>
      <c r="D17" s="26"/>
      <c r="E17" s="35">
        <f t="shared" si="0"/>
        <v>0</v>
      </c>
      <c r="F17" s="35">
        <f t="shared" si="0"/>
        <v>0</v>
      </c>
    </row>
    <row r="18" spans="1:6" s="18" customFormat="1" x14ac:dyDescent="0.2">
      <c r="A18" s="19" t="s">
        <v>39</v>
      </c>
      <c r="B18" s="20" t="s">
        <v>40</v>
      </c>
      <c r="C18" s="26">
        <f>D18+E18</f>
        <v>17860662</v>
      </c>
      <c r="D18" s="26">
        <v>4838400</v>
      </c>
      <c r="E18" s="35">
        <v>13022262</v>
      </c>
      <c r="F18" s="35"/>
    </row>
    <row r="19" spans="1:6" s="23" customFormat="1" ht="15.75" thickBot="1" x14ac:dyDescent="0.25">
      <c r="A19" s="36" t="s">
        <v>41</v>
      </c>
      <c r="B19" s="37" t="s">
        <v>42</v>
      </c>
      <c r="C19" s="38"/>
      <c r="D19" s="38"/>
      <c r="E19" s="35">
        <f t="shared" si="0"/>
        <v>0</v>
      </c>
      <c r="F19" s="35">
        <f t="shared" si="0"/>
        <v>0</v>
      </c>
    </row>
    <row r="20" spans="1:6" s="23" customFormat="1" ht="21.75" thickBot="1" x14ac:dyDescent="0.3">
      <c r="A20" s="39" t="s">
        <v>43</v>
      </c>
      <c r="B20" s="12" t="s">
        <v>44</v>
      </c>
      <c r="C20" s="13">
        <f>+C21+C22+C23+C24+C25</f>
        <v>0</v>
      </c>
      <c r="D20" s="13">
        <f>+D21+D22+D23+D24+D25</f>
        <v>0</v>
      </c>
      <c r="E20" s="13">
        <f>D20+C20</f>
        <v>0</v>
      </c>
      <c r="F20" s="13">
        <f>E20+D20</f>
        <v>0</v>
      </c>
    </row>
    <row r="21" spans="1:6" s="23" customFormat="1" x14ac:dyDescent="0.2">
      <c r="A21" s="33" t="s">
        <v>45</v>
      </c>
      <c r="B21" s="34" t="s">
        <v>46</v>
      </c>
      <c r="C21" s="35"/>
      <c r="D21" s="35"/>
      <c r="E21" s="35">
        <f>D21+C21</f>
        <v>0</v>
      </c>
      <c r="F21" s="35">
        <f>E21+D21</f>
        <v>0</v>
      </c>
    </row>
    <row r="22" spans="1:6" s="18" customFormat="1" x14ac:dyDescent="0.2">
      <c r="A22" s="19" t="s">
        <v>47</v>
      </c>
      <c r="B22" s="20" t="s">
        <v>48</v>
      </c>
      <c r="C22" s="26"/>
      <c r="D22" s="26"/>
      <c r="E22" s="35">
        <f t="shared" ref="E22:F26" si="1">D22+C22</f>
        <v>0</v>
      </c>
      <c r="F22" s="35">
        <f t="shared" si="1"/>
        <v>0</v>
      </c>
    </row>
    <row r="23" spans="1:6" s="23" customFormat="1" x14ac:dyDescent="0.2">
      <c r="A23" s="19" t="s">
        <v>49</v>
      </c>
      <c r="B23" s="20" t="s">
        <v>50</v>
      </c>
      <c r="C23" s="26"/>
      <c r="D23" s="26"/>
      <c r="E23" s="35">
        <f t="shared" si="1"/>
        <v>0</v>
      </c>
      <c r="F23" s="35">
        <f t="shared" si="1"/>
        <v>0</v>
      </c>
    </row>
    <row r="24" spans="1:6" s="23" customFormat="1" x14ac:dyDescent="0.2">
      <c r="A24" s="19" t="s">
        <v>51</v>
      </c>
      <c r="B24" s="20" t="s">
        <v>52</v>
      </c>
      <c r="C24" s="26"/>
      <c r="D24" s="26"/>
      <c r="E24" s="35">
        <f t="shared" si="1"/>
        <v>0</v>
      </c>
      <c r="F24" s="35">
        <f t="shared" si="1"/>
        <v>0</v>
      </c>
    </row>
    <row r="25" spans="1:6" s="23" customFormat="1" x14ac:dyDescent="0.2">
      <c r="A25" s="19" t="s">
        <v>53</v>
      </c>
      <c r="B25" s="20" t="s">
        <v>54</v>
      </c>
      <c r="C25" s="26">
        <f>C26</f>
        <v>0</v>
      </c>
      <c r="D25" s="26"/>
      <c r="E25" s="35">
        <f>D25+C25</f>
        <v>0</v>
      </c>
      <c r="F25" s="35">
        <f>E25+D25</f>
        <v>0</v>
      </c>
    </row>
    <row r="26" spans="1:6" s="23" customFormat="1" ht="15.75" thickBot="1" x14ac:dyDescent="0.25">
      <c r="A26" s="36" t="s">
        <v>55</v>
      </c>
      <c r="B26" s="37" t="s">
        <v>56</v>
      </c>
      <c r="C26" s="38">
        <v>0</v>
      </c>
      <c r="D26" s="38"/>
      <c r="E26" s="35">
        <f t="shared" si="1"/>
        <v>0</v>
      </c>
      <c r="F26" s="35">
        <f t="shared" si="1"/>
        <v>0</v>
      </c>
    </row>
    <row r="27" spans="1:6" s="23" customFormat="1" ht="15.75" thickBot="1" x14ac:dyDescent="0.3">
      <c r="A27" s="39" t="s">
        <v>57</v>
      </c>
      <c r="B27" s="12" t="s">
        <v>58</v>
      </c>
      <c r="C27" s="40">
        <f t="shared" ref="C27:C32" si="2">D27</f>
        <v>9400000</v>
      </c>
      <c r="D27" s="40">
        <f>D28+D29+D30+D32</f>
        <v>9400000</v>
      </c>
      <c r="E27" s="40"/>
      <c r="F27" s="40"/>
    </row>
    <row r="28" spans="1:6" s="23" customFormat="1" ht="15.75" thickBot="1" x14ac:dyDescent="0.25">
      <c r="A28" s="19" t="s">
        <v>59</v>
      </c>
      <c r="B28" s="20" t="s">
        <v>60</v>
      </c>
      <c r="C28" s="26">
        <f t="shared" si="2"/>
        <v>2000000</v>
      </c>
      <c r="D28" s="41">
        <v>2000000</v>
      </c>
      <c r="E28" s="42"/>
      <c r="F28" s="43"/>
    </row>
    <row r="29" spans="1:6" s="23" customFormat="1" ht="15.75" thickBot="1" x14ac:dyDescent="0.25">
      <c r="A29" s="19" t="s">
        <v>61</v>
      </c>
      <c r="B29" s="20" t="s">
        <v>62</v>
      </c>
      <c r="C29" s="26">
        <f t="shared" si="2"/>
        <v>6000000</v>
      </c>
      <c r="D29" s="41">
        <v>6000000</v>
      </c>
      <c r="E29" s="44"/>
      <c r="F29" s="45"/>
    </row>
    <row r="30" spans="1:6" s="23" customFormat="1" x14ac:dyDescent="0.2">
      <c r="A30" s="19" t="s">
        <v>63</v>
      </c>
      <c r="B30" s="20" t="s">
        <v>64</v>
      </c>
      <c r="C30" s="26">
        <f t="shared" si="2"/>
        <v>1000000</v>
      </c>
      <c r="D30" s="26">
        <v>1000000</v>
      </c>
      <c r="E30" s="46"/>
      <c r="F30" s="46"/>
    </row>
    <row r="31" spans="1:6" s="23" customFormat="1" x14ac:dyDescent="0.2">
      <c r="A31" s="19" t="s">
        <v>65</v>
      </c>
      <c r="B31" s="20" t="s">
        <v>66</v>
      </c>
      <c r="C31" s="26">
        <f t="shared" si="2"/>
        <v>0</v>
      </c>
      <c r="D31" s="26"/>
      <c r="E31" s="46"/>
      <c r="F31" s="46"/>
    </row>
    <row r="32" spans="1:6" s="23" customFormat="1" ht="15.75" thickBot="1" x14ac:dyDescent="0.25">
      <c r="A32" s="36" t="s">
        <v>67</v>
      </c>
      <c r="B32" s="37" t="s">
        <v>68</v>
      </c>
      <c r="C32" s="26">
        <f t="shared" si="2"/>
        <v>400000</v>
      </c>
      <c r="D32" s="38">
        <v>400000</v>
      </c>
      <c r="E32" s="46"/>
      <c r="F32" s="46"/>
    </row>
    <row r="33" spans="1:6" s="23" customFormat="1" ht="15.75" thickBot="1" x14ac:dyDescent="0.3">
      <c r="A33" s="39" t="s">
        <v>69</v>
      </c>
      <c r="B33" s="12" t="s">
        <v>70</v>
      </c>
      <c r="C33" s="13">
        <f>D33+E33+F33</f>
        <v>9633000</v>
      </c>
      <c r="D33" s="13">
        <f>D34+D35+D36+D37+D38+D39+D40+D41+D42+D44</f>
        <v>3283000</v>
      </c>
      <c r="E33" s="13">
        <f>E34+E35+E36+E37+E38+E39+E40+E41+E42+E44</f>
        <v>6350000</v>
      </c>
      <c r="F33" s="13">
        <f>F34+F35+F36+F37+F38+F39+F40+F41+F42+F44</f>
        <v>0</v>
      </c>
    </row>
    <row r="34" spans="1:6" s="23" customFormat="1" x14ac:dyDescent="0.2">
      <c r="A34" s="33" t="s">
        <v>71</v>
      </c>
      <c r="B34" s="34" t="s">
        <v>72</v>
      </c>
      <c r="C34" s="35">
        <f>D34+E34+F34</f>
        <v>5000000</v>
      </c>
      <c r="D34" s="35"/>
      <c r="E34" s="35">
        <v>5000000</v>
      </c>
      <c r="F34" s="35">
        <v>0</v>
      </c>
    </row>
    <row r="35" spans="1:6" s="23" customFormat="1" x14ac:dyDescent="0.2">
      <c r="A35" s="19" t="s">
        <v>73</v>
      </c>
      <c r="B35" s="20" t="s">
        <v>74</v>
      </c>
      <c r="C35" s="35">
        <f t="shared" ref="C35:C42" si="3">D35+E35+F35</f>
        <v>650000</v>
      </c>
      <c r="D35" s="26">
        <v>650000</v>
      </c>
      <c r="E35" s="35"/>
      <c r="F35" s="35">
        <v>0</v>
      </c>
    </row>
    <row r="36" spans="1:6" s="23" customFormat="1" x14ac:dyDescent="0.2">
      <c r="A36" s="19" t="s">
        <v>75</v>
      </c>
      <c r="B36" s="20" t="s">
        <v>76</v>
      </c>
      <c r="C36" s="35">
        <f t="shared" si="3"/>
        <v>2000000</v>
      </c>
      <c r="D36" s="26">
        <v>2000000</v>
      </c>
      <c r="E36" s="35"/>
      <c r="F36" s="35">
        <v>0</v>
      </c>
    </row>
    <row r="37" spans="1:6" s="23" customFormat="1" x14ac:dyDescent="0.2">
      <c r="A37" s="19" t="s">
        <v>77</v>
      </c>
      <c r="B37" s="20" t="s">
        <v>78</v>
      </c>
      <c r="C37" s="35">
        <f t="shared" si="3"/>
        <v>43000</v>
      </c>
      <c r="D37" s="26">
        <v>43000</v>
      </c>
      <c r="E37" s="35"/>
      <c r="F37" s="35">
        <v>0</v>
      </c>
    </row>
    <row r="38" spans="1:6" s="23" customFormat="1" x14ac:dyDescent="0.2">
      <c r="A38" s="19" t="s">
        <v>79</v>
      </c>
      <c r="B38" s="20" t="s">
        <v>80</v>
      </c>
      <c r="C38" s="35">
        <f t="shared" si="3"/>
        <v>0</v>
      </c>
      <c r="D38" s="26"/>
      <c r="E38" s="35"/>
      <c r="F38" s="35">
        <v>0</v>
      </c>
    </row>
    <row r="39" spans="1:6" s="23" customFormat="1" x14ac:dyDescent="0.2">
      <c r="A39" s="19" t="s">
        <v>81</v>
      </c>
      <c r="B39" s="20" t="s">
        <v>82</v>
      </c>
      <c r="C39" s="35">
        <f t="shared" si="3"/>
        <v>1890000</v>
      </c>
      <c r="D39" s="26">
        <v>540000</v>
      </c>
      <c r="E39" s="35">
        <v>1350000</v>
      </c>
      <c r="F39" s="35">
        <v>0</v>
      </c>
    </row>
    <row r="40" spans="1:6" s="23" customFormat="1" x14ac:dyDescent="0.2">
      <c r="A40" s="19" t="s">
        <v>83</v>
      </c>
      <c r="B40" s="20" t="s">
        <v>84</v>
      </c>
      <c r="C40" s="35">
        <f t="shared" si="3"/>
        <v>0</v>
      </c>
      <c r="D40" s="26"/>
      <c r="E40" s="35"/>
      <c r="F40" s="35">
        <v>0</v>
      </c>
    </row>
    <row r="41" spans="1:6" s="23" customFormat="1" x14ac:dyDescent="0.2">
      <c r="A41" s="19" t="s">
        <v>85</v>
      </c>
      <c r="B41" s="20" t="s">
        <v>86</v>
      </c>
      <c r="C41" s="35">
        <f t="shared" si="3"/>
        <v>50000</v>
      </c>
      <c r="D41" s="26">
        <v>50000</v>
      </c>
      <c r="E41" s="35"/>
      <c r="F41" s="35">
        <v>0</v>
      </c>
    </row>
    <row r="42" spans="1:6" s="23" customFormat="1" x14ac:dyDescent="0.2">
      <c r="A42" s="19" t="s">
        <v>87</v>
      </c>
      <c r="B42" s="20" t="s">
        <v>88</v>
      </c>
      <c r="C42" s="35">
        <f t="shared" si="3"/>
        <v>0</v>
      </c>
      <c r="D42" s="47"/>
      <c r="E42" s="35">
        <v>0</v>
      </c>
      <c r="F42" s="35">
        <v>0</v>
      </c>
    </row>
    <row r="43" spans="1:6" s="23" customFormat="1" x14ac:dyDescent="0.2">
      <c r="A43" s="24" t="s">
        <v>89</v>
      </c>
      <c r="B43" s="25" t="s">
        <v>90</v>
      </c>
      <c r="C43" s="35">
        <f>D43+E43+F43</f>
        <v>0</v>
      </c>
      <c r="D43" s="48"/>
      <c r="E43" s="49"/>
      <c r="F43" s="49"/>
    </row>
    <row r="44" spans="1:6" s="23" customFormat="1" ht="15.75" thickBot="1" x14ac:dyDescent="0.25">
      <c r="A44" s="24" t="s">
        <v>91</v>
      </c>
      <c r="B44" s="25" t="s">
        <v>92</v>
      </c>
      <c r="C44" s="35">
        <f>D44+E44+F44</f>
        <v>0</v>
      </c>
      <c r="D44" s="48"/>
      <c r="E44" s="49">
        <v>0</v>
      </c>
      <c r="F44" s="49">
        <v>0</v>
      </c>
    </row>
    <row r="45" spans="1:6" s="23" customFormat="1" ht="15.75" thickBot="1" x14ac:dyDescent="0.3">
      <c r="A45" s="39" t="s">
        <v>93</v>
      </c>
      <c r="B45" s="12" t="s">
        <v>94</v>
      </c>
      <c r="C45" s="13">
        <f>SUM(C46:C50)</f>
        <v>0</v>
      </c>
      <c r="D45" s="13">
        <f>SUM(D46:D50)</f>
        <v>0</v>
      </c>
      <c r="E45" s="50">
        <f>D45+C45</f>
        <v>0</v>
      </c>
      <c r="F45" s="51">
        <f>E45+D45</f>
        <v>0</v>
      </c>
    </row>
    <row r="46" spans="1:6" s="23" customFormat="1" x14ac:dyDescent="0.2">
      <c r="A46" s="33" t="s">
        <v>95</v>
      </c>
      <c r="B46" s="34" t="s">
        <v>96</v>
      </c>
      <c r="C46" s="52"/>
      <c r="D46" s="52"/>
      <c r="E46" s="52"/>
      <c r="F46" s="52"/>
    </row>
    <row r="47" spans="1:6" s="23" customFormat="1" x14ac:dyDescent="0.2">
      <c r="A47" s="19" t="s">
        <v>97</v>
      </c>
      <c r="B47" s="20" t="s">
        <v>98</v>
      </c>
      <c r="C47" s="47"/>
      <c r="D47" s="47"/>
      <c r="E47" s="47"/>
      <c r="F47" s="47"/>
    </row>
    <row r="48" spans="1:6" s="23" customFormat="1" x14ac:dyDescent="0.2">
      <c r="A48" s="19" t="s">
        <v>99</v>
      </c>
      <c r="B48" s="20" t="s">
        <v>100</v>
      </c>
      <c r="C48" s="47"/>
      <c r="D48" s="47"/>
      <c r="E48" s="47"/>
      <c r="F48" s="47"/>
    </row>
    <row r="49" spans="1:6" s="23" customFormat="1" x14ac:dyDescent="0.2">
      <c r="A49" s="19" t="s">
        <v>101</v>
      </c>
      <c r="B49" s="20" t="s">
        <v>102</v>
      </c>
      <c r="C49" s="47"/>
      <c r="D49" s="47"/>
      <c r="E49" s="47"/>
      <c r="F49" s="47"/>
    </row>
    <row r="50" spans="1:6" s="23" customFormat="1" ht="15.75" thickBot="1" x14ac:dyDescent="0.25">
      <c r="A50" s="36" t="s">
        <v>103</v>
      </c>
      <c r="B50" s="37" t="s">
        <v>104</v>
      </c>
      <c r="C50" s="48"/>
      <c r="D50" s="48"/>
      <c r="E50" s="48"/>
      <c r="F50" s="48"/>
    </row>
    <row r="51" spans="1:6" s="23" customFormat="1" ht="15.75" thickBot="1" x14ac:dyDescent="0.3">
      <c r="A51" s="39" t="s">
        <v>105</v>
      </c>
      <c r="B51" s="12" t="s">
        <v>106</v>
      </c>
      <c r="C51" s="13">
        <f>SUM(C52:C54)</f>
        <v>0</v>
      </c>
      <c r="D51" s="13">
        <f>SUM(D52:D54)</f>
        <v>0</v>
      </c>
      <c r="E51" s="13">
        <f>D51+C51</f>
        <v>0</v>
      </c>
      <c r="F51" s="13">
        <f>E51+D51</f>
        <v>0</v>
      </c>
    </row>
    <row r="52" spans="1:6" s="23" customFormat="1" x14ac:dyDescent="0.2">
      <c r="A52" s="33" t="s">
        <v>107</v>
      </c>
      <c r="B52" s="34" t="s">
        <v>108</v>
      </c>
      <c r="C52" s="35"/>
      <c r="D52" s="35"/>
      <c r="E52" s="35">
        <f>C52+D52</f>
        <v>0</v>
      </c>
      <c r="F52" s="35">
        <f>D52+E52</f>
        <v>0</v>
      </c>
    </row>
    <row r="53" spans="1:6" s="23" customFormat="1" ht="22.5" x14ac:dyDescent="0.2">
      <c r="A53" s="19" t="s">
        <v>109</v>
      </c>
      <c r="B53" s="20" t="s">
        <v>110</v>
      </c>
      <c r="C53" s="26"/>
      <c r="D53" s="26"/>
      <c r="E53" s="35">
        <f t="shared" ref="E53:F55" si="4">C53+D53</f>
        <v>0</v>
      </c>
      <c r="F53" s="35">
        <f t="shared" si="4"/>
        <v>0</v>
      </c>
    </row>
    <row r="54" spans="1:6" s="23" customFormat="1" x14ac:dyDescent="0.2">
      <c r="A54" s="19" t="s">
        <v>111</v>
      </c>
      <c r="B54" s="20" t="s">
        <v>112</v>
      </c>
      <c r="C54" s="26">
        <v>0</v>
      </c>
      <c r="D54" s="26"/>
      <c r="E54" s="35">
        <f t="shared" si="4"/>
        <v>0</v>
      </c>
      <c r="F54" s="35">
        <f t="shared" si="4"/>
        <v>0</v>
      </c>
    </row>
    <row r="55" spans="1:6" s="23" customFormat="1" ht="15.75" thickBot="1" x14ac:dyDescent="0.25">
      <c r="A55" s="36" t="s">
        <v>113</v>
      </c>
      <c r="B55" s="37" t="s">
        <v>114</v>
      </c>
      <c r="C55" s="38"/>
      <c r="D55" s="38"/>
      <c r="E55" s="35">
        <f t="shared" si="4"/>
        <v>0</v>
      </c>
      <c r="F55" s="35">
        <f t="shared" si="4"/>
        <v>0</v>
      </c>
    </row>
    <row r="56" spans="1:6" s="23" customFormat="1" ht="15.75" thickBot="1" x14ac:dyDescent="0.3">
      <c r="A56" s="39" t="s">
        <v>115</v>
      </c>
      <c r="B56" s="53" t="s">
        <v>116</v>
      </c>
      <c r="C56" s="13">
        <f>SUM(C57:C59)</f>
        <v>0</v>
      </c>
      <c r="D56" s="13">
        <f>SUM(D57:D59)</f>
        <v>0</v>
      </c>
      <c r="E56" s="13">
        <f>SUM(E57:E59)</f>
        <v>0</v>
      </c>
      <c r="F56" s="13">
        <f>SUM(F57:F59)</f>
        <v>0</v>
      </c>
    </row>
    <row r="57" spans="1:6" s="23" customFormat="1" x14ac:dyDescent="0.2">
      <c r="A57" s="33" t="s">
        <v>117</v>
      </c>
      <c r="B57" s="34" t="s">
        <v>118</v>
      </c>
      <c r="C57" s="47"/>
      <c r="D57" s="47"/>
      <c r="E57" s="47"/>
      <c r="F57" s="47"/>
    </row>
    <row r="58" spans="1:6" s="23" customFormat="1" ht="22.5" x14ac:dyDescent="0.2">
      <c r="A58" s="19" t="s">
        <v>119</v>
      </c>
      <c r="B58" s="20" t="s">
        <v>120</v>
      </c>
      <c r="C58" s="47"/>
      <c r="D58" s="47"/>
      <c r="E58" s="47"/>
      <c r="F58" s="47"/>
    </row>
    <row r="59" spans="1:6" s="23" customFormat="1" x14ac:dyDescent="0.2">
      <c r="A59" s="19" t="s">
        <v>121</v>
      </c>
      <c r="B59" s="20" t="s">
        <v>122</v>
      </c>
      <c r="C59" s="47"/>
      <c r="D59" s="47"/>
      <c r="E59" s="47"/>
      <c r="F59" s="47"/>
    </row>
    <row r="60" spans="1:6" s="23" customFormat="1" x14ac:dyDescent="0.2">
      <c r="A60" s="19" t="s">
        <v>123</v>
      </c>
      <c r="B60" s="20" t="s">
        <v>124</v>
      </c>
      <c r="C60" s="47"/>
      <c r="D60" s="47"/>
      <c r="E60" s="47"/>
      <c r="F60" s="47"/>
    </row>
    <row r="61" spans="1:6" s="23" customFormat="1" ht="15.75" thickBot="1" x14ac:dyDescent="0.3">
      <c r="A61" s="11" t="s">
        <v>125</v>
      </c>
      <c r="B61" s="54" t="s">
        <v>126</v>
      </c>
      <c r="C61" s="55">
        <f>D61+E61</f>
        <v>86872974</v>
      </c>
      <c r="D61" s="55">
        <f>+D6+D13+D20+D27+D33+D45+D51+D56</f>
        <v>67500712</v>
      </c>
      <c r="E61" s="55">
        <f>+E6+E13+E20+E27+E33+E45+E51+E56</f>
        <v>19372262</v>
      </c>
      <c r="F61" s="55">
        <v>0</v>
      </c>
    </row>
    <row r="62" spans="1:6" s="23" customFormat="1" ht="15.75" thickBot="1" x14ac:dyDescent="0.2">
      <c r="A62" s="56" t="s">
        <v>127</v>
      </c>
      <c r="B62" s="53" t="s">
        <v>128</v>
      </c>
      <c r="C62" s="13">
        <f>SUM(C63:C65)</f>
        <v>0</v>
      </c>
      <c r="D62" s="13">
        <f>SUM(D63:D65)</f>
        <v>0</v>
      </c>
      <c r="E62" s="13">
        <f t="shared" ref="E62:F65" si="5">D62+C62</f>
        <v>0</v>
      </c>
      <c r="F62" s="13">
        <f t="shared" si="5"/>
        <v>0</v>
      </c>
    </row>
    <row r="63" spans="1:6" s="23" customFormat="1" x14ac:dyDescent="0.2">
      <c r="A63" s="33" t="s">
        <v>129</v>
      </c>
      <c r="B63" s="34" t="s">
        <v>130</v>
      </c>
      <c r="C63" s="47"/>
      <c r="D63" s="47"/>
      <c r="E63" s="47">
        <f t="shared" si="5"/>
        <v>0</v>
      </c>
      <c r="F63" s="47">
        <f t="shared" si="5"/>
        <v>0</v>
      </c>
    </row>
    <row r="64" spans="1:6" s="23" customFormat="1" x14ac:dyDescent="0.2">
      <c r="A64" s="19" t="s">
        <v>131</v>
      </c>
      <c r="B64" s="20" t="s">
        <v>132</v>
      </c>
      <c r="C64" s="47">
        <v>0</v>
      </c>
      <c r="D64" s="47"/>
      <c r="E64" s="47">
        <f t="shared" si="5"/>
        <v>0</v>
      </c>
      <c r="F64" s="47">
        <f t="shared" si="5"/>
        <v>0</v>
      </c>
    </row>
    <row r="65" spans="1:6" s="23" customFormat="1" ht="15.75" thickBot="1" x14ac:dyDescent="0.25">
      <c r="A65" s="36" t="s">
        <v>133</v>
      </c>
      <c r="B65" s="57" t="s">
        <v>134</v>
      </c>
      <c r="C65" s="47">
        <v>0</v>
      </c>
      <c r="D65" s="47"/>
      <c r="E65" s="47">
        <f t="shared" si="5"/>
        <v>0</v>
      </c>
      <c r="F65" s="47">
        <f t="shared" si="5"/>
        <v>0</v>
      </c>
    </row>
    <row r="66" spans="1:6" s="23" customFormat="1" ht="15.75" thickBot="1" x14ac:dyDescent="0.2">
      <c r="A66" s="56" t="s">
        <v>135</v>
      </c>
      <c r="B66" s="53" t="s">
        <v>136</v>
      </c>
      <c r="C66" s="13">
        <f>SUM(C67:C70)</f>
        <v>0</v>
      </c>
      <c r="D66" s="13">
        <f>SUM(D67:D70)</f>
        <v>0</v>
      </c>
      <c r="E66" s="13">
        <f>SUM(E67:E70)</f>
        <v>0</v>
      </c>
      <c r="F66" s="13">
        <f>SUM(F67:F70)</f>
        <v>0</v>
      </c>
    </row>
    <row r="67" spans="1:6" s="23" customFormat="1" x14ac:dyDescent="0.2">
      <c r="A67" s="33" t="s">
        <v>137</v>
      </c>
      <c r="B67" s="34" t="s">
        <v>138</v>
      </c>
      <c r="C67" s="47"/>
      <c r="D67" s="47"/>
      <c r="E67" s="47"/>
      <c r="F67" s="47"/>
    </row>
    <row r="68" spans="1:6" s="23" customFormat="1" x14ac:dyDescent="0.2">
      <c r="A68" s="19" t="s">
        <v>139</v>
      </c>
      <c r="B68" s="20" t="s">
        <v>140</v>
      </c>
      <c r="C68" s="47"/>
      <c r="D68" s="47"/>
      <c r="E68" s="47"/>
      <c r="F68" s="47"/>
    </row>
    <row r="69" spans="1:6" s="23" customFormat="1" x14ac:dyDescent="0.2">
      <c r="A69" s="19" t="s">
        <v>141</v>
      </c>
      <c r="B69" s="20" t="s">
        <v>142</v>
      </c>
      <c r="C69" s="47"/>
      <c r="D69" s="47"/>
      <c r="E69" s="47"/>
      <c r="F69" s="47"/>
    </row>
    <row r="70" spans="1:6" s="23" customFormat="1" ht="15.75" thickBot="1" x14ac:dyDescent="0.25">
      <c r="A70" s="36" t="s">
        <v>143</v>
      </c>
      <c r="B70" s="37" t="s">
        <v>144</v>
      </c>
      <c r="C70" s="47"/>
      <c r="D70" s="47"/>
      <c r="E70" s="47"/>
      <c r="F70" s="47"/>
    </row>
    <row r="71" spans="1:6" s="23" customFormat="1" ht="15.75" thickBot="1" x14ac:dyDescent="0.2">
      <c r="A71" s="56" t="s">
        <v>145</v>
      </c>
      <c r="B71" s="53" t="s">
        <v>146</v>
      </c>
      <c r="C71" s="13">
        <f>SUM(C72:C73)</f>
        <v>30012627</v>
      </c>
      <c r="D71" s="13">
        <f>SUM(D72:D73)</f>
        <v>30012627</v>
      </c>
      <c r="E71" s="13"/>
      <c r="F71" s="13"/>
    </row>
    <row r="72" spans="1:6" s="23" customFormat="1" x14ac:dyDescent="0.2">
      <c r="A72" s="33" t="s">
        <v>147</v>
      </c>
      <c r="B72" s="34" t="s">
        <v>148</v>
      </c>
      <c r="C72" s="47">
        <v>30012627</v>
      </c>
      <c r="D72" s="47">
        <v>30012627</v>
      </c>
      <c r="E72" s="47"/>
      <c r="F72" s="47"/>
    </row>
    <row r="73" spans="1:6" s="23" customFormat="1" ht="15.75" thickBot="1" x14ac:dyDescent="0.25">
      <c r="A73" s="36" t="s">
        <v>149</v>
      </c>
      <c r="B73" s="37" t="s">
        <v>150</v>
      </c>
      <c r="C73" s="47"/>
      <c r="D73" s="47"/>
      <c r="E73" s="47">
        <f>D73+C73</f>
        <v>0</v>
      </c>
      <c r="F73" s="47">
        <f>E73+D73</f>
        <v>0</v>
      </c>
    </row>
    <row r="74" spans="1:6" s="18" customFormat="1" ht="15.75" thickBot="1" x14ac:dyDescent="0.2">
      <c r="A74" s="56" t="s">
        <v>151</v>
      </c>
      <c r="B74" s="53" t="s">
        <v>152</v>
      </c>
      <c r="C74" s="13">
        <f>D74+E74+F74</f>
        <v>0</v>
      </c>
      <c r="D74" s="13">
        <f>D75+D76+D77</f>
        <v>0</v>
      </c>
      <c r="E74" s="13">
        <f>E75+E76+E77</f>
        <v>0</v>
      </c>
      <c r="F74" s="13">
        <f>F75+F76+F77</f>
        <v>0</v>
      </c>
    </row>
    <row r="75" spans="1:6" s="23" customFormat="1" x14ac:dyDescent="0.2">
      <c r="A75" s="33" t="s">
        <v>153</v>
      </c>
      <c r="B75" s="34" t="s">
        <v>154</v>
      </c>
      <c r="C75" s="47"/>
      <c r="D75" s="47"/>
      <c r="E75" s="47"/>
      <c r="F75" s="47">
        <v>0</v>
      </c>
    </row>
    <row r="76" spans="1:6" s="23" customFormat="1" x14ac:dyDescent="0.2">
      <c r="A76" s="19" t="s">
        <v>155</v>
      </c>
      <c r="B76" s="20" t="s">
        <v>156</v>
      </c>
      <c r="C76" s="47"/>
      <c r="D76" s="47"/>
      <c r="E76" s="47">
        <f>D76+C76</f>
        <v>0</v>
      </c>
      <c r="F76" s="47">
        <f>E76+D76</f>
        <v>0</v>
      </c>
    </row>
    <row r="77" spans="1:6" s="23" customFormat="1" ht="15.75" thickBot="1" x14ac:dyDescent="0.25">
      <c r="A77" s="36" t="s">
        <v>157</v>
      </c>
      <c r="B77" s="37" t="s">
        <v>158</v>
      </c>
      <c r="C77" s="47"/>
      <c r="D77" s="47"/>
      <c r="E77" s="47">
        <f>D77+C77</f>
        <v>0</v>
      </c>
      <c r="F77" s="47">
        <f>E77+D77</f>
        <v>0</v>
      </c>
    </row>
    <row r="78" spans="1:6" s="23" customFormat="1" ht="15.75" thickBot="1" x14ac:dyDescent="0.2">
      <c r="A78" s="56" t="s">
        <v>159</v>
      </c>
      <c r="B78" s="53" t="s">
        <v>160</v>
      </c>
      <c r="C78" s="13">
        <f>SUM(C79:C82)</f>
        <v>0</v>
      </c>
      <c r="D78" s="13">
        <f>SUM(D79:D82)</f>
        <v>0</v>
      </c>
      <c r="E78" s="13">
        <f>SUM(E79:E82)</f>
        <v>0</v>
      </c>
      <c r="F78" s="13">
        <f>SUM(F79:F82)</f>
        <v>0</v>
      </c>
    </row>
    <row r="79" spans="1:6" s="23" customFormat="1" x14ac:dyDescent="0.2">
      <c r="A79" s="58" t="s">
        <v>161</v>
      </c>
      <c r="B79" s="34" t="s">
        <v>162</v>
      </c>
      <c r="C79" s="47"/>
      <c r="D79" s="47"/>
      <c r="E79" s="47"/>
      <c r="F79" s="47"/>
    </row>
    <row r="80" spans="1:6" s="23" customFormat="1" x14ac:dyDescent="0.2">
      <c r="A80" s="59" t="s">
        <v>163</v>
      </c>
      <c r="B80" s="20" t="s">
        <v>164</v>
      </c>
      <c r="C80" s="47"/>
      <c r="D80" s="47"/>
      <c r="E80" s="47"/>
      <c r="F80" s="47"/>
    </row>
    <row r="81" spans="1:6" s="23" customFormat="1" x14ac:dyDescent="0.2">
      <c r="A81" s="59" t="s">
        <v>165</v>
      </c>
      <c r="B81" s="20" t="s">
        <v>166</v>
      </c>
      <c r="C81" s="47"/>
      <c r="D81" s="47"/>
      <c r="E81" s="47"/>
      <c r="F81" s="47"/>
    </row>
    <row r="82" spans="1:6" s="18" customFormat="1" ht="15.75" thickBot="1" x14ac:dyDescent="0.25">
      <c r="A82" s="60" t="s">
        <v>167</v>
      </c>
      <c r="B82" s="37" t="s">
        <v>168</v>
      </c>
      <c r="C82" s="48"/>
      <c r="D82" s="48"/>
      <c r="E82" s="48"/>
      <c r="F82" s="48"/>
    </row>
    <row r="83" spans="1:6" s="63" customFormat="1" ht="15.75" thickBot="1" x14ac:dyDescent="0.2">
      <c r="A83" s="56" t="s">
        <v>169</v>
      </c>
      <c r="B83" s="61" t="s">
        <v>170</v>
      </c>
      <c r="C83" s="62"/>
      <c r="D83" s="62"/>
      <c r="E83" s="62"/>
      <c r="F83" s="62"/>
    </row>
    <row r="84" spans="1:6" s="18" customFormat="1" ht="15.75" thickBot="1" x14ac:dyDescent="0.2">
      <c r="A84" s="56" t="s">
        <v>171</v>
      </c>
      <c r="B84" s="53" t="s">
        <v>172</v>
      </c>
      <c r="C84" s="64"/>
      <c r="D84" s="64"/>
      <c r="E84" s="64"/>
      <c r="F84" s="64"/>
    </row>
    <row r="85" spans="1:6" s="18" customFormat="1" ht="15.75" thickBot="1" x14ac:dyDescent="0.2">
      <c r="A85" s="56" t="s">
        <v>173</v>
      </c>
      <c r="B85" s="65" t="s">
        <v>174</v>
      </c>
      <c r="C85" s="40">
        <f>+C62+C66+C71+C74+C78+C84</f>
        <v>30012627</v>
      </c>
      <c r="D85" s="40">
        <f>+D62+D66+D71+D74+D78+D84</f>
        <v>30012627</v>
      </c>
      <c r="E85" s="40">
        <f>+E62+E66+E71+E74+E78+E84</f>
        <v>0</v>
      </c>
      <c r="F85" s="40">
        <f>+F62+F66+F71+F74+F78+F84</f>
        <v>0</v>
      </c>
    </row>
    <row r="86" spans="1:6" s="18" customFormat="1" ht="15.75" thickBot="1" x14ac:dyDescent="0.2">
      <c r="A86" s="66" t="s">
        <v>175</v>
      </c>
      <c r="B86" s="67" t="s">
        <v>176</v>
      </c>
      <c r="C86" s="40">
        <f>+C61+C85</f>
        <v>116885601</v>
      </c>
      <c r="D86" s="40">
        <f>+D61+D85</f>
        <v>97513339</v>
      </c>
      <c r="E86" s="40">
        <f>+E61+E85</f>
        <v>19372262</v>
      </c>
      <c r="F86" s="40">
        <f>+F61+F85</f>
        <v>0</v>
      </c>
    </row>
    <row r="87" spans="1:6" s="23" customFormat="1" ht="15.75" thickBot="1" x14ac:dyDescent="0.3">
      <c r="A87" s="68"/>
      <c r="B87" s="69"/>
      <c r="C87" s="70"/>
      <c r="D87" s="70"/>
      <c r="E87" s="70"/>
      <c r="F87" s="70"/>
    </row>
    <row r="88" spans="1:6" ht="15.75" customHeight="1" thickBot="1" x14ac:dyDescent="0.3">
      <c r="A88" s="4" t="s">
        <v>1</v>
      </c>
      <c r="B88" s="5" t="s">
        <v>2</v>
      </c>
      <c r="C88" s="136" t="s">
        <v>3</v>
      </c>
      <c r="D88" s="137"/>
      <c r="E88" s="137"/>
      <c r="F88" s="138"/>
    </row>
    <row r="89" spans="1:6" s="10" customFormat="1" ht="16.5" thickBot="1" x14ac:dyDescent="0.3">
      <c r="A89" s="7" t="s">
        <v>4</v>
      </c>
      <c r="B89" s="8" t="s">
        <v>5</v>
      </c>
      <c r="C89" s="9" t="s">
        <v>6</v>
      </c>
      <c r="D89" s="9" t="s">
        <v>7</v>
      </c>
      <c r="E89" s="9" t="s">
        <v>8</v>
      </c>
      <c r="F89" s="9" t="s">
        <v>9</v>
      </c>
    </row>
    <row r="90" spans="1:6" s="10" customFormat="1" ht="42" customHeight="1" thickBot="1" x14ac:dyDescent="0.3">
      <c r="A90" s="71"/>
      <c r="B90" s="72" t="s">
        <v>177</v>
      </c>
      <c r="C90" s="73" t="s">
        <v>178</v>
      </c>
      <c r="D90" s="73" t="s">
        <v>12</v>
      </c>
      <c r="E90" s="74" t="s">
        <v>179</v>
      </c>
      <c r="F90" s="74" t="s">
        <v>180</v>
      </c>
    </row>
    <row r="91" spans="1:6" s="79" customFormat="1" ht="13.5" thickBot="1" x14ac:dyDescent="0.3">
      <c r="A91" s="75" t="s">
        <v>15</v>
      </c>
      <c r="B91" s="76" t="s">
        <v>181</v>
      </c>
      <c r="C91" s="77">
        <f>C92+C93+C94+C95+C96+C109</f>
        <v>64201211</v>
      </c>
      <c r="D91" s="78">
        <f>D92+D93+D94+D95+D96+D109</f>
        <v>51178949</v>
      </c>
      <c r="E91" s="78">
        <f>E92+E93+E94+E95+E96</f>
        <v>13022262</v>
      </c>
      <c r="F91" s="77">
        <f>F92+F93+F94+F95+F96</f>
        <v>0</v>
      </c>
    </row>
    <row r="92" spans="1:6" x14ac:dyDescent="0.25">
      <c r="A92" s="80" t="s">
        <v>17</v>
      </c>
      <c r="B92" s="81" t="s">
        <v>182</v>
      </c>
      <c r="C92" s="82">
        <v>28429790</v>
      </c>
      <c r="D92" s="83">
        <f>C92-E92</f>
        <v>16591370</v>
      </c>
      <c r="E92" s="17">
        <v>11838420</v>
      </c>
      <c r="F92" s="17"/>
    </row>
    <row r="93" spans="1:6" x14ac:dyDescent="0.25">
      <c r="A93" s="24" t="s">
        <v>19</v>
      </c>
      <c r="B93" s="84" t="s">
        <v>183</v>
      </c>
      <c r="C93" s="85">
        <v>4569822</v>
      </c>
      <c r="D93" s="86">
        <f>C93-E93</f>
        <v>3385980</v>
      </c>
      <c r="E93" s="21">
        <v>1183842</v>
      </c>
      <c r="F93" s="21"/>
    </row>
    <row r="94" spans="1:6" x14ac:dyDescent="0.25">
      <c r="A94" s="24" t="s">
        <v>21</v>
      </c>
      <c r="B94" s="84" t="s">
        <v>184</v>
      </c>
      <c r="C94" s="85">
        <f>D94</f>
        <v>21662599</v>
      </c>
      <c r="D94" s="87">
        <v>21662599</v>
      </c>
      <c r="E94" s="21"/>
      <c r="F94" s="21"/>
    </row>
    <row r="95" spans="1:6" x14ac:dyDescent="0.25">
      <c r="A95" s="24" t="s">
        <v>23</v>
      </c>
      <c r="B95" s="88" t="s">
        <v>185</v>
      </c>
      <c r="C95" s="35">
        <f>D95</f>
        <v>1420000</v>
      </c>
      <c r="D95" s="89">
        <v>1420000</v>
      </c>
      <c r="E95" s="21"/>
      <c r="F95" s="21"/>
    </row>
    <row r="96" spans="1:6" x14ac:dyDescent="0.25">
      <c r="A96" s="24" t="s">
        <v>186</v>
      </c>
      <c r="B96" s="90" t="s">
        <v>187</v>
      </c>
      <c r="C96" s="38">
        <f>D96+E96+F96</f>
        <v>6119000</v>
      </c>
      <c r="D96" s="89">
        <v>6119000</v>
      </c>
      <c r="E96" s="89">
        <f>E97+E98+E99+E100+E101+E102+E103+E104+E105+E111</f>
        <v>0</v>
      </c>
      <c r="F96" s="89">
        <f>F97+F98+F99+F100+F101+F102+F103+F104+F105+F111</f>
        <v>0</v>
      </c>
    </row>
    <row r="97" spans="1:6" x14ac:dyDescent="0.25">
      <c r="A97" s="24" t="s">
        <v>188</v>
      </c>
      <c r="B97" s="84" t="s">
        <v>189</v>
      </c>
      <c r="C97" s="38">
        <v>500000</v>
      </c>
      <c r="D97" s="89">
        <v>500000</v>
      </c>
      <c r="E97" s="89"/>
      <c r="F97" s="89"/>
    </row>
    <row r="98" spans="1:6" x14ac:dyDescent="0.25">
      <c r="A98" s="24" t="s">
        <v>190</v>
      </c>
      <c r="B98" s="91" t="s">
        <v>191</v>
      </c>
      <c r="C98" s="38"/>
      <c r="D98" s="89"/>
      <c r="E98" s="89"/>
      <c r="F98" s="89"/>
    </row>
    <row r="99" spans="1:6" x14ac:dyDescent="0.25">
      <c r="A99" s="24" t="s">
        <v>192</v>
      </c>
      <c r="B99" s="91" t="s">
        <v>193</v>
      </c>
      <c r="C99" s="38"/>
      <c r="D99" s="89"/>
      <c r="E99" s="89"/>
      <c r="F99" s="89"/>
    </row>
    <row r="100" spans="1:6" x14ac:dyDescent="0.2">
      <c r="A100" s="24" t="s">
        <v>194</v>
      </c>
      <c r="B100" s="92" t="s">
        <v>195</v>
      </c>
      <c r="C100" s="38"/>
      <c r="D100" s="89"/>
      <c r="E100" s="89"/>
      <c r="F100" s="89"/>
    </row>
    <row r="101" spans="1:6" x14ac:dyDescent="0.25">
      <c r="A101" s="24" t="s">
        <v>196</v>
      </c>
      <c r="B101" s="93" t="s">
        <v>197</v>
      </c>
      <c r="C101" s="38"/>
      <c r="D101" s="89"/>
      <c r="E101" s="89"/>
      <c r="F101" s="89"/>
    </row>
    <row r="102" spans="1:6" ht="22.5" x14ac:dyDescent="0.25">
      <c r="A102" s="24" t="s">
        <v>198</v>
      </c>
      <c r="B102" s="93" t="s">
        <v>199</v>
      </c>
      <c r="C102" s="38"/>
      <c r="D102" s="89"/>
      <c r="E102" s="89"/>
      <c r="F102" s="89"/>
    </row>
    <row r="103" spans="1:6" x14ac:dyDescent="0.2">
      <c r="A103" s="24" t="s">
        <v>200</v>
      </c>
      <c r="B103" s="92" t="s">
        <v>201</v>
      </c>
      <c r="C103" s="38">
        <v>5499000</v>
      </c>
      <c r="D103" s="89">
        <v>5499000</v>
      </c>
      <c r="E103" s="89"/>
      <c r="F103" s="89"/>
    </row>
    <row r="104" spans="1:6" x14ac:dyDescent="0.2">
      <c r="A104" s="24" t="s">
        <v>202</v>
      </c>
      <c r="B104" s="92" t="s">
        <v>203</v>
      </c>
      <c r="C104" s="38"/>
      <c r="D104" s="89"/>
      <c r="E104" s="89"/>
      <c r="F104" s="89"/>
    </row>
    <row r="105" spans="1:6" x14ac:dyDescent="0.25">
      <c r="A105" s="24" t="s">
        <v>204</v>
      </c>
      <c r="B105" s="93" t="s">
        <v>205</v>
      </c>
      <c r="C105" s="38"/>
      <c r="D105" s="89"/>
      <c r="E105" s="89"/>
      <c r="F105" s="89"/>
    </row>
    <row r="106" spans="1:6" x14ac:dyDescent="0.25">
      <c r="A106" s="94" t="s">
        <v>206</v>
      </c>
      <c r="B106" s="91" t="s">
        <v>207</v>
      </c>
      <c r="C106" s="38"/>
      <c r="D106" s="89"/>
      <c r="E106" s="89"/>
      <c r="F106" s="89"/>
    </row>
    <row r="107" spans="1:6" x14ac:dyDescent="0.25">
      <c r="A107" s="24" t="s">
        <v>208</v>
      </c>
      <c r="B107" s="91" t="s">
        <v>209</v>
      </c>
      <c r="C107" s="38"/>
      <c r="D107" s="89"/>
      <c r="E107" s="89"/>
      <c r="F107" s="89"/>
    </row>
    <row r="108" spans="1:6" x14ac:dyDescent="0.25">
      <c r="A108" s="95" t="s">
        <v>210</v>
      </c>
      <c r="B108" s="91" t="s">
        <v>211</v>
      </c>
      <c r="C108" s="38">
        <v>120000</v>
      </c>
      <c r="D108" s="89">
        <v>120000</v>
      </c>
      <c r="E108" s="89"/>
      <c r="F108" s="89"/>
    </row>
    <row r="109" spans="1:6" x14ac:dyDescent="0.25">
      <c r="A109" s="24" t="s">
        <v>212</v>
      </c>
      <c r="B109" s="88" t="s">
        <v>213</v>
      </c>
      <c r="C109" s="38">
        <v>2000000</v>
      </c>
      <c r="D109" s="89">
        <v>2000000</v>
      </c>
      <c r="E109" s="89"/>
      <c r="F109" s="89"/>
    </row>
    <row r="110" spans="1:6" x14ac:dyDescent="0.25">
      <c r="A110" s="24" t="s">
        <v>214</v>
      </c>
      <c r="B110" s="84" t="s">
        <v>215</v>
      </c>
      <c r="C110" s="38">
        <v>2000000</v>
      </c>
      <c r="D110" s="89">
        <v>2000000</v>
      </c>
      <c r="E110" s="89"/>
      <c r="F110" s="89"/>
    </row>
    <row r="111" spans="1:6" ht="15.75" thickBot="1" x14ac:dyDescent="0.3">
      <c r="A111" s="96" t="s">
        <v>216</v>
      </c>
      <c r="B111" s="97" t="s">
        <v>217</v>
      </c>
      <c r="C111" s="98"/>
      <c r="D111" s="99"/>
      <c r="E111" s="99"/>
      <c r="F111" s="99"/>
    </row>
    <row r="112" spans="1:6" ht="15.75" thickBot="1" x14ac:dyDescent="0.3">
      <c r="A112" s="39" t="s">
        <v>29</v>
      </c>
      <c r="B112" s="100" t="s">
        <v>218</v>
      </c>
      <c r="C112" s="13">
        <f>C113</f>
        <v>26667739</v>
      </c>
      <c r="D112" s="13">
        <f>+D113+D115+D117</f>
        <v>20317739</v>
      </c>
      <c r="E112" s="13">
        <f>E113</f>
        <v>6350000</v>
      </c>
      <c r="F112" s="13"/>
    </row>
    <row r="113" spans="1:6" x14ac:dyDescent="0.25">
      <c r="A113" s="33" t="s">
        <v>31</v>
      </c>
      <c r="B113" s="84" t="s">
        <v>219</v>
      </c>
      <c r="C113" s="35">
        <f>D113+E113</f>
        <v>26667739</v>
      </c>
      <c r="D113" s="35">
        <f>26667739-E113</f>
        <v>20317739</v>
      </c>
      <c r="E113" s="35">
        <v>6350000</v>
      </c>
      <c r="F113" s="35"/>
    </row>
    <row r="114" spans="1:6" x14ac:dyDescent="0.25">
      <c r="A114" s="33" t="s">
        <v>33</v>
      </c>
      <c r="B114" s="101" t="s">
        <v>220</v>
      </c>
      <c r="C114" s="35"/>
      <c r="D114" s="35"/>
      <c r="E114" s="35"/>
      <c r="F114" s="35">
        <f t="shared" ref="E114:F116" si="6">E114+D114</f>
        <v>0</v>
      </c>
    </row>
    <row r="115" spans="1:6" x14ac:dyDescent="0.25">
      <c r="A115" s="33" t="s">
        <v>35</v>
      </c>
      <c r="B115" s="101" t="s">
        <v>221</v>
      </c>
      <c r="C115" s="26">
        <f>C116</f>
        <v>0</v>
      </c>
      <c r="D115" s="26">
        <f>D116</f>
        <v>0</v>
      </c>
      <c r="E115" s="35">
        <f t="shared" si="6"/>
        <v>0</v>
      </c>
      <c r="F115" s="35">
        <f t="shared" si="6"/>
        <v>0</v>
      </c>
    </row>
    <row r="116" spans="1:6" x14ac:dyDescent="0.25">
      <c r="A116" s="33" t="s">
        <v>37</v>
      </c>
      <c r="B116" s="101" t="s">
        <v>222</v>
      </c>
      <c r="C116" s="86">
        <v>0</v>
      </c>
      <c r="D116" s="86"/>
      <c r="E116" s="35">
        <f t="shared" si="6"/>
        <v>0</v>
      </c>
      <c r="F116" s="35">
        <f t="shared" si="6"/>
        <v>0</v>
      </c>
    </row>
    <row r="117" spans="1:6" x14ac:dyDescent="0.25">
      <c r="A117" s="33" t="s">
        <v>39</v>
      </c>
      <c r="B117" s="102" t="s">
        <v>223</v>
      </c>
      <c r="C117" s="86">
        <f>C118+C119+C120+C121+C122+C123+C124+C125</f>
        <v>0</v>
      </c>
      <c r="D117" s="86">
        <f>D118+D119+D120+D121+D122+D123+D124+D125</f>
        <v>0</v>
      </c>
      <c r="E117" s="86">
        <f>E118+E119+E120+E121+E122+E123+E124+E125</f>
        <v>0</v>
      </c>
      <c r="F117" s="86">
        <f>F118+F119+F120+F121+F122+F123+F124+F125</f>
        <v>0</v>
      </c>
    </row>
    <row r="118" spans="1:6" x14ac:dyDescent="0.25">
      <c r="A118" s="33" t="s">
        <v>41</v>
      </c>
      <c r="B118" s="103" t="s">
        <v>224</v>
      </c>
      <c r="C118" s="86"/>
      <c r="D118" s="86"/>
      <c r="E118" s="86"/>
      <c r="F118" s="86"/>
    </row>
    <row r="119" spans="1:6" x14ac:dyDescent="0.25">
      <c r="A119" s="33" t="s">
        <v>225</v>
      </c>
      <c r="B119" s="104" t="s">
        <v>226</v>
      </c>
      <c r="C119" s="86"/>
      <c r="D119" s="86"/>
      <c r="E119" s="86"/>
      <c r="F119" s="86"/>
    </row>
    <row r="120" spans="1:6" ht="22.5" x14ac:dyDescent="0.25">
      <c r="A120" s="33" t="s">
        <v>227</v>
      </c>
      <c r="B120" s="93" t="s">
        <v>199</v>
      </c>
      <c r="C120" s="86"/>
      <c r="D120" s="86"/>
      <c r="E120" s="86"/>
      <c r="F120" s="86"/>
    </row>
    <row r="121" spans="1:6" x14ac:dyDescent="0.25">
      <c r="A121" s="33" t="s">
        <v>228</v>
      </c>
      <c r="B121" s="93" t="s">
        <v>229</v>
      </c>
      <c r="C121" s="86"/>
      <c r="D121" s="86"/>
      <c r="E121" s="86"/>
      <c r="F121" s="86"/>
    </row>
    <row r="122" spans="1:6" x14ac:dyDescent="0.25">
      <c r="A122" s="33" t="s">
        <v>230</v>
      </c>
      <c r="B122" s="93" t="s">
        <v>231</v>
      </c>
      <c r="C122" s="86"/>
      <c r="D122" s="86"/>
      <c r="E122" s="86"/>
      <c r="F122" s="86"/>
    </row>
    <row r="123" spans="1:6" x14ac:dyDescent="0.25">
      <c r="A123" s="33" t="s">
        <v>232</v>
      </c>
      <c r="B123" s="93" t="s">
        <v>205</v>
      </c>
      <c r="C123" s="86"/>
      <c r="D123" s="86"/>
      <c r="E123" s="86"/>
      <c r="F123" s="86"/>
    </row>
    <row r="124" spans="1:6" x14ac:dyDescent="0.25">
      <c r="A124" s="33" t="s">
        <v>233</v>
      </c>
      <c r="B124" s="93" t="s">
        <v>234</v>
      </c>
      <c r="C124" s="86"/>
      <c r="D124" s="86"/>
      <c r="E124" s="86"/>
      <c r="F124" s="86"/>
    </row>
    <row r="125" spans="1:6" ht="15.75" thickBot="1" x14ac:dyDescent="0.3">
      <c r="A125" s="105" t="s">
        <v>235</v>
      </c>
      <c r="B125" s="93" t="s">
        <v>236</v>
      </c>
      <c r="C125" s="87"/>
      <c r="D125" s="87"/>
      <c r="E125" s="87"/>
      <c r="F125" s="87"/>
    </row>
    <row r="126" spans="1:6" s="79" customFormat="1" ht="13.5" thickBot="1" x14ac:dyDescent="0.3">
      <c r="A126" s="39" t="s">
        <v>43</v>
      </c>
      <c r="B126" s="106" t="s">
        <v>237</v>
      </c>
      <c r="C126" s="13">
        <f>+C91+C112</f>
        <v>90868950</v>
      </c>
      <c r="D126" s="13">
        <f>+D91+D112</f>
        <v>71496688</v>
      </c>
      <c r="E126" s="13">
        <f>+E91+E112</f>
        <v>19372262</v>
      </c>
      <c r="F126" s="13">
        <f>+F91+F112</f>
        <v>0</v>
      </c>
    </row>
    <row r="127" spans="1:6" ht="15.75" thickBot="1" x14ac:dyDescent="0.3">
      <c r="A127" s="39" t="s">
        <v>238</v>
      </c>
      <c r="B127" s="106" t="s">
        <v>239</v>
      </c>
      <c r="C127" s="13">
        <f>+C128+C129+C130</f>
        <v>0</v>
      </c>
      <c r="D127" s="13">
        <f>+D128+D129+D130</f>
        <v>0</v>
      </c>
      <c r="E127" s="13">
        <f>+E128+E129+E130</f>
        <v>0</v>
      </c>
      <c r="F127" s="13">
        <f>+F128+F129+F130</f>
        <v>0</v>
      </c>
    </row>
    <row r="128" spans="1:6" x14ac:dyDescent="0.25">
      <c r="A128" s="33" t="s">
        <v>59</v>
      </c>
      <c r="B128" s="107" t="s">
        <v>240</v>
      </c>
      <c r="C128" s="86"/>
      <c r="D128" s="86"/>
      <c r="E128" s="86"/>
      <c r="F128" s="86"/>
    </row>
    <row r="129" spans="1:7" x14ac:dyDescent="0.25">
      <c r="A129" s="33" t="s">
        <v>61</v>
      </c>
      <c r="B129" s="107" t="s">
        <v>241</v>
      </c>
      <c r="C129" s="86"/>
      <c r="D129" s="86"/>
      <c r="E129" s="86"/>
      <c r="F129" s="86"/>
    </row>
    <row r="130" spans="1:7" ht="15.75" thickBot="1" x14ac:dyDescent="0.3">
      <c r="A130" s="105" t="s">
        <v>63</v>
      </c>
      <c r="B130" s="108" t="s">
        <v>242</v>
      </c>
      <c r="C130" s="86"/>
      <c r="D130" s="86"/>
      <c r="E130" s="86"/>
      <c r="F130" s="86"/>
    </row>
    <row r="131" spans="1:7" ht="15.75" thickBot="1" x14ac:dyDescent="0.3">
      <c r="A131" s="39" t="s">
        <v>69</v>
      </c>
      <c r="B131" s="109" t="s">
        <v>243</v>
      </c>
      <c r="C131" s="77">
        <f>+C132+C133+C134+C137</f>
        <v>0</v>
      </c>
      <c r="D131" s="13">
        <f>+D132+D133+D134+D137</f>
        <v>0</v>
      </c>
      <c r="E131" s="13">
        <f>+E132+E133+E134+E137</f>
        <v>0</v>
      </c>
      <c r="F131" s="13">
        <f>+F132+F133+F134+F137</f>
        <v>0</v>
      </c>
    </row>
    <row r="132" spans="1:7" x14ac:dyDescent="0.25">
      <c r="A132" s="33" t="s">
        <v>71</v>
      </c>
      <c r="B132" s="110" t="s">
        <v>244</v>
      </c>
      <c r="C132" s="82"/>
      <c r="D132" s="86"/>
      <c r="E132" s="86"/>
      <c r="F132" s="86"/>
    </row>
    <row r="133" spans="1:7" s="79" customFormat="1" ht="12.75" x14ac:dyDescent="0.25">
      <c r="A133" s="33" t="s">
        <v>73</v>
      </c>
      <c r="B133" s="110" t="s">
        <v>245</v>
      </c>
      <c r="C133" s="85"/>
      <c r="D133" s="86"/>
      <c r="E133" s="86"/>
      <c r="F133" s="86"/>
    </row>
    <row r="134" spans="1:7" x14ac:dyDescent="0.25">
      <c r="A134" s="33" t="s">
        <v>75</v>
      </c>
      <c r="B134" s="110" t="s">
        <v>246</v>
      </c>
      <c r="C134" s="85"/>
      <c r="D134" s="86"/>
      <c r="E134" s="86"/>
      <c r="F134" s="86"/>
      <c r="G134" s="111"/>
    </row>
    <row r="135" spans="1:7" x14ac:dyDescent="0.25">
      <c r="A135" s="33" t="s">
        <v>77</v>
      </c>
      <c r="B135" s="110" t="s">
        <v>247</v>
      </c>
      <c r="C135" s="85"/>
      <c r="D135" s="86"/>
      <c r="E135" s="86"/>
      <c r="F135" s="86"/>
    </row>
    <row r="136" spans="1:7" x14ac:dyDescent="0.25">
      <c r="A136" s="33" t="s">
        <v>79</v>
      </c>
      <c r="B136" s="110" t="s">
        <v>248</v>
      </c>
      <c r="C136" s="85"/>
      <c r="D136" s="86"/>
      <c r="E136" s="86"/>
      <c r="F136" s="86"/>
    </row>
    <row r="137" spans="1:7" s="79" customFormat="1" ht="13.5" thickBot="1" x14ac:dyDescent="0.3">
      <c r="A137" s="105" t="s">
        <v>81</v>
      </c>
      <c r="B137" s="110" t="s">
        <v>249</v>
      </c>
      <c r="C137" s="112"/>
      <c r="D137" s="86"/>
      <c r="E137" s="86"/>
      <c r="F137" s="86"/>
    </row>
    <row r="138" spans="1:7" s="79" customFormat="1" ht="13.5" thickBot="1" x14ac:dyDescent="0.3">
      <c r="A138" s="39" t="s">
        <v>93</v>
      </c>
      <c r="B138" s="109" t="s">
        <v>250</v>
      </c>
      <c r="C138" s="113">
        <f>+C139+C140+C141+C142</f>
        <v>26016651</v>
      </c>
      <c r="D138" s="40">
        <f>+D139+D140+D141+D142</f>
        <v>26016651</v>
      </c>
      <c r="E138" s="40"/>
      <c r="F138" s="40"/>
    </row>
    <row r="139" spans="1:7" s="79" customFormat="1" ht="12.75" x14ac:dyDescent="0.25">
      <c r="A139" s="33" t="s">
        <v>95</v>
      </c>
      <c r="B139" s="110" t="s">
        <v>251</v>
      </c>
      <c r="C139" s="82">
        <v>24204182</v>
      </c>
      <c r="D139" s="86">
        <v>24204182</v>
      </c>
      <c r="E139" s="86"/>
      <c r="F139" s="86"/>
    </row>
    <row r="140" spans="1:7" s="79" customFormat="1" ht="12.75" x14ac:dyDescent="0.25">
      <c r="A140" s="33" t="s">
        <v>97</v>
      </c>
      <c r="B140" s="110" t="s">
        <v>252</v>
      </c>
      <c r="C140" s="85">
        <v>1812469</v>
      </c>
      <c r="D140" s="86">
        <v>1812469</v>
      </c>
      <c r="E140" s="86"/>
      <c r="F140" s="86"/>
    </row>
    <row r="141" spans="1:7" s="79" customFormat="1" ht="12.75" x14ac:dyDescent="0.25">
      <c r="A141" s="33" t="s">
        <v>99</v>
      </c>
      <c r="B141" s="110" t="s">
        <v>253</v>
      </c>
      <c r="C141" s="85"/>
      <c r="D141" s="86"/>
      <c r="E141" s="86"/>
      <c r="F141" s="86"/>
    </row>
    <row r="142" spans="1:7" s="79" customFormat="1" ht="13.5" thickBot="1" x14ac:dyDescent="0.3">
      <c r="A142" s="105" t="s">
        <v>101</v>
      </c>
      <c r="B142" s="114" t="s">
        <v>254</v>
      </c>
      <c r="C142" s="112"/>
      <c r="D142" s="86"/>
      <c r="E142" s="86"/>
      <c r="F142" s="86"/>
    </row>
    <row r="143" spans="1:7" ht="15.75" thickBot="1" x14ac:dyDescent="0.3">
      <c r="A143" s="39" t="s">
        <v>255</v>
      </c>
      <c r="B143" s="109" t="s">
        <v>256</v>
      </c>
      <c r="C143" s="115">
        <f>+C144+C145+C146+C148</f>
        <v>0</v>
      </c>
      <c r="D143" s="116">
        <f>+D144+D145+D146+D148</f>
        <v>0</v>
      </c>
      <c r="E143" s="116">
        <f>+E144+E145+E146+E148</f>
        <v>0</v>
      </c>
      <c r="F143" s="116">
        <f>+F144+F145+F146+F148</f>
        <v>0</v>
      </c>
    </row>
    <row r="144" spans="1:7" x14ac:dyDescent="0.25">
      <c r="A144" s="33" t="s">
        <v>107</v>
      </c>
      <c r="B144" s="110" t="s">
        <v>257</v>
      </c>
      <c r="C144" s="82"/>
      <c r="D144" s="86"/>
      <c r="E144" s="86"/>
      <c r="F144" s="86"/>
    </row>
    <row r="145" spans="1:6" x14ac:dyDescent="0.25">
      <c r="A145" s="33" t="s">
        <v>109</v>
      </c>
      <c r="B145" s="110" t="s">
        <v>258</v>
      </c>
      <c r="C145" s="85"/>
      <c r="D145" s="86"/>
      <c r="E145" s="86"/>
      <c r="F145" s="86"/>
    </row>
    <row r="146" spans="1:6" x14ac:dyDescent="0.25">
      <c r="A146" s="33" t="s">
        <v>111</v>
      </c>
      <c r="B146" s="110" t="s">
        <v>259</v>
      </c>
      <c r="C146" s="85"/>
      <c r="D146" s="86"/>
      <c r="E146" s="86"/>
      <c r="F146" s="86"/>
    </row>
    <row r="147" spans="1:6" ht="22.5" x14ac:dyDescent="0.25">
      <c r="A147" s="33" t="s">
        <v>113</v>
      </c>
      <c r="B147" s="110" t="s">
        <v>260</v>
      </c>
      <c r="C147" s="85"/>
      <c r="D147" s="86"/>
      <c r="E147" s="86"/>
      <c r="F147" s="86"/>
    </row>
    <row r="148" spans="1:6" ht="15.75" thickBot="1" x14ac:dyDescent="0.3">
      <c r="A148" s="105" t="s">
        <v>261</v>
      </c>
      <c r="B148" s="114" t="s">
        <v>262</v>
      </c>
      <c r="C148" s="112"/>
      <c r="D148" s="87"/>
      <c r="E148" s="87"/>
      <c r="F148" s="87"/>
    </row>
    <row r="149" spans="1:6" ht="15.75" thickBot="1" x14ac:dyDescent="0.3">
      <c r="A149" s="117" t="s">
        <v>115</v>
      </c>
      <c r="B149" s="106" t="s">
        <v>263</v>
      </c>
      <c r="C149" s="118"/>
      <c r="D149" s="119"/>
      <c r="E149" s="119"/>
      <c r="F149" s="119"/>
    </row>
    <row r="150" spans="1:6" ht="15.75" thickBot="1" x14ac:dyDescent="0.3">
      <c r="A150" s="11" t="s">
        <v>125</v>
      </c>
      <c r="B150" s="120" t="s">
        <v>264</v>
      </c>
      <c r="C150" s="121">
        <f>+C127+C131+C138+C143</f>
        <v>26016651</v>
      </c>
      <c r="D150" s="121">
        <f>+D127+D131+D138+D143</f>
        <v>26016651</v>
      </c>
      <c r="E150" s="121">
        <f>+E127+E131+E138+E143</f>
        <v>0</v>
      </c>
      <c r="F150" s="121">
        <f>+F127+F131+F138+F143</f>
        <v>0</v>
      </c>
    </row>
    <row r="151" spans="1:6" ht="15.75" thickBot="1" x14ac:dyDescent="0.3">
      <c r="A151" s="122" t="s">
        <v>265</v>
      </c>
      <c r="B151" s="123" t="s">
        <v>266</v>
      </c>
      <c r="C151" s="121"/>
      <c r="D151" s="121"/>
      <c r="E151" s="121"/>
      <c r="F151" s="121"/>
    </row>
    <row r="152" spans="1:6" ht="15.75" thickBot="1" x14ac:dyDescent="0.3">
      <c r="A152" s="124" t="s">
        <v>267</v>
      </c>
      <c r="B152" s="125" t="s">
        <v>268</v>
      </c>
      <c r="C152" s="126">
        <f>+C126+C150</f>
        <v>116885601</v>
      </c>
      <c r="D152" s="126">
        <f>+D126+D150</f>
        <v>97513339</v>
      </c>
      <c r="E152" s="126">
        <f>+E126+E150</f>
        <v>19372262</v>
      </c>
      <c r="F152" s="126">
        <f>+F126+F150</f>
        <v>0</v>
      </c>
    </row>
    <row r="153" spans="1:6" x14ac:dyDescent="0.25">
      <c r="A153" s="127"/>
      <c r="B153" s="128"/>
      <c r="C153" s="129"/>
      <c r="D153" s="129"/>
      <c r="E153" s="129"/>
      <c r="F153" s="129"/>
    </row>
    <row r="154" spans="1:6" x14ac:dyDescent="0.25">
      <c r="A154" s="127"/>
      <c r="B154" s="128"/>
      <c r="C154" s="129"/>
      <c r="D154" s="129"/>
      <c r="E154" s="129"/>
      <c r="F154" s="129"/>
    </row>
    <row r="155" spans="1:6" x14ac:dyDescent="0.25">
      <c r="A155" s="130"/>
      <c r="B155" s="131"/>
      <c r="C155" s="132"/>
      <c r="D155" s="132"/>
      <c r="E155" s="132"/>
      <c r="F155" s="132"/>
    </row>
  </sheetData>
  <mergeCells count="8">
    <mergeCell ref="C88:F88"/>
    <mergeCell ref="C2:F2"/>
    <mergeCell ref="A4:A5"/>
    <mergeCell ref="B4:B5"/>
    <mergeCell ref="C4:C5"/>
    <mergeCell ref="D4:D5"/>
    <mergeCell ref="E4:E5"/>
    <mergeCell ref="F4:F5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2018.évi költségvetési bevételei és kiadásai, előirányzat csoportonként és kiemelt előirányzatonként&amp;R&amp;"-,Dőlt"&amp;8 4.melléklet az 1/2018.(II.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2018-02-20T09:36:54Z</dcterms:created>
  <dcterms:modified xsi:type="dcterms:W3CDTF">2018-02-21T09:30:57Z</dcterms:modified>
</cp:coreProperties>
</file>