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7">'10.létszám'!$A$1:$B$23</definedName>
    <definedName name="_xlnm.Print_Area" localSheetId="11">'14.stabilitási 2'!$A$1:$G$56</definedName>
    <definedName name="_xlnm.Print_Area" localSheetId="1">'2.kiadások működés,felh.Önk.'!$A$1:$V$129</definedName>
    <definedName name="_xlnm.Print_Area" localSheetId="20">'23.Közfog. létszáma'!$A$1:$F$9</definedName>
    <definedName name="Excel_BuiltIn_Print_Area" localSheetId="1">'2.kiadások működés,felh.Önk.'!$A$1:$T$129</definedName>
    <definedName name="Excel_BuiltIn_Print_Area" localSheetId="1">'2.kiadások működés,felh.Önk.'!$A$1:$J$129</definedName>
    <definedName name="Excel_BuiltIn_Print_Area" localSheetId="2">'4.kiadások működés,felh.Óvoda'!$A$1:$D$123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<sst xmlns="http://schemas.openxmlformats.org/spreadsheetml/2006/main" count="2106" uniqueCount="757">
  <si>
    <t xml:space="preserve">Rinyabesenyő Község Önkormányzata 2020. I félévi költségvetése </t>
  </si>
  <si>
    <t>Az egységes rovatrend szerint a kiemelt kiadási és bevételi jogcímek</t>
  </si>
  <si>
    <t xml:space="preserve">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</si>
  <si>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</si>
  <si>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</si>
  <si>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</si>
  <si>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</si>
  <si>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</si>
  <si>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</si>
  <si>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</si>
  <si>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</si>
  <si>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</si>
  <si>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</si>
  <si>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</si>
  <si>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</si>
  <si>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</si>
  <si>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</si>
  <si>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</si>
  <si>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</si>
  <si>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</si>
  <si>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</si>
  <si>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</si>
  <si>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</si>
  <si>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</si>
  <si>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</si>
  <si>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2020.I. félévi költségvetése</t>
  </si>
  <si>
    <t>Kiadások (Ft)</t>
  </si>
  <si>
    <t>ÖNKORMÁNYZATI ELŐIRÁNYZATOK</t>
  </si>
  <si>
    <t>Rovat megnevezése</t>
  </si>
  <si>
    <t>Rovat-szám</t>
  </si>
  <si>
    <t>011130</t>
  </si>
  <si>
    <t>013320</t>
  </si>
  <si>
    <t>013350</t>
  </si>
  <si>
    <t>018010</t>
  </si>
  <si>
    <t>018030</t>
  </si>
  <si>
    <t>041233</t>
  </si>
  <si>
    <t>041237</t>
  </si>
  <si>
    <t>045160</t>
  </si>
  <si>
    <t>064010</t>
  </si>
  <si>
    <t>066010</t>
  </si>
  <si>
    <t>066020 ESZA</t>
  </si>
  <si>
    <t>066020 ERFA</t>
  </si>
  <si>
    <t>066020 Ingatlanok fejlesztése</t>
  </si>
  <si>
    <t xml:space="preserve">066020 </t>
  </si>
  <si>
    <t>074040</t>
  </si>
  <si>
    <t>082044</t>
  </si>
  <si>
    <t>104037</t>
  </si>
  <si>
    <t>107055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</si>
  <si>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</si>
  <si>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</si>
  <si>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</si>
  <si>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</si>
  <si>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</si>
  <si>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</si>
  <si>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</si>
  <si>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</si>
  <si>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</si>
  <si>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</si>
  <si>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</si>
  <si>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</si>
  <si>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</si>
  <si>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</si>
  <si>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</si>
  <si>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</si>
  <si>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</si>
  <si>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</si>
  <si>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</si>
  <si>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</si>
  <si>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</si>
  <si>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</si>
  <si>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</si>
  <si>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</si>
  <si>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</si>
  <si>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</si>
  <si>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</si>
  <si>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</si>
  <si>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</si>
  <si>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</si>
  <si>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</si>
  <si>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</si>
  <si>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</si>
  <si>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</si>
  <si>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</si>
  <si>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</si>
  <si>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</si>
  <si>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</si>
  <si>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</si>
  <si>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</si>
  <si>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</si>
  <si>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</si>
  <si>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</si>
  <si>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</si>
  <si>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</si>
  <si>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</si>
  <si>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</si>
  <si>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</si>
  <si>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</si>
  <si>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</si>
  <si>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</si>
  <si>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</si>
  <si>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</si>
  <si>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</si>
  <si>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</si>
  <si>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</si>
  <si>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</si>
  <si>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</si>
  <si>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</si>
  <si>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</si>
  <si>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</si>
  <si>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</si>
  <si>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</si>
  <si>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</si>
  <si>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</si>
  <si>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</si>
  <si>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</si>
  <si>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</si>
  <si>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</si>
  <si>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</si>
  <si>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</si>
  <si>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</si>
  <si>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</si>
  <si>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</si>
  <si>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</si>
  <si>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</si>
  <si>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</si>
  <si>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</si>
  <si>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</si>
  <si>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</si>
  <si>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</si>
  <si>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</si>
  <si>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</si>
  <si>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</si>
  <si>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</si>
  <si>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</si>
  <si>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</si>
  <si>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</si>
  <si>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</si>
  <si>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</si>
  <si>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</si>
  <si>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</si>
  <si>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</si>
  <si>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</si>
  <si>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</si>
  <si>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</si>
  <si>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</si>
  <si>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</si>
  <si>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</si>
  <si>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</si>
  <si>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</si>
  <si>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</si>
  <si>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</si>
  <si>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</si>
  <si>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</si>
  <si>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</si>
  <si>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</si>
  <si>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</si>
  <si>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</si>
  <si>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</si>
  <si>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</si>
  <si>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</si>
  <si>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</si>
  <si>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</si>
  <si>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</si>
  <si>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</si>
  <si>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</si>
  <si>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</si>
  <si>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</si>
  <si>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</si>
  <si>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</si>
  <si>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</si>
  <si>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</si>
  <si>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</si>
  <si>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</si>
  <si>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</si>
  <si>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</si>
  <si>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</si>
  <si>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</si>
  <si>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</si>
  <si>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</si>
  <si>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</si>
  <si>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</si>
  <si>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</si>
  <si>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</si>
  <si>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</si>
  <si>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</si>
  <si>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</si>
  <si>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</si>
  <si>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</si>
  <si>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</si>
  <si>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</si>
  <si>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</si>
  <si>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</si>
  <si>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</si>
  <si>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</si>
  <si>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</si>
  <si>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</si>
  <si>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</si>
  <si>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</si>
  <si>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</si>
  <si>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</si>
  <si>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</si>
  <si>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</si>
  <si>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</si>
  <si>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</si>
  <si>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</si>
  <si>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</si>
  <si>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</si>
  <si>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</si>
  <si>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</si>
  <si>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</si>
  <si>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</si>
  <si>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</si>
  <si>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</si>
  <si>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</si>
  <si>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</si>
  <si>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</si>
  <si>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</si>
  <si>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</si>
  <si>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</si>
  <si>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</si>
  <si>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</si>
  <si>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</si>
  <si>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</si>
  <si>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</si>
  <si>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</si>
  <si>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</si>
  <si>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</si>
  <si>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</si>
  <si>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</si>
  <si>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</si>
  <si>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</si>
  <si>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</si>
  <si>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</si>
  <si>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</si>
  <si>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</si>
  <si>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</si>
  <si>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</si>
  <si>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</si>
  <si>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</si>
  <si>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</si>
  <si>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</si>
  <si>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</si>
  <si>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</si>
  <si>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</si>
  <si>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</si>
  <si>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</si>
  <si>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</si>
  <si>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</si>
  <si>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</si>
  <si>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</si>
  <si>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</si>
  <si>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</si>
  <si>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</si>
  <si>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</si>
  <si>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</si>
  <si>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</si>
  <si>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</si>
  <si>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</si>
  <si>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</si>
  <si>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</si>
  <si>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</si>
  <si>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</si>
  <si>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</si>
  <si>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</si>
  <si>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</si>
  <si>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</si>
  <si>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</si>
  <si>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</si>
  <si>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</si>
  <si>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</si>
  <si>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</si>
  <si>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</si>
  <si>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</si>
  <si>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</si>
  <si>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</si>
  <si>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</si>
  <si>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</si>
  <si>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</si>
  <si>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</si>
  <si>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</si>
  <si>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</si>
  <si>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</si>
  <si>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</si>
  <si>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</si>
  <si>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</si>
  <si>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</si>
  <si>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</si>
  <si>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</si>
  <si>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</si>
  <si>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</si>
  <si>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 Község Önkormányzata 2020. I. félévi költségvetés</t>
  </si>
  <si>
    <t>Kiadások ( Ft)</t>
  </si>
  <si>
    <t>RINYABESENYŐI NAPKÖZIOTTHONOS ÓVODA ELŐIRÁNYZATAI</t>
  </si>
  <si>
    <t>091110</t>
  </si>
  <si>
    <t>091140</t>
  </si>
  <si>
    <t>Rinyabesenyő Község Önkormányzata 2019. évi költségvetése</t>
  </si>
  <si>
    <t>ÖNKORMÁNYZAT ÉS KÖLTSÉGVETÉSI SZERVEI ELŐIRÁNYZATA MINDÖSSZESEN</t>
  </si>
  <si>
    <t>Önkormányzat</t>
  </si>
  <si>
    <t>Óvoda</t>
  </si>
  <si>
    <t>ÖSSZESEN</t>
  </si>
  <si>
    <t>Rinyabesenyő Község Önkormányzata 2020. I. félévi költségvetése</t>
  </si>
  <si>
    <t>Bevételek (Ft)</t>
  </si>
  <si>
    <t>Rovat-
szám</t>
  </si>
  <si>
    <t>összes bev. Önkormányzat</t>
  </si>
  <si>
    <t>066020</t>
  </si>
  <si>
    <t xml:space="preserve">900020              adó bevételek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</si>
  <si>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</si>
  <si>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</si>
  <si>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</si>
  <si>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</si>
  <si>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</si>
  <si>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B1131</t>
  </si>
  <si>
    <t>Települési önkormányzatok gyermekétkeztetési feladatainak támogatása teljesítése</t>
  </si>
  <si>
    <t>B1132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</si>
  <si>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</si>
  <si>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</si>
  <si>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</si>
  <si>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</si>
  <si>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</si>
  <si>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</si>
  <si>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</si>
  <si>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</si>
  <si>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</si>
  <si>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</si>
  <si>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</si>
  <si>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</si>
  <si>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</si>
  <si>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</si>
  <si>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</si>
  <si>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</si>
  <si>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</si>
  <si>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</si>
  <si>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</si>
  <si>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</si>
  <si>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</si>
  <si>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</si>
  <si>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</si>
  <si>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</si>
  <si>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</si>
  <si>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</si>
  <si>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</si>
  <si>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</si>
  <si>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</si>
  <si>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</si>
  <si>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</si>
  <si>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</si>
  <si>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</si>
  <si>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</si>
  <si>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</si>
  <si>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</si>
  <si>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</si>
  <si>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</si>
  <si>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</si>
  <si>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</si>
  <si>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</si>
  <si>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</si>
  <si>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</si>
  <si>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</si>
  <si>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</si>
  <si>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</si>
  <si>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</si>
  <si>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</si>
  <si>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</si>
  <si>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</si>
  <si>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</si>
  <si>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</si>
  <si>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</si>
  <si>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</si>
  <si>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</si>
  <si>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</si>
  <si>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</si>
  <si>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</si>
  <si>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</si>
  <si>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</si>
  <si>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</si>
  <si>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</si>
  <si>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</si>
  <si>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</si>
  <si>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</si>
  <si>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</si>
  <si>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</si>
  <si>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</si>
  <si>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</si>
  <si>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</si>
  <si>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</si>
  <si>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</si>
  <si>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</si>
  <si>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</si>
  <si>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</si>
  <si>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</si>
  <si>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</si>
  <si>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</si>
  <si>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</si>
  <si>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</si>
  <si>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</si>
  <si>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</si>
  <si>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</si>
  <si>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</si>
  <si>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</si>
  <si>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</si>
  <si>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</si>
  <si>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</si>
  <si>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</si>
  <si>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</si>
  <si>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</si>
  <si>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</si>
  <si>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</si>
  <si>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</si>
  <si>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</si>
  <si>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</si>
  <si>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</si>
  <si>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</si>
  <si>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</si>
  <si>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</si>
  <si>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</si>
  <si>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</si>
  <si>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</si>
  <si>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</si>
  <si>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</si>
  <si>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</si>
  <si>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</si>
  <si>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</si>
  <si>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</si>
  <si>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</si>
  <si>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</si>
  <si>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</si>
  <si>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</si>
  <si>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</si>
  <si>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</si>
  <si>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</si>
  <si>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</si>
  <si>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</si>
  <si>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</si>
  <si>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</si>
  <si>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</si>
  <si>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</si>
  <si>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</si>
  <si>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</si>
  <si>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</si>
  <si>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</si>
  <si>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</si>
  <si>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</si>
  <si>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</si>
  <si>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</si>
  <si>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</si>
  <si>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</si>
  <si>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</si>
  <si>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</si>
  <si>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</si>
  <si>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</si>
  <si>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</si>
  <si>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</si>
  <si>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</si>
  <si>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</si>
  <si>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</si>
  <si>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</si>
  <si>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</si>
  <si>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</si>
  <si>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</si>
  <si>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</si>
  <si>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</si>
  <si>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</si>
  <si>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</si>
  <si>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</si>
  <si>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</si>
  <si>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</si>
  <si>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</si>
  <si>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</si>
  <si>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</si>
  <si>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</si>
  <si>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</si>
  <si>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</si>
  <si>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</si>
  <si>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</si>
  <si>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</si>
  <si>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</si>
  <si>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</si>
  <si>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</si>
  <si>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</si>
  <si>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</si>
  <si>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</si>
  <si>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</si>
  <si>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</si>
  <si>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</si>
  <si>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</si>
  <si>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</si>
  <si>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</si>
  <si>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</si>
  <si>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</si>
  <si>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</si>
  <si>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</si>
  <si>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</si>
  <si>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</si>
  <si>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</si>
  <si>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</si>
  <si>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</si>
  <si>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Bevételek ( Ft)</t>
  </si>
  <si>
    <t>eredeti előirányzat</t>
  </si>
  <si>
    <t>módosított előirányzat</t>
  </si>
  <si>
    <t>Települési önkormányzatok szociális és gyermekjóléti  feladatainak támogatása</t>
  </si>
  <si>
    <t>B113</t>
  </si>
  <si>
    <t>Egyéb működési célú támogatások bevételei államháztartáson belülről</t>
  </si>
  <si>
    <t>Rinyabesenyő Község Önkormányzata 2020. évi költségvetése</t>
  </si>
  <si>
    <t>Települési önkormányzatok gyermekétkeztetési feladatainak támogatása</t>
  </si>
  <si>
    <t>Foglalkoztatottak létszáma (fő)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</si>
  <si>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</si>
  <si>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</si>
  <si>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</si>
  <si>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</si>
  <si>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</si>
  <si>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</si>
  <si>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Általános- és céltartalékok ( Ft)</t>
  </si>
  <si>
    <t xml:space="preserve">RINYABESENYŐI NAPKÖZIOTTHONOS ÓVODA </t>
  </si>
  <si>
    <t>Általános tartalékok</t>
  </si>
  <si>
    <t>Céltartalékok-</t>
  </si>
  <si>
    <t>Rinyabesenyő Község Önkormányzata 2020. I.félévi költségvetése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</si>
  <si>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</si>
  <si>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</si>
  <si>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</si>
  <si>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</si>
  <si>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</si>
  <si>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</si>
  <si>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</si>
  <si>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</si>
  <si>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</si>
  <si>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</si>
  <si>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</si>
  <si>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</si>
  <si>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</si>
  <si>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</si>
  <si>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</si>
  <si>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</si>
  <si>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</si>
  <si>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</si>
  <si>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</si>
  <si>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</si>
  <si>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</si>
  <si>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</si>
  <si>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</si>
  <si>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2016</t>
  </si>
  <si>
    <t>Saját bevételek 2017</t>
  </si>
  <si>
    <t>Saját bevételek 2018</t>
  </si>
  <si>
    <t>Saját bevételek 2019</t>
  </si>
  <si>
    <t>Saját bevétel 2020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</si>
  <si>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</si>
  <si>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</si>
  <si>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</si>
  <si>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</si>
  <si>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</si>
  <si>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</si>
  <si>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</si>
  <si>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</si>
  <si>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</si>
  <si>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</si>
  <si>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</si>
  <si>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Eredeti előirányzat</t>
  </si>
  <si>
    <t>Módosított előirányzat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</si>
  <si>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</si>
  <si>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</si>
  <si>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</si>
  <si>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B408 Egyéb kapott (járó) kamatok és kamatjellegű bevételek </t>
  </si>
  <si>
    <t>B411 Egyéb működési bevételek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</si>
  <si>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</si>
  <si>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</si>
  <si>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</si>
  <si>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</si>
  <si>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</si>
  <si>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</si>
  <si>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</si>
  <si>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</si>
  <si>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       eredeti előirányzat</t>
  </si>
  <si>
    <t>Rinyabesenyő Napköziotthonos Óvoda módosított előirányzat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</si>
  <si>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</si>
  <si>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</si>
  <si>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</si>
  <si>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</si>
  <si>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</si>
  <si>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</si>
  <si>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</si>
  <si>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</si>
  <si>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</si>
  <si>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</si>
  <si>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</si>
  <si>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</si>
  <si>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</si>
  <si>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</si>
  <si>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</si>
  <si>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</si>
  <si>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</si>
  <si>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</si>
  <si>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</si>
  <si>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</si>
  <si>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</si>
  <si>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</si>
  <si>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</si>
  <si>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</si>
  <si>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</si>
  <si>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</si>
  <si>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</si>
  <si>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</si>
  <si>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</si>
  <si>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</si>
  <si>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</si>
  <si>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(10000 Ft/szülés x 4)</t>
  </si>
  <si>
    <t>- tankönyv támogatás (teljes ingyenesség)</t>
  </si>
  <si>
    <t>- gyermekétkezetetési támogatás (teljes ingyenesség 1 fő iskolai étk., 1 fő óvodai étk.)</t>
  </si>
  <si>
    <t>Lakhatáshoz kapcsolodó rendszeres kiadások viseléséhez nyújtott települési támogatás</t>
  </si>
  <si>
    <t xml:space="preserve">Egyéb nem intézményi ellátások 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</si>
  <si>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</si>
  <si>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</si>
  <si>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</si>
  <si>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</si>
  <si>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</si>
  <si>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</si>
  <si>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</si>
  <si>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</si>
  <si>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</si>
  <si>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</si>
  <si>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</si>
  <si>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</si>
  <si>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</si>
  <si>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</si>
  <si>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</si>
  <si>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</si>
  <si>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</si>
  <si>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</si>
  <si>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</si>
  <si>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</si>
  <si>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</si>
  <si>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</si>
  <si>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</si>
  <si>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</si>
  <si>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</si>
  <si>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</si>
  <si>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</si>
  <si>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</si>
  <si>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</si>
  <si>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</si>
  <si>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</si>
  <si>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</si>
  <si>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</si>
  <si>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</si>
  <si>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</si>
  <si>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</si>
  <si>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</si>
  <si>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</si>
  <si>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</si>
  <si>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</si>
  <si>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</si>
  <si>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</si>
  <si>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</si>
  <si>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</si>
  <si>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</si>
  <si>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</si>
  <si>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</si>
  <si>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</si>
  <si>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</si>
  <si>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</si>
  <si>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</si>
  <si>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</si>
  <si>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</si>
  <si>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</si>
  <si>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</si>
  <si>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</si>
  <si>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</si>
  <si>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</si>
  <si>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</si>
  <si>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</si>
  <si>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</si>
  <si>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</si>
  <si>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</si>
  <si>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</si>
  <si>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</si>
  <si>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</si>
  <si>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</si>
  <si>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</si>
  <si>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</si>
  <si>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</si>
  <si>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</si>
  <si>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</si>
  <si>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</si>
  <si>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</si>
  <si>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Rinyabesenyő Község Önkormányzata 2020.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</si>
  <si>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</si>
  <si>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</si>
  <si>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</si>
  <si>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</si>
  <si>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</si>
  <si>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</si>
  <si>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</si>
  <si>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</si>
  <si>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</si>
  <si>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2020.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</si>
  <si>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</si>
  <si>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</si>
  <si>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</si>
  <si>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</si>
  <si>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</si>
  <si>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</si>
  <si>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</si>
  <si>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</si>
  <si>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2020. év</t>
  </si>
  <si>
    <t>fő/8 órás</t>
  </si>
  <si>
    <r>
      <t>Rinyabesenyő Község Önkormányzatának összevont költségvetési 2019.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</si>
  <si>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</si>
  <si>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</si>
  <si>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</si>
  <si>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</si>
  <si>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</si>
  <si>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</si>
  <si>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</si>
  <si>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</si>
  <si>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</si>
  <si>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</si>
  <si>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</si>
  <si>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</si>
  <si>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</si>
  <si>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</si>
  <si>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</si>
  <si>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</si>
  <si>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</si>
  <si>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</si>
  <si>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</si>
  <si>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</si>
  <si>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</si>
  <si>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</si>
  <si>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</si>
  <si>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 xml:space="preserve">Egyéb felhalmozási kiadások 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</si>
  <si>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</si>
  <si>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</si>
  <si>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</si>
  <si>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</si>
  <si>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</si>
  <si>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</si>
  <si>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</si>
  <si>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</si>
  <si>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</si>
  <si>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Belföldi finanszírozás bevételei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</si>
  <si>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</si>
  <si>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</si>
  <si>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</si>
  <si>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</si>
  <si>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 ÖSSZESEN
(Pénzforgalom nélküli és finanszírozási célú kiadások nélkül)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</si>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</sst>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@"/>
    <numFmt numFmtId="168" formatCode="0%"/>
    <numFmt numFmtId="169" formatCode="\ ##########"/>
    <numFmt numFmtId="170" formatCode="0__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sz val="10"/>
      <name val="Arial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sz val="14"/>
      <color indexed="8"/>
      <name val="Calibri"/>
      <family val="2"/>
    </font>
    <font>
      <b/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0"/>
      <color indexed="8"/>
      <name val="Bookman Old Style"/>
      <family val="1"/>
    </font>
    <font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Calibri"/>
      <family val="2"/>
    </font>
    <font>
      <sz val="10"/>
      <color indexed="10"/>
      <name val="Bookman Old Style"/>
      <family val="1"/>
    </font>
    <font>
      <sz val="12"/>
      <name val="Calibri"/>
      <family val="2"/>
    </font>
    <font>
      <sz val="12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6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7" borderId="0" applyNumberFormat="0" applyBorder="0" applyAlignment="0" applyProtection="0"/>
    <xf numFmtId="164" fontId="0" fillId="12" borderId="0" applyNumberFormat="0" applyBorder="0" applyAlignment="0" applyProtection="0"/>
    <xf numFmtId="164" fontId="0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19" borderId="0" applyNumberFormat="0" applyBorder="0" applyAlignment="0" applyProtection="0"/>
    <xf numFmtId="164" fontId="3" fillId="9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20" borderId="7" applyNumberFormat="0" applyAlignment="0" applyProtection="0"/>
    <xf numFmtId="164" fontId="2" fillId="15" borderId="0" applyNumberFormat="0" applyBorder="0" applyAlignment="0" applyProtection="0"/>
    <xf numFmtId="164" fontId="2" fillId="21" borderId="0" applyNumberFormat="0" applyBorder="0" applyAlignment="0" applyProtection="0"/>
    <xf numFmtId="164" fontId="2" fillId="16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1" fillId="6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5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4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shrinkToFi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25" fillId="0" borderId="11" xfId="0" applyFont="1" applyBorder="1" applyAlignment="1">
      <alignment/>
    </xf>
    <xf numFmtId="165" fontId="26" fillId="0" borderId="11" xfId="0" applyNumberFormat="1" applyFont="1" applyBorder="1" applyAlignment="1">
      <alignment/>
    </xf>
    <xf numFmtId="164" fontId="25" fillId="11" borderId="12" xfId="0" applyFont="1" applyFill="1" applyBorder="1" applyAlignment="1">
      <alignment/>
    </xf>
    <xf numFmtId="165" fontId="26" fillId="0" borderId="12" xfId="0" applyNumberFormat="1" applyFont="1" applyBorder="1" applyAlignment="1">
      <alignment/>
    </xf>
    <xf numFmtId="164" fontId="24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28" fillId="0" borderId="0" xfId="0" applyFont="1" applyAlignment="1">
      <alignment/>
    </xf>
    <xf numFmtId="164" fontId="26" fillId="0" borderId="0" xfId="0" applyFont="1" applyAlignment="1">
      <alignment/>
    </xf>
    <xf numFmtId="164" fontId="29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>
      <alignment horizontal="center" vertical="center" wrapText="1"/>
    </xf>
    <xf numFmtId="167" fontId="30" fillId="0" borderId="14" xfId="0" applyNumberFormat="1" applyFont="1" applyBorder="1" applyAlignment="1">
      <alignment horizontal="center"/>
    </xf>
    <xf numFmtId="166" fontId="31" fillId="0" borderId="14" xfId="19" applyNumberFormat="1" applyFont="1" applyFill="1" applyBorder="1" applyAlignment="1" applyProtection="1">
      <alignment horizontal="center" wrapText="1"/>
      <protection/>
    </xf>
    <xf numFmtId="167" fontId="30" fillId="0" borderId="14" xfId="0" applyNumberFormat="1" applyFont="1" applyBorder="1" applyAlignment="1">
      <alignment horizontal="center" vertical="center" wrapText="1"/>
    </xf>
    <xf numFmtId="164" fontId="30" fillId="0" borderId="14" xfId="0" applyFont="1" applyBorder="1" applyAlignment="1">
      <alignment horizontal="center"/>
    </xf>
    <xf numFmtId="164" fontId="32" fillId="0" borderId="14" xfId="0" applyFont="1" applyBorder="1" applyAlignment="1">
      <alignment horizontal="center"/>
    </xf>
    <xf numFmtId="164" fontId="33" fillId="0" borderId="14" xfId="0" applyFont="1" applyFill="1" applyBorder="1" applyAlignment="1">
      <alignment vertical="center"/>
    </xf>
    <xf numFmtId="164" fontId="33" fillId="0" borderId="14" xfId="0" applyNumberFormat="1" applyFont="1" applyFill="1" applyBorder="1" applyAlignment="1">
      <alignment vertical="center"/>
    </xf>
    <xf numFmtId="165" fontId="34" fillId="0" borderId="14" xfId="0" applyNumberFormat="1" applyFont="1" applyBorder="1" applyAlignment="1">
      <alignment/>
    </xf>
    <xf numFmtId="165" fontId="1" fillId="0" borderId="14" xfId="19" applyNumberFormat="1" applyFont="1" applyFill="1" applyBorder="1" applyAlignment="1" applyProtection="1">
      <alignment/>
      <protection/>
    </xf>
    <xf numFmtId="165" fontId="32" fillId="0" borderId="14" xfId="0" applyNumberFormat="1" applyFont="1" applyBorder="1" applyAlignment="1">
      <alignment/>
    </xf>
    <xf numFmtId="169" fontId="33" fillId="0" borderId="14" xfId="0" applyNumberFormat="1" applyFont="1" applyFill="1" applyBorder="1" applyAlignment="1">
      <alignment vertical="center"/>
    </xf>
    <xf numFmtId="164" fontId="33" fillId="0" borderId="14" xfId="0" applyFont="1" applyFill="1" applyBorder="1" applyAlignment="1">
      <alignment vertical="center" wrapText="1"/>
    </xf>
    <xf numFmtId="164" fontId="33" fillId="0" borderId="14" xfId="0" applyFont="1" applyFill="1" applyBorder="1" applyAlignment="1">
      <alignment horizontal="left" vertical="center" wrapText="1"/>
    </xf>
    <xf numFmtId="164" fontId="29" fillId="0" borderId="14" xfId="0" applyFont="1" applyFill="1" applyBorder="1" applyAlignment="1">
      <alignment vertical="center" wrapText="1"/>
    </xf>
    <xf numFmtId="169" fontId="29" fillId="0" borderId="14" xfId="0" applyNumberFormat="1" applyFont="1" applyFill="1" applyBorder="1" applyAlignment="1">
      <alignment vertical="center"/>
    </xf>
    <xf numFmtId="165" fontId="29" fillId="0" borderId="14" xfId="0" applyNumberFormat="1" applyFont="1" applyBorder="1" applyAlignment="1">
      <alignment/>
    </xf>
    <xf numFmtId="164" fontId="33" fillId="0" borderId="14" xfId="0" applyFont="1" applyFill="1" applyBorder="1" applyAlignment="1">
      <alignment horizontal="left" vertical="center"/>
    </xf>
    <xf numFmtId="164" fontId="29" fillId="0" borderId="14" xfId="0" applyFont="1" applyFill="1" applyBorder="1" applyAlignment="1">
      <alignment horizontal="left" vertical="center" wrapText="1"/>
    </xf>
    <xf numFmtId="164" fontId="26" fillId="0" borderId="14" xfId="0" applyFont="1" applyFill="1" applyBorder="1" applyAlignment="1">
      <alignment vertical="center" wrapText="1"/>
    </xf>
    <xf numFmtId="164" fontId="26" fillId="0" borderId="14" xfId="0" applyFont="1" applyFill="1" applyBorder="1" applyAlignment="1">
      <alignment horizontal="left" vertical="center" wrapText="1"/>
    </xf>
    <xf numFmtId="164" fontId="33" fillId="24" borderId="14" xfId="0" applyFont="1" applyFill="1" applyBorder="1" applyAlignment="1">
      <alignment horizontal="left" vertical="center" wrapText="1"/>
    </xf>
    <xf numFmtId="165" fontId="35" fillId="0" borderId="14" xfId="19" applyNumberFormat="1" applyFont="1" applyFill="1" applyBorder="1" applyAlignment="1" applyProtection="1">
      <alignment/>
      <protection/>
    </xf>
    <xf numFmtId="164" fontId="36" fillId="25" borderId="14" xfId="0" applyFont="1" applyFill="1" applyBorder="1" applyAlignment="1">
      <alignment/>
    </xf>
    <xf numFmtId="170" fontId="33" fillId="0" borderId="14" xfId="0" applyNumberFormat="1" applyFont="1" applyFill="1" applyBorder="1" applyAlignment="1">
      <alignment horizontal="left" vertical="center"/>
    </xf>
    <xf numFmtId="164" fontId="26" fillId="0" borderId="14" xfId="0" applyFont="1" applyFill="1" applyBorder="1" applyAlignment="1">
      <alignment horizontal="left" vertical="center"/>
    </xf>
    <xf numFmtId="164" fontId="37" fillId="14" borderId="14" xfId="0" applyFont="1" applyFill="1" applyBorder="1" applyAlignment="1">
      <alignment horizontal="left" vertical="center"/>
    </xf>
    <xf numFmtId="169" fontId="29" fillId="14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14" xfId="19" applyNumberFormat="1" applyFont="1" applyFill="1" applyBorder="1" applyAlignment="1" applyProtection="1">
      <alignment horizontal="right" vertical="center" wrapText="1"/>
      <protection/>
    </xf>
    <xf numFmtId="165" fontId="29" fillId="0" borderId="14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left" vertical="center"/>
    </xf>
    <xf numFmtId="165" fontId="1" fillId="0" borderId="14" xfId="19" applyNumberFormat="1" applyFont="1" applyFill="1" applyBorder="1" applyAlignment="1" applyProtection="1">
      <alignment horizontal="right" vertical="center"/>
      <protection/>
    </xf>
    <xf numFmtId="164" fontId="29" fillId="0" borderId="14" xfId="0" applyFont="1" applyFill="1" applyBorder="1" applyAlignment="1">
      <alignment horizontal="lef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35" fillId="0" borderId="14" xfId="0" applyNumberFormat="1" applyFont="1" applyFill="1" applyBorder="1" applyAlignment="1">
      <alignment horizontal="left" vertical="center"/>
    </xf>
    <xf numFmtId="164" fontId="29" fillId="14" borderId="14" xfId="0" applyFont="1" applyFill="1" applyBorder="1" applyAlignment="1">
      <alignment horizontal="left" vertical="center" wrapText="1"/>
    </xf>
    <xf numFmtId="164" fontId="37" fillId="11" borderId="14" xfId="0" applyFont="1" applyFill="1" applyBorder="1" applyAlignment="1">
      <alignment/>
    </xf>
    <xf numFmtId="164" fontId="29" fillId="11" borderId="14" xfId="0" applyFont="1" applyFill="1" applyBorder="1" applyAlignment="1">
      <alignment/>
    </xf>
    <xf numFmtId="164" fontId="34" fillId="0" borderId="0" xfId="0" applyFont="1" applyBorder="1" applyAlignment="1">
      <alignment/>
    </xf>
    <xf numFmtId="165" fontId="34" fillId="0" borderId="0" xfId="0" applyNumberFormat="1" applyFont="1" applyBorder="1" applyAlignment="1">
      <alignment/>
    </xf>
    <xf numFmtId="165" fontId="32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  <xf numFmtId="164" fontId="38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38" fillId="0" borderId="10" xfId="0" applyFont="1" applyBorder="1" applyAlignment="1">
      <alignment/>
    </xf>
    <xf numFmtId="164" fontId="21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39" fillId="0" borderId="10" xfId="0" applyFont="1" applyFill="1" applyBorder="1" applyAlignment="1">
      <alignment horizontal="center" vertical="center"/>
    </xf>
    <xf numFmtId="164" fontId="39" fillId="0" borderId="10" xfId="0" applyFont="1" applyFill="1" applyBorder="1" applyAlignment="1">
      <alignment horizontal="center" vertical="center" wrapText="1"/>
    </xf>
    <xf numFmtId="167" fontId="39" fillId="0" borderId="10" xfId="0" applyNumberFormat="1" applyFont="1" applyBorder="1" applyAlignment="1">
      <alignment horizontal="center" wrapText="1"/>
    </xf>
    <xf numFmtId="164" fontId="40" fillId="0" borderId="10" xfId="0" applyFont="1" applyBorder="1" applyAlignment="1">
      <alignment/>
    </xf>
    <xf numFmtId="164" fontId="41" fillId="0" borderId="10" xfId="0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vertical="center"/>
    </xf>
    <xf numFmtId="165" fontId="40" fillId="0" borderId="10" xfId="0" applyNumberFormat="1" applyFont="1" applyBorder="1" applyAlignment="1">
      <alignment/>
    </xf>
    <xf numFmtId="169" fontId="41" fillId="0" borderId="10" xfId="0" applyNumberFormat="1" applyFont="1" applyFill="1" applyBorder="1" applyAlignment="1">
      <alignment vertical="center"/>
    </xf>
    <xf numFmtId="164" fontId="41" fillId="0" borderId="10" xfId="0" applyFont="1" applyFill="1" applyBorder="1" applyAlignment="1">
      <alignment vertical="center" wrapText="1"/>
    </xf>
    <xf numFmtId="164" fontId="41" fillId="0" borderId="10" xfId="0" applyFont="1" applyFill="1" applyBorder="1" applyAlignment="1">
      <alignment horizontal="left" vertical="center" wrapText="1"/>
    </xf>
    <xf numFmtId="165" fontId="42" fillId="0" borderId="10" xfId="0" applyNumberFormat="1" applyFont="1" applyBorder="1" applyAlignment="1">
      <alignment/>
    </xf>
    <xf numFmtId="164" fontId="39" fillId="0" borderId="10" xfId="0" applyFont="1" applyFill="1" applyBorder="1" applyAlignment="1">
      <alignment vertical="center" wrapText="1"/>
    </xf>
    <xf numFmtId="169" fontId="39" fillId="0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1" fillId="0" borderId="10" xfId="0" applyFont="1" applyFill="1" applyBorder="1" applyAlignment="1">
      <alignment horizontal="left" vertical="center"/>
    </xf>
    <xf numFmtId="164" fontId="39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vertical="center"/>
    </xf>
    <xf numFmtId="164" fontId="25" fillId="0" borderId="10" xfId="0" applyFont="1" applyFill="1" applyBorder="1" applyAlignment="1">
      <alignment horizontal="left" vertical="center" wrapText="1"/>
    </xf>
    <xf numFmtId="164" fontId="41" fillId="24" borderId="10" xfId="0" applyFont="1" applyFill="1" applyBorder="1" applyAlignment="1">
      <alignment horizontal="left" vertical="center" wrapText="1"/>
    </xf>
    <xf numFmtId="164" fontId="33" fillId="0" borderId="10" xfId="0" applyFont="1" applyFill="1" applyBorder="1" applyAlignment="1">
      <alignment horizontal="left" vertical="center" wrapText="1"/>
    </xf>
    <xf numFmtId="164" fontId="33" fillId="24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33" fillId="0" borderId="10" xfId="0" applyFont="1" applyFill="1" applyBorder="1" applyAlignment="1">
      <alignment vertical="center" wrapText="1"/>
    </xf>
    <xf numFmtId="164" fontId="33" fillId="0" borderId="10" xfId="0" applyFont="1" applyFill="1" applyBorder="1" applyAlignment="1">
      <alignment vertical="center"/>
    </xf>
    <xf numFmtId="164" fontId="43" fillId="25" borderId="10" xfId="0" applyFont="1" applyFill="1" applyBorder="1" applyAlignment="1">
      <alignment horizontal="left"/>
    </xf>
    <xf numFmtId="170" fontId="41" fillId="0" borderId="10" xfId="0" applyNumberFormat="1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/>
    </xf>
    <xf numFmtId="164" fontId="44" fillId="14" borderId="10" xfId="0" applyFont="1" applyFill="1" applyBorder="1" applyAlignment="1">
      <alignment horizontal="left" vertical="center"/>
    </xf>
    <xf numFmtId="169" fontId="44" fillId="14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horizontal="right" vertical="center" wrapText="1"/>
    </xf>
    <xf numFmtId="165" fontId="37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33" fillId="0" borderId="10" xfId="0" applyNumberFormat="1" applyFont="1" applyFill="1" applyBorder="1" applyAlignment="1">
      <alignment horizontal="right" vertical="center" wrapText="1"/>
    </xf>
    <xf numFmtId="164" fontId="35" fillId="0" borderId="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3" fillId="0" borderId="10" xfId="0" applyFont="1" applyFill="1" applyBorder="1" applyAlignment="1">
      <alignment horizontal="left" vertical="center"/>
    </xf>
    <xf numFmtId="165" fontId="33" fillId="0" borderId="10" xfId="0" applyNumberFormat="1" applyFont="1" applyFill="1" applyBorder="1" applyAlignment="1">
      <alignment horizontal="right" vertical="center"/>
    </xf>
    <xf numFmtId="164" fontId="35" fillId="0" borderId="0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37" fillId="14" borderId="10" xfId="0" applyFont="1" applyFill="1" applyBorder="1" applyAlignment="1">
      <alignment horizontal="left" vertical="center"/>
    </xf>
    <xf numFmtId="164" fontId="44" fillId="14" borderId="10" xfId="0" applyFont="1" applyFill="1" applyBorder="1" applyAlignment="1">
      <alignment horizontal="left" vertical="center" wrapText="1"/>
    </xf>
    <xf numFmtId="164" fontId="44" fillId="11" borderId="10" xfId="0" applyFont="1" applyFill="1" applyBorder="1" applyAlignment="1">
      <alignment/>
    </xf>
    <xf numFmtId="164" fontId="38" fillId="0" borderId="0" xfId="0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9" fillId="0" borderId="10" xfId="0" applyFont="1" applyBorder="1" applyAlignment="1">
      <alignment horizontal="center" wrapText="1"/>
    </xf>
    <xf numFmtId="164" fontId="20" fillId="0" borderId="15" xfId="0" applyFont="1" applyFill="1" applyBorder="1" applyAlignment="1">
      <alignment horizontal="center" wrapText="1"/>
    </xf>
    <xf numFmtId="164" fontId="18" fillId="0" borderId="16" xfId="0" applyFont="1" applyBorder="1" applyAlignment="1">
      <alignment/>
    </xf>
    <xf numFmtId="165" fontId="40" fillId="0" borderId="15" xfId="0" applyNumberFormat="1" applyFont="1" applyBorder="1" applyAlignment="1">
      <alignment/>
    </xf>
    <xf numFmtId="164" fontId="0" fillId="0" borderId="16" xfId="0" applyBorder="1" applyAlignment="1">
      <alignment/>
    </xf>
    <xf numFmtId="165" fontId="19" fillId="0" borderId="10" xfId="0" applyNumberFormat="1" applyFont="1" applyBorder="1" applyAlignment="1">
      <alignment/>
    </xf>
    <xf numFmtId="164" fontId="43" fillId="25" borderId="15" xfId="0" applyFont="1" applyFill="1" applyBorder="1" applyAlignment="1">
      <alignment horizontal="left"/>
    </xf>
    <xf numFmtId="165" fontId="27" fillId="0" borderId="15" xfId="0" applyNumberFormat="1" applyFont="1" applyFill="1" applyBorder="1" applyAlignment="1">
      <alignment horizontal="right" vertical="center" wrapText="1"/>
    </xf>
    <xf numFmtId="165" fontId="27" fillId="0" borderId="1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Border="1" applyAlignment="1">
      <alignment/>
    </xf>
    <xf numFmtId="165" fontId="45" fillId="0" borderId="10" xfId="0" applyNumberFormat="1" applyFont="1" applyBorder="1" applyAlignment="1">
      <alignment/>
    </xf>
    <xf numFmtId="164" fontId="29" fillId="0" borderId="10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 wrapText="1"/>
    </xf>
    <xf numFmtId="164" fontId="33" fillId="0" borderId="15" xfId="0" applyFont="1" applyBorder="1" applyAlignment="1">
      <alignment horizontal="center" wrapText="1"/>
    </xf>
    <xf numFmtId="167" fontId="9" fillId="0" borderId="10" xfId="0" applyNumberFormat="1" applyFont="1" applyBorder="1" applyAlignment="1">
      <alignment/>
    </xf>
    <xf numFmtId="167" fontId="46" fillId="0" borderId="10" xfId="0" applyNumberFormat="1" applyFont="1" applyBorder="1" applyAlignment="1">
      <alignment horizontal="center" wrapText="1"/>
    </xf>
    <xf numFmtId="167" fontId="19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 horizontal="center" wrapText="1"/>
    </xf>
    <xf numFmtId="167" fontId="19" fillId="0" borderId="0" xfId="0" applyNumberFormat="1" applyFont="1" applyAlignment="1">
      <alignment/>
    </xf>
    <xf numFmtId="165" fontId="22" fillId="0" borderId="15" xfId="0" applyNumberFormat="1" applyFont="1" applyBorder="1" applyAlignment="1">
      <alignment/>
    </xf>
    <xf numFmtId="164" fontId="47" fillId="0" borderId="0" xfId="0" applyFont="1" applyAlignment="1">
      <alignment/>
    </xf>
    <xf numFmtId="164" fontId="36" fillId="25" borderId="10" xfId="0" applyFont="1" applyFill="1" applyBorder="1" applyAlignment="1">
      <alignment/>
    </xf>
    <xf numFmtId="164" fontId="26" fillId="25" borderId="10" xfId="0" applyFont="1" applyFill="1" applyBorder="1" applyAlignment="1">
      <alignment horizontal="left" vertical="center"/>
    </xf>
    <xf numFmtId="164" fontId="36" fillId="25" borderId="11" xfId="0" applyFont="1" applyFill="1" applyBorder="1" applyAlignment="1">
      <alignment/>
    </xf>
    <xf numFmtId="164" fontId="26" fillId="25" borderId="11" xfId="0" applyFont="1" applyFill="1" applyBorder="1" applyAlignment="1">
      <alignment horizontal="left" vertical="center"/>
    </xf>
    <xf numFmtId="165" fontId="19" fillId="0" borderId="11" xfId="0" applyNumberFormat="1" applyFont="1" applyBorder="1" applyAlignment="1">
      <alignment/>
    </xf>
    <xf numFmtId="164" fontId="37" fillId="14" borderId="12" xfId="0" applyFont="1" applyFill="1" applyBorder="1" applyAlignment="1">
      <alignment horizontal="left" vertical="center" wrapText="1"/>
    </xf>
    <xf numFmtId="164" fontId="37" fillId="14" borderId="12" xfId="0" applyFont="1" applyFill="1" applyBorder="1" applyAlignment="1">
      <alignment horizontal="left" vertical="center"/>
    </xf>
    <xf numFmtId="164" fontId="37" fillId="7" borderId="13" xfId="0" applyFont="1" applyFill="1" applyBorder="1" applyAlignment="1">
      <alignment/>
    </xf>
    <xf numFmtId="164" fontId="37" fillId="7" borderId="13" xfId="0" applyFont="1" applyFill="1" applyBorder="1" applyAlignment="1">
      <alignment horizontal="left" vertical="center"/>
    </xf>
    <xf numFmtId="165" fontId="19" fillId="0" borderId="13" xfId="0" applyNumberFormat="1" applyFont="1" applyBorder="1" applyAlignment="1">
      <alignment/>
    </xf>
    <xf numFmtId="164" fontId="37" fillId="7" borderId="10" xfId="0" applyFont="1" applyFill="1" applyBorder="1" applyAlignment="1">
      <alignment/>
    </xf>
    <xf numFmtId="164" fontId="37" fillId="7" borderId="10" xfId="0" applyFont="1" applyFill="1" applyBorder="1" applyAlignment="1">
      <alignment horizontal="left" vertical="center"/>
    </xf>
    <xf numFmtId="165" fontId="22" fillId="0" borderId="11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29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 wrapText="1"/>
    </xf>
    <xf numFmtId="165" fontId="22" fillId="0" borderId="17" xfId="0" applyNumberFormat="1" applyFont="1" applyBorder="1" applyAlignment="1">
      <alignment/>
    </xf>
    <xf numFmtId="164" fontId="37" fillId="14" borderId="18" xfId="0" applyFont="1" applyFill="1" applyBorder="1" applyAlignment="1">
      <alignment horizontal="left" vertical="center"/>
    </xf>
    <xf numFmtId="164" fontId="37" fillId="14" borderId="18" xfId="0" applyFont="1" applyFill="1" applyBorder="1" applyAlignment="1">
      <alignment horizontal="left" vertical="center" wrapText="1"/>
    </xf>
    <xf numFmtId="164" fontId="37" fillId="11" borderId="12" xfId="0" applyFont="1" applyFill="1" applyBorder="1" applyAlignment="1">
      <alignment/>
    </xf>
    <xf numFmtId="164" fontId="48" fillId="11" borderId="12" xfId="0" applyFont="1" applyFill="1" applyBorder="1" applyAlignment="1">
      <alignment/>
    </xf>
    <xf numFmtId="164" fontId="49" fillId="0" borderId="0" xfId="0" applyFont="1" applyAlignment="1">
      <alignment/>
    </xf>
    <xf numFmtId="164" fontId="33" fillId="0" borderId="10" xfId="0" applyFont="1" applyBorder="1" applyAlignment="1">
      <alignment horizontal="center" wrapText="1"/>
    </xf>
    <xf numFmtId="164" fontId="39" fillId="0" borderId="10" xfId="0" applyFont="1" applyFill="1" applyBorder="1" applyAlignment="1">
      <alignment horizontal="left" vertical="center"/>
    </xf>
    <xf numFmtId="164" fontId="43" fillId="25" borderId="10" xfId="0" applyFont="1" applyFill="1" applyBorder="1" applyAlignment="1">
      <alignment/>
    </xf>
    <xf numFmtId="164" fontId="25" fillId="25" borderId="10" xfId="0" applyFont="1" applyFill="1" applyBorder="1" applyAlignment="1">
      <alignment horizontal="left" vertical="center"/>
    </xf>
    <xf numFmtId="164" fontId="37" fillId="14" borderId="10" xfId="0" applyFont="1" applyFill="1" applyBorder="1" applyAlignment="1">
      <alignment horizontal="left" vertical="center" wrapText="1"/>
    </xf>
    <xf numFmtId="164" fontId="44" fillId="7" borderId="10" xfId="0" applyFont="1" applyFill="1" applyBorder="1" applyAlignment="1">
      <alignment/>
    </xf>
    <xf numFmtId="164" fontId="44" fillId="7" borderId="10" xfId="0" applyFont="1" applyFill="1" applyBorder="1" applyAlignment="1">
      <alignment horizontal="left" vertical="center"/>
    </xf>
    <xf numFmtId="164" fontId="19" fillId="0" borderId="10" xfId="0" applyFont="1" applyBorder="1" applyAlignment="1">
      <alignment/>
    </xf>
    <xf numFmtId="164" fontId="50" fillId="11" borderId="10" xfId="0" applyFont="1" applyFill="1" applyBorder="1" applyAlignment="1">
      <alignment/>
    </xf>
    <xf numFmtId="164" fontId="51" fillId="0" borderId="0" xfId="0" applyFont="1" applyAlignment="1">
      <alignment/>
    </xf>
    <xf numFmtId="164" fontId="37" fillId="0" borderId="10" xfId="0" applyFont="1" applyFill="1" applyBorder="1" applyAlignment="1">
      <alignment horizontal="center" wrapText="1"/>
    </xf>
    <xf numFmtId="165" fontId="51" fillId="0" borderId="10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4" fontId="43" fillId="25" borderId="11" xfId="0" applyFont="1" applyFill="1" applyBorder="1" applyAlignment="1">
      <alignment/>
    </xf>
    <xf numFmtId="164" fontId="25" fillId="25" borderId="11" xfId="0" applyFont="1" applyFill="1" applyBorder="1" applyAlignment="1">
      <alignment horizontal="left" vertical="center"/>
    </xf>
    <xf numFmtId="165" fontId="22" fillId="0" borderId="19" xfId="0" applyNumberFormat="1" applyFont="1" applyBorder="1" applyAlignment="1">
      <alignment/>
    </xf>
    <xf numFmtId="164" fontId="44" fillId="14" borderId="12" xfId="0" applyFont="1" applyFill="1" applyBorder="1" applyAlignment="1">
      <alignment horizontal="left" vertical="center"/>
    </xf>
    <xf numFmtId="165" fontId="22" fillId="0" borderId="20" xfId="0" applyNumberFormat="1" applyFont="1" applyBorder="1" applyAlignment="1">
      <alignment/>
    </xf>
    <xf numFmtId="164" fontId="44" fillId="7" borderId="13" xfId="0" applyFont="1" applyFill="1" applyBorder="1" applyAlignment="1">
      <alignment/>
    </xf>
    <xf numFmtId="164" fontId="44" fillId="7" borderId="13" xfId="0" applyFont="1" applyFill="1" applyBorder="1" applyAlignment="1">
      <alignment horizontal="left" vertical="center"/>
    </xf>
    <xf numFmtId="165" fontId="22" fillId="0" borderId="21" xfId="0" applyNumberFormat="1" applyFont="1" applyBorder="1" applyAlignment="1">
      <alignment/>
    </xf>
    <xf numFmtId="164" fontId="39" fillId="0" borderId="11" xfId="0" applyFont="1" applyFill="1" applyBorder="1" applyAlignment="1">
      <alignment horizontal="left" vertical="center" wrapText="1"/>
    </xf>
    <xf numFmtId="164" fontId="19" fillId="0" borderId="22" xfId="0" applyFont="1" applyBorder="1" applyAlignment="1">
      <alignment/>
    </xf>
    <xf numFmtId="164" fontId="44" fillId="14" borderId="18" xfId="0" applyFont="1" applyFill="1" applyBorder="1" applyAlignment="1">
      <alignment horizontal="left" vertical="center" wrapText="1"/>
    </xf>
    <xf numFmtId="165" fontId="22" fillId="0" borderId="23" xfId="0" applyNumberFormat="1" applyFont="1" applyBorder="1" applyAlignment="1">
      <alignment/>
    </xf>
    <xf numFmtId="164" fontId="44" fillId="11" borderId="12" xfId="0" applyFont="1" applyFill="1" applyBorder="1" applyAlignment="1">
      <alignment/>
    </xf>
    <xf numFmtId="164" fontId="50" fillId="11" borderId="12" xfId="0" applyFont="1" applyFill="1" applyBorder="1" applyAlignment="1">
      <alignment/>
    </xf>
    <xf numFmtId="164" fontId="20" fillId="0" borderId="0" xfId="0" applyFont="1" applyBorder="1" applyAlignment="1">
      <alignment wrapText="1"/>
    </xf>
    <xf numFmtId="164" fontId="21" fillId="0" borderId="0" xfId="0" applyFont="1" applyBorder="1" applyAlignment="1">
      <alignment wrapText="1"/>
    </xf>
    <xf numFmtId="164" fontId="0" fillId="0" borderId="0" xfId="0" applyAlignment="1">
      <alignment/>
    </xf>
    <xf numFmtId="164" fontId="52" fillId="0" borderId="14" xfId="0" applyFont="1" applyBorder="1" applyAlignment="1">
      <alignment/>
    </xf>
    <xf numFmtId="164" fontId="52" fillId="0" borderId="14" xfId="0" applyFont="1" applyBorder="1" applyAlignment="1">
      <alignment/>
    </xf>
    <xf numFmtId="164" fontId="53" fillId="0" borderId="14" xfId="64" applyFont="1" applyFill="1" applyBorder="1" applyAlignment="1">
      <alignment horizontal="left" vertical="center" wrapText="1"/>
      <protection/>
    </xf>
    <xf numFmtId="164" fontId="53" fillId="0" borderId="14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53" fillId="0" borderId="14" xfId="64" applyFont="1" applyFill="1" applyBorder="1" applyAlignment="1">
      <alignment vertical="center" wrapText="1"/>
      <protection/>
    </xf>
    <xf numFmtId="164" fontId="33" fillId="0" borderId="0" xfId="64" applyFont="1" applyFill="1" applyBorder="1" applyAlignment="1">
      <alignment horizontal="left" vertical="center" wrapText="1"/>
      <protection/>
    </xf>
    <xf numFmtId="164" fontId="33" fillId="0" borderId="0" xfId="0" applyFont="1" applyFill="1" applyBorder="1" applyAlignment="1">
      <alignment horizontal="center" vertical="center" wrapText="1"/>
    </xf>
    <xf numFmtId="164" fontId="29" fillId="0" borderId="0" xfId="64" applyFont="1" applyFill="1" applyBorder="1" applyAlignment="1">
      <alignment horizontal="left" vertical="center" wrapText="1"/>
      <protection/>
    </xf>
    <xf numFmtId="164" fontId="25" fillId="0" borderId="0" xfId="0" applyFont="1" applyFill="1" applyBorder="1" applyAlignment="1">
      <alignment vertical="center" wrapText="1"/>
    </xf>
    <xf numFmtId="164" fontId="1" fillId="0" borderId="24" xfId="0" applyFont="1" applyFill="1" applyBorder="1" applyAlignment="1">
      <alignment horizontal="left" vertical="center" wrapText="1"/>
    </xf>
    <xf numFmtId="164" fontId="33" fillId="0" borderId="15" xfId="0" applyFont="1" applyBorder="1" applyAlignment="1">
      <alignment wrapText="1"/>
    </xf>
    <xf numFmtId="164" fontId="33" fillId="0" borderId="10" xfId="0" applyFont="1" applyBorder="1" applyAlignment="1">
      <alignment wrapText="1"/>
    </xf>
    <xf numFmtId="164" fontId="39" fillId="0" borderId="22" xfId="0" applyFont="1" applyBorder="1" applyAlignment="1">
      <alignment wrapText="1"/>
    </xf>
    <xf numFmtId="164" fontId="19" fillId="0" borderId="15" xfId="0" applyFont="1" applyBorder="1" applyAlignment="1">
      <alignment/>
    </xf>
    <xf numFmtId="164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4" fontId="39" fillId="0" borderId="11" xfId="0" applyFont="1" applyFill="1" applyBorder="1" applyAlignment="1">
      <alignment horizontal="left" vertical="center"/>
    </xf>
    <xf numFmtId="165" fontId="19" fillId="0" borderId="1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4" fontId="37" fillId="26" borderId="26" xfId="0" applyFont="1" applyFill="1" applyBorder="1" applyAlignment="1">
      <alignment horizontal="left" vertical="center" wrapText="1"/>
    </xf>
    <xf numFmtId="164" fontId="39" fillId="26" borderId="27" xfId="0" applyFont="1" applyFill="1" applyBorder="1" applyAlignment="1">
      <alignment horizontal="left" vertical="center"/>
    </xf>
    <xf numFmtId="165" fontId="22" fillId="0" borderId="27" xfId="0" applyNumberFormat="1" applyFont="1" applyBorder="1" applyAlignment="1">
      <alignment/>
    </xf>
    <xf numFmtId="165" fontId="18" fillId="0" borderId="28" xfId="0" applyNumberFormat="1" applyFont="1" applyBorder="1" applyAlignment="1">
      <alignment/>
    </xf>
    <xf numFmtId="164" fontId="33" fillId="0" borderId="13" xfId="0" applyFont="1" applyFill="1" applyBorder="1" applyAlignment="1">
      <alignment horizontal="left" vertical="center" wrapText="1"/>
    </xf>
    <xf numFmtId="164" fontId="41" fillId="0" borderId="13" xfId="0" applyFont="1" applyFill="1" applyBorder="1" applyAlignment="1">
      <alignment horizontal="left" vertical="center"/>
    </xf>
    <xf numFmtId="165" fontId="19" fillId="0" borderId="21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33" fillId="0" borderId="11" xfId="0" applyFont="1" applyFill="1" applyBorder="1" applyAlignment="1">
      <alignment horizontal="left" vertical="center" wrapText="1"/>
    </xf>
    <xf numFmtId="164" fontId="41" fillId="0" borderId="11" xfId="0" applyFont="1" applyFill="1" applyBorder="1" applyAlignment="1">
      <alignment horizontal="left" vertical="center"/>
    </xf>
    <xf numFmtId="165" fontId="0" fillId="0" borderId="25" xfId="0" applyNumberFormat="1" applyFont="1" applyBorder="1" applyAlignment="1">
      <alignment/>
    </xf>
    <xf numFmtId="164" fontId="41" fillId="0" borderId="10" xfId="0" applyFont="1" applyBorder="1" applyAlignment="1">
      <alignment wrapText="1"/>
    </xf>
    <xf numFmtId="164" fontId="39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164" fontId="0" fillId="0" borderId="0" xfId="0" applyAlignment="1">
      <alignment horizontal="center" wrapText="1"/>
    </xf>
    <xf numFmtId="164" fontId="54" fillId="0" borderId="10" xfId="0" applyFont="1" applyBorder="1" applyAlignment="1">
      <alignment wrapText="1"/>
    </xf>
    <xf numFmtId="164" fontId="54" fillId="0" borderId="10" xfId="0" applyFont="1" applyBorder="1" applyAlignment="1">
      <alignment/>
    </xf>
    <xf numFmtId="164" fontId="37" fillId="26" borderId="10" xfId="0" applyFont="1" applyFill="1" applyBorder="1" applyAlignment="1">
      <alignment horizontal="left" vertical="center" wrapText="1"/>
    </xf>
    <xf numFmtId="164" fontId="39" fillId="26" borderId="10" xfId="0" applyFont="1" applyFill="1" applyBorder="1" applyAlignment="1">
      <alignment horizontal="left" vertical="center"/>
    </xf>
    <xf numFmtId="164" fontId="37" fillId="0" borderId="10" xfId="0" applyFont="1" applyFill="1" applyBorder="1" applyAlignment="1">
      <alignment horizontal="left" vertical="center" wrapText="1"/>
    </xf>
    <xf numFmtId="164" fontId="55" fillId="0" borderId="0" xfId="0" applyFont="1" applyAlignment="1">
      <alignment horizontal="center" wrapText="1"/>
    </xf>
    <xf numFmtId="164" fontId="44" fillId="0" borderId="0" xfId="0" applyFont="1" applyAlignment="1">
      <alignment horizontal="center" wrapText="1"/>
    </xf>
    <xf numFmtId="164" fontId="56" fillId="0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vertical="center" wrapText="1"/>
    </xf>
    <xf numFmtId="164" fontId="57" fillId="0" borderId="10" xfId="0" applyFont="1" applyFill="1" applyBorder="1" applyAlignment="1">
      <alignment vertical="center"/>
    </xf>
    <xf numFmtId="164" fontId="58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9" fillId="0" borderId="15" xfId="0" applyFont="1" applyBorder="1" applyAlignment="1">
      <alignment shrinkToFit="1"/>
    </xf>
    <xf numFmtId="164" fontId="59" fillId="0" borderId="10" xfId="0" applyFont="1" applyBorder="1" applyAlignment="1">
      <alignment/>
    </xf>
    <xf numFmtId="164" fontId="0" fillId="0" borderId="15" xfId="0" applyBorder="1" applyAlignment="1">
      <alignment/>
    </xf>
    <xf numFmtId="164" fontId="60" fillId="0" borderId="10" xfId="0" applyFont="1" applyBorder="1" applyAlignment="1">
      <alignment wrapText="1"/>
    </xf>
    <xf numFmtId="165" fontId="0" fillId="0" borderId="15" xfId="0" applyNumberFormat="1" applyBorder="1" applyAlignment="1">
      <alignment/>
    </xf>
    <xf numFmtId="165" fontId="18" fillId="0" borderId="15" xfId="0" applyNumberFormat="1" applyFont="1" applyBorder="1" applyAlignment="1">
      <alignment/>
    </xf>
    <xf numFmtId="164" fontId="62" fillId="0" borderId="0" xfId="20" applyNumberFormat="1" applyFont="1" applyFill="1" applyBorder="1" applyAlignment="1" applyProtection="1">
      <alignment/>
      <protection/>
    </xf>
    <xf numFmtId="164" fontId="63" fillId="0" borderId="0" xfId="0" applyFont="1" applyAlignment="1">
      <alignment/>
    </xf>
    <xf numFmtId="164" fontId="44" fillId="0" borderId="0" xfId="0" applyFont="1" applyBorder="1" applyAlignment="1">
      <alignment wrapText="1"/>
    </xf>
    <xf numFmtId="164" fontId="44" fillId="0" borderId="0" xfId="0" applyFont="1" applyAlignment="1">
      <alignment/>
    </xf>
    <xf numFmtId="164" fontId="64" fillId="0" borderId="0" xfId="0" applyFont="1" applyAlignment="1">
      <alignment/>
    </xf>
    <xf numFmtId="164" fontId="6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10" xfId="0" applyFont="1" applyBorder="1" applyAlignment="1">
      <alignment/>
    </xf>
    <xf numFmtId="164" fontId="25" fillId="0" borderId="15" xfId="0" applyFont="1" applyBorder="1" applyAlignment="1">
      <alignment/>
    </xf>
    <xf numFmtId="164" fontId="18" fillId="0" borderId="10" xfId="0" applyFont="1" applyBorder="1" applyAlignment="1">
      <alignment/>
    </xf>
    <xf numFmtId="165" fontId="24" fillId="0" borderId="15" xfId="0" applyNumberFormat="1" applyFont="1" applyBorder="1" applyAlignment="1">
      <alignment/>
    </xf>
    <xf numFmtId="164" fontId="24" fillId="0" borderId="10" xfId="0" applyFont="1" applyBorder="1" applyAlignment="1">
      <alignment wrapText="1"/>
    </xf>
    <xf numFmtId="164" fontId="25" fillId="11" borderId="10" xfId="0" applyFont="1" applyFill="1" applyBorder="1" applyAlignment="1">
      <alignment/>
    </xf>
    <xf numFmtId="165" fontId="44" fillId="0" borderId="10" xfId="0" applyNumberFormat="1" applyFont="1" applyBorder="1" applyAlignment="1">
      <alignment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37" fillId="0" borderId="10" xfId="0" applyFont="1" applyFill="1" applyBorder="1" applyAlignment="1">
      <alignment vertical="center" wrapText="1"/>
    </xf>
    <xf numFmtId="165" fontId="44" fillId="0" borderId="15" xfId="0" applyNumberFormat="1" applyFont="1" applyFill="1" applyBorder="1" applyAlignment="1">
      <alignment horizontal="righ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wrapText="1"/>
    </xf>
    <xf numFmtId="164" fontId="23" fillId="0" borderId="10" xfId="0" applyFont="1" applyFill="1" applyBorder="1" applyAlignment="1">
      <alignment horizontal="left" vertical="center"/>
    </xf>
    <xf numFmtId="165" fontId="41" fillId="0" borderId="10" xfId="0" applyNumberFormat="1" applyFont="1" applyFill="1" applyBorder="1" applyAlignment="1">
      <alignment horizontal="right" vertical="center" wrapText="1"/>
    </xf>
    <xf numFmtId="164" fontId="25" fillId="0" borderId="12" xfId="0" applyFont="1" applyBorder="1" applyAlignment="1">
      <alignment/>
    </xf>
    <xf numFmtId="165" fontId="25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64" fontId="65" fillId="0" borderId="0" xfId="0" applyFont="1" applyAlignment="1">
      <alignment horizontal="center" wrapText="1"/>
    </xf>
    <xf numFmtId="164" fontId="25" fillId="0" borderId="15" xfId="0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0" fillId="0" borderId="15" xfId="0" applyNumberFormat="1" applyFont="1" applyBorder="1" applyAlignment="1">
      <alignment horizontal="right"/>
    </xf>
    <xf numFmtId="165" fontId="18" fillId="0" borderId="15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29" fillId="24" borderId="10" xfId="0" applyFont="1" applyFill="1" applyBorder="1" applyAlignment="1">
      <alignment horizontal="left" vertical="center" wrapText="1"/>
    </xf>
    <xf numFmtId="167" fontId="33" fillId="0" borderId="10" xfId="0" applyNumberFormat="1" applyFont="1" applyFill="1" applyBorder="1" applyAlignment="1">
      <alignment horizontal="left" vertical="center" wrapText="1"/>
    </xf>
    <xf numFmtId="167" fontId="33" fillId="0" borderId="11" xfId="0" applyNumberFormat="1" applyFont="1" applyFill="1" applyBorder="1" applyAlignment="1">
      <alignment horizontal="left" vertical="center" wrapText="1"/>
    </xf>
    <xf numFmtId="165" fontId="0" fillId="0" borderId="19" xfId="0" applyNumberFormat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7" fillId="26" borderId="12" xfId="0" applyNumberFormat="1" applyFont="1" applyFill="1" applyBorder="1" applyAlignment="1">
      <alignment vertical="center" wrapText="1"/>
    </xf>
    <xf numFmtId="165" fontId="39" fillId="26" borderId="12" xfId="0" applyNumberFormat="1" applyFont="1" applyFill="1" applyBorder="1" applyAlignment="1">
      <alignment horizontal="left" vertical="center"/>
    </xf>
    <xf numFmtId="165" fontId="18" fillId="0" borderId="20" xfId="0" applyNumberFormat="1" applyFont="1" applyBorder="1" applyAlignment="1">
      <alignment/>
    </xf>
    <xf numFmtId="164" fontId="29" fillId="0" borderId="12" xfId="0" applyFont="1" applyFill="1" applyBorder="1" applyAlignment="1">
      <alignment vertical="center" wrapText="1"/>
    </xf>
    <xf numFmtId="164" fontId="39" fillId="0" borderId="12" xfId="0" applyFont="1" applyFill="1" applyBorder="1" applyAlignment="1">
      <alignment horizontal="left" vertical="center"/>
    </xf>
    <xf numFmtId="164" fontId="41" fillId="0" borderId="13" xfId="0" applyFont="1" applyFill="1" applyBorder="1" applyAlignment="1">
      <alignment horizontal="left" vertical="center" wrapText="1"/>
    </xf>
    <xf numFmtId="165" fontId="0" fillId="0" borderId="21" xfId="0" applyNumberFormat="1" applyBorder="1" applyAlignment="1">
      <alignment/>
    </xf>
    <xf numFmtId="164" fontId="29" fillId="0" borderId="30" xfId="0" applyFont="1" applyFill="1" applyBorder="1" applyAlignment="1">
      <alignment horizontal="left" vertical="center" wrapText="1"/>
    </xf>
    <xf numFmtId="164" fontId="39" fillId="0" borderId="30" xfId="0" applyFont="1" applyFill="1" applyBorder="1" applyAlignment="1">
      <alignment horizontal="left" vertical="center"/>
    </xf>
    <xf numFmtId="165" fontId="18" fillId="0" borderId="31" xfId="0" applyNumberFormat="1" applyFont="1" applyBorder="1" applyAlignment="1">
      <alignment/>
    </xf>
    <xf numFmtId="164" fontId="29" fillId="0" borderId="13" xfId="0" applyFont="1" applyFill="1" applyBorder="1" applyAlignment="1">
      <alignment vertical="center" wrapText="1"/>
    </xf>
    <xf numFmtId="164" fontId="39" fillId="0" borderId="13" xfId="0" applyFont="1" applyFill="1" applyBorder="1" applyAlignment="1">
      <alignment horizontal="left" vertical="center"/>
    </xf>
    <xf numFmtId="164" fontId="25" fillId="0" borderId="15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/>
    </xf>
    <xf numFmtId="164" fontId="9" fillId="0" borderId="0" xfId="0" applyFont="1" applyAlignment="1">
      <alignment/>
    </xf>
    <xf numFmtId="164" fontId="39" fillId="0" borderId="12" xfId="0" applyFont="1" applyFill="1" applyBorder="1" applyAlignment="1">
      <alignment horizontal="left" vertical="center" wrapText="1"/>
    </xf>
    <xf numFmtId="165" fontId="18" fillId="0" borderId="19" xfId="0" applyNumberFormat="1" applyFont="1" applyBorder="1" applyAlignment="1">
      <alignment/>
    </xf>
    <xf numFmtId="164" fontId="29" fillId="0" borderId="13" xfId="0" applyFont="1" applyFill="1" applyBorder="1" applyAlignment="1">
      <alignment horizontal="left" vertical="center" wrapText="1"/>
    </xf>
    <xf numFmtId="165" fontId="0" fillId="0" borderId="15" xfId="0" applyNumberFormat="1" applyFont="1" applyBorder="1" applyAlignment="1">
      <alignment/>
    </xf>
    <xf numFmtId="164" fontId="26" fillId="0" borderId="10" xfId="0" applyFont="1" applyBorder="1" applyAlignment="1">
      <alignment horizontal="center" vertical="center" wrapText="1"/>
    </xf>
    <xf numFmtId="164" fontId="41" fillId="0" borderId="11" xfId="0" applyFont="1" applyFill="1" applyBorder="1" applyAlignment="1">
      <alignment horizontal="left" vertical="center" wrapText="1"/>
    </xf>
    <xf numFmtId="164" fontId="56" fillId="0" borderId="13" xfId="0" applyFont="1" applyFill="1" applyBorder="1" applyAlignment="1">
      <alignment horizontal="left" vertical="center" wrapText="1"/>
    </xf>
    <xf numFmtId="164" fontId="56" fillId="0" borderId="11" xfId="0" applyFont="1" applyFill="1" applyBorder="1" applyAlignment="1">
      <alignment horizontal="left" vertical="center" wrapText="1"/>
    </xf>
    <xf numFmtId="165" fontId="18" fillId="0" borderId="32" xfId="0" applyNumberFormat="1" applyFont="1" applyBorder="1" applyAlignment="1">
      <alignment/>
    </xf>
    <xf numFmtId="164" fontId="35" fillId="0" borderId="0" xfId="0" applyFont="1" applyBorder="1" applyAlignment="1">
      <alignment/>
    </xf>
    <xf numFmtId="164" fontId="35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5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left"/>
    </xf>
    <xf numFmtId="164" fontId="0" fillId="0" borderId="33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1" xfId="0" applyBorder="1" applyAlignment="1">
      <alignment/>
    </xf>
    <xf numFmtId="164" fontId="0" fillId="0" borderId="19" xfId="0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34" xfId="0" applyBorder="1" applyAlignment="1">
      <alignment/>
    </xf>
    <xf numFmtId="164" fontId="0" fillId="0" borderId="12" xfId="0" applyBorder="1" applyAlignment="1">
      <alignment/>
    </xf>
    <xf numFmtId="164" fontId="0" fillId="0" borderId="20" xfId="0" applyBorder="1" applyAlignment="1">
      <alignment/>
    </xf>
    <xf numFmtId="164" fontId="35" fillId="0" borderId="0" xfId="0" applyFont="1" applyBorder="1" applyAlignment="1">
      <alignment/>
    </xf>
    <xf numFmtId="164" fontId="66" fillId="0" borderId="15" xfId="0" applyFont="1" applyBorder="1" applyAlignment="1">
      <alignment horizontal="left"/>
    </xf>
    <xf numFmtId="164" fontId="66" fillId="0" borderId="22" xfId="0" applyFont="1" applyBorder="1" applyAlignment="1">
      <alignment/>
    </xf>
    <xf numFmtId="164" fontId="66" fillId="0" borderId="15" xfId="0" applyFont="1" applyBorder="1" applyAlignment="1">
      <alignment/>
    </xf>
    <xf numFmtId="164" fontId="66" fillId="0" borderId="17" xfId="0" applyFont="1" applyBorder="1" applyAlignment="1">
      <alignment/>
    </xf>
    <xf numFmtId="164" fontId="66" fillId="0" borderId="10" xfId="0" applyFont="1" applyBorder="1" applyAlignment="1">
      <alignment/>
    </xf>
    <xf numFmtId="164" fontId="35" fillId="0" borderId="10" xfId="0" applyFont="1" applyBorder="1" applyAlignment="1">
      <alignment/>
    </xf>
    <xf numFmtId="164" fontId="67" fillId="0" borderId="0" xfId="0" applyFont="1" applyAlignment="1">
      <alignment/>
    </xf>
    <xf numFmtId="164" fontId="67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67" fillId="0" borderId="35" xfId="0" applyFont="1" applyBorder="1" applyAlignment="1">
      <alignment/>
    </xf>
    <xf numFmtId="164" fontId="67" fillId="0" borderId="36" xfId="0" applyFont="1" applyBorder="1" applyAlignment="1">
      <alignment horizontal="center"/>
    </xf>
    <xf numFmtId="164" fontId="35" fillId="0" borderId="32" xfId="0" applyFont="1" applyBorder="1" applyAlignment="1">
      <alignment/>
    </xf>
    <xf numFmtId="164" fontId="67" fillId="0" borderId="10" xfId="0" applyFont="1" applyBorder="1" applyAlignment="1">
      <alignment horizontal="center"/>
    </xf>
    <xf numFmtId="164" fontId="35" fillId="0" borderId="37" xfId="0" applyFont="1" applyBorder="1" applyAlignment="1">
      <alignment/>
    </xf>
    <xf numFmtId="164" fontId="68" fillId="0" borderId="0" xfId="0" applyFont="1" applyAlignment="1">
      <alignment/>
    </xf>
    <xf numFmtId="164" fontId="69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67" fillId="0" borderId="33" xfId="65" applyFont="1" applyBorder="1" applyAlignment="1">
      <alignment horizontal="center"/>
      <protection/>
    </xf>
    <xf numFmtId="164" fontId="35" fillId="0" borderId="36" xfId="65" applyFont="1" applyFill="1" applyBorder="1" applyAlignment="1">
      <alignment horizontal="center" vertical="center"/>
      <protection/>
    </xf>
    <xf numFmtId="164" fontId="71" fillId="0" borderId="38" xfId="65" applyFont="1" applyFill="1" applyBorder="1" applyAlignment="1">
      <alignment horizontal="center" vertical="center"/>
      <protection/>
    </xf>
    <xf numFmtId="164" fontId="67" fillId="0" borderId="30" xfId="65" applyFont="1" applyFill="1" applyBorder="1" applyAlignment="1">
      <alignment horizontal="center" vertical="center" wrapText="1"/>
      <protection/>
    </xf>
    <xf numFmtId="164" fontId="35" fillId="0" borderId="39" xfId="65" applyFont="1" applyFill="1" applyBorder="1" applyAlignment="1">
      <alignment horizontal="center" vertical="center"/>
      <protection/>
    </xf>
    <xf numFmtId="164" fontId="71" fillId="0" borderId="40" xfId="65" applyFont="1" applyFill="1" applyBorder="1" applyAlignment="1">
      <alignment horizontal="center" vertical="center"/>
      <protection/>
    </xf>
    <xf numFmtId="164" fontId="67" fillId="0" borderId="35" xfId="0" applyFont="1" applyBorder="1" applyAlignment="1">
      <alignment horizontal="center"/>
    </xf>
    <xf numFmtId="164" fontId="35" fillId="0" borderId="37" xfId="65" applyFont="1" applyFill="1" applyBorder="1" applyAlignment="1">
      <alignment horizontal="center"/>
      <protection/>
    </xf>
    <xf numFmtId="164" fontId="71" fillId="0" borderId="41" xfId="65" applyFont="1" applyFill="1" applyBorder="1" applyAlignment="1">
      <alignment horizontal="center"/>
      <protection/>
    </xf>
    <xf numFmtId="165" fontId="67" fillId="0" borderId="42" xfId="65" applyNumberFormat="1" applyFont="1" applyFill="1" applyBorder="1" applyAlignment="1">
      <alignment horizontal="center"/>
      <protection/>
    </xf>
    <xf numFmtId="164" fontId="35" fillId="0" borderId="17" xfId="65" applyFont="1" applyFill="1" applyBorder="1" applyAlignment="1">
      <alignment horizontal="center"/>
      <protection/>
    </xf>
    <xf numFmtId="164" fontId="71" fillId="0" borderId="42" xfId="65" applyFont="1" applyFill="1" applyBorder="1" applyAlignment="1">
      <alignment horizontal="center"/>
      <protection/>
    </xf>
    <xf numFmtId="164" fontId="67" fillId="0" borderId="32" xfId="0" applyFont="1" applyBorder="1" applyAlignment="1">
      <alignment horizontal="center"/>
    </xf>
    <xf numFmtId="164" fontId="72" fillId="0" borderId="10" xfId="65" applyFont="1" applyBorder="1">
      <alignment/>
      <protection/>
    </xf>
    <xf numFmtId="165" fontId="35" fillId="0" borderId="37" xfId="65" applyNumberFormat="1" applyFont="1" applyFill="1" applyBorder="1">
      <alignment/>
      <protection/>
    </xf>
    <xf numFmtId="165" fontId="35" fillId="0" borderId="41" xfId="65" applyNumberFormat="1" applyFont="1" applyFill="1" applyBorder="1">
      <alignment/>
      <protection/>
    </xf>
    <xf numFmtId="165" fontId="67" fillId="0" borderId="41" xfId="65" applyNumberFormat="1" applyFont="1" applyFill="1" applyBorder="1">
      <alignment/>
      <protection/>
    </xf>
    <xf numFmtId="164" fontId="35" fillId="0" borderId="17" xfId="65" applyFont="1" applyBorder="1" applyAlignment="1">
      <alignment horizontal="left"/>
      <protection/>
    </xf>
    <xf numFmtId="165" fontId="35" fillId="0" borderId="42" xfId="0" applyNumberFormat="1" applyFont="1" applyBorder="1" applyAlignment="1">
      <alignment/>
    </xf>
    <xf numFmtId="165" fontId="67" fillId="0" borderId="32" xfId="0" applyNumberFormat="1" applyFont="1" applyBorder="1" applyAlignment="1">
      <alignment/>
    </xf>
    <xf numFmtId="164" fontId="35" fillId="6" borderId="37" xfId="65" applyFont="1" applyFill="1" applyBorder="1" applyAlignment="1">
      <alignment horizontal="left"/>
      <protection/>
    </xf>
    <xf numFmtId="165" fontId="35" fillId="6" borderId="41" xfId="65" applyNumberFormat="1" applyFont="1" applyFill="1" applyBorder="1">
      <alignment/>
      <protection/>
    </xf>
    <xf numFmtId="165" fontId="67" fillId="6" borderId="41" xfId="65" applyNumberFormat="1" applyFont="1" applyFill="1" applyBorder="1">
      <alignment/>
      <protection/>
    </xf>
    <xf numFmtId="164" fontId="35" fillId="6" borderId="17" xfId="65" applyFont="1" applyFill="1" applyBorder="1" applyAlignment="1">
      <alignment horizontal="left"/>
      <protection/>
    </xf>
    <xf numFmtId="165" fontId="35" fillId="6" borderId="42" xfId="0" applyNumberFormat="1" applyFont="1" applyFill="1" applyBorder="1" applyAlignment="1">
      <alignment/>
    </xf>
    <xf numFmtId="165" fontId="67" fillId="6" borderId="32" xfId="0" applyNumberFormat="1" applyFont="1" applyFill="1" applyBorder="1" applyAlignment="1">
      <alignment/>
    </xf>
    <xf numFmtId="164" fontId="35" fillId="0" borderId="37" xfId="66" applyFont="1" applyFill="1" applyBorder="1" applyAlignment="1">
      <alignment horizontal="left"/>
      <protection/>
    </xf>
    <xf numFmtId="164" fontId="1" fillId="0" borderId="17" xfId="66" applyFont="1" applyFill="1" applyBorder="1" applyAlignment="1">
      <alignment horizontal="left"/>
      <protection/>
    </xf>
    <xf numFmtId="165" fontId="19" fillId="0" borderId="42" xfId="0" applyNumberFormat="1" applyFont="1" applyBorder="1" applyAlignment="1">
      <alignment/>
    </xf>
    <xf numFmtId="165" fontId="68" fillId="0" borderId="32" xfId="0" applyNumberFormat="1" applyFont="1" applyBorder="1" applyAlignment="1">
      <alignment/>
    </xf>
    <xf numFmtId="164" fontId="73" fillId="0" borderId="37" xfId="66" applyFont="1" applyFill="1" applyBorder="1" applyAlignment="1">
      <alignment horizontal="left"/>
      <protection/>
    </xf>
    <xf numFmtId="165" fontId="1" fillId="0" borderId="41" xfId="65" applyNumberFormat="1" applyFont="1" applyFill="1" applyBorder="1">
      <alignment/>
      <protection/>
    </xf>
    <xf numFmtId="165" fontId="68" fillId="0" borderId="41" xfId="65" applyNumberFormat="1" applyFont="1" applyFill="1" applyBorder="1">
      <alignment/>
      <protection/>
    </xf>
    <xf numFmtId="164" fontId="1" fillId="0" borderId="37" xfId="66" applyFont="1" applyFill="1" applyBorder="1" applyAlignment="1">
      <alignment horizontal="left"/>
      <protection/>
    </xf>
    <xf numFmtId="164" fontId="66" fillId="0" borderId="37" xfId="66" applyFont="1" applyFill="1" applyBorder="1" applyAlignment="1">
      <alignment horizontal="left"/>
      <protection/>
    </xf>
    <xf numFmtId="165" fontId="74" fillId="0" borderId="41" xfId="65" applyNumberFormat="1" applyFont="1" applyFill="1" applyBorder="1">
      <alignment/>
      <protection/>
    </xf>
    <xf numFmtId="164" fontId="19" fillId="0" borderId="37" xfId="0" applyFont="1" applyBorder="1" applyAlignment="1">
      <alignment horizontal="center"/>
    </xf>
    <xf numFmtId="164" fontId="19" fillId="0" borderId="43" xfId="0" applyFont="1" applyBorder="1" applyAlignment="1">
      <alignment/>
    </xf>
    <xf numFmtId="164" fontId="68" fillId="0" borderId="43" xfId="0" applyFont="1" applyBorder="1" applyAlignment="1">
      <alignment/>
    </xf>
    <xf numFmtId="164" fontId="35" fillId="0" borderId="17" xfId="66" applyFont="1" applyFill="1" applyBorder="1" applyAlignment="1">
      <alignment horizontal="left"/>
      <protection/>
    </xf>
    <xf numFmtId="164" fontId="35" fillId="23" borderId="37" xfId="65" applyFont="1" applyFill="1" applyBorder="1" applyAlignment="1">
      <alignment horizontal="left"/>
      <protection/>
    </xf>
    <xf numFmtId="165" fontId="35" fillId="23" borderId="41" xfId="65" applyNumberFormat="1" applyFont="1" applyFill="1" applyBorder="1">
      <alignment/>
      <protection/>
    </xf>
    <xf numFmtId="165" fontId="67" fillId="23" borderId="41" xfId="65" applyNumberFormat="1" applyFont="1" applyFill="1" applyBorder="1">
      <alignment/>
      <protection/>
    </xf>
    <xf numFmtId="164" fontId="35" fillId="23" borderId="17" xfId="65" applyFont="1" applyFill="1" applyBorder="1" applyAlignment="1">
      <alignment horizontal="left"/>
      <protection/>
    </xf>
    <xf numFmtId="164" fontId="35" fillId="23" borderId="42" xfId="0" applyFont="1" applyFill="1" applyBorder="1" applyAlignment="1">
      <alignment/>
    </xf>
    <xf numFmtId="165" fontId="67" fillId="23" borderId="32" xfId="0" applyNumberFormat="1" applyFont="1" applyFill="1" applyBorder="1" applyAlignment="1">
      <alignment/>
    </xf>
    <xf numFmtId="164" fontId="19" fillId="0" borderId="42" xfId="0" applyFont="1" applyBorder="1" applyAlignment="1">
      <alignment/>
    </xf>
    <xf numFmtId="164" fontId="75" fillId="0" borderId="37" xfId="66" applyFont="1" applyFill="1" applyBorder="1" applyAlignment="1">
      <alignment horizontal="left"/>
      <protection/>
    </xf>
    <xf numFmtId="165" fontId="1" fillId="0" borderId="42" xfId="65" applyNumberFormat="1" applyFont="1" applyFill="1" applyBorder="1" applyAlignment="1">
      <alignment horizontal="left"/>
      <protection/>
    </xf>
    <xf numFmtId="164" fontId="1" fillId="0" borderId="37" xfId="65" applyFont="1" applyBorder="1" applyAlignment="1">
      <alignment horizontal="left"/>
      <protection/>
    </xf>
    <xf numFmtId="164" fontId="76" fillId="0" borderId="16" xfId="65" applyFont="1" applyBorder="1" applyAlignment="1">
      <alignment/>
      <protection/>
    </xf>
    <xf numFmtId="164" fontId="76" fillId="0" borderId="43" xfId="65" applyFont="1" applyBorder="1" applyAlignment="1">
      <alignment/>
      <protection/>
    </xf>
    <xf numFmtId="164" fontId="76" fillId="0" borderId="44" xfId="65" applyFont="1" applyBorder="1" applyAlignment="1">
      <alignment horizontal="center"/>
      <protection/>
    </xf>
    <xf numFmtId="164" fontId="69" fillId="0" borderId="44" xfId="65" applyFont="1" applyFill="1" applyBorder="1" applyAlignment="1">
      <alignment horizontal="center"/>
      <protection/>
    </xf>
    <xf numFmtId="164" fontId="35" fillId="0" borderId="17" xfId="65" applyFont="1" applyFill="1" applyBorder="1" applyAlignment="1">
      <alignment horizontal="left"/>
      <protection/>
    </xf>
    <xf numFmtId="164" fontId="67" fillId="0" borderId="44" xfId="65" applyFont="1" applyFill="1" applyBorder="1" applyAlignment="1">
      <alignment horizontal="left"/>
      <protection/>
    </xf>
    <xf numFmtId="164" fontId="69" fillId="0" borderId="45" xfId="65" applyFont="1" applyFill="1" applyBorder="1" applyAlignment="1">
      <alignment horizontal="center"/>
      <protection/>
    </xf>
    <xf numFmtId="165" fontId="1" fillId="0" borderId="46" xfId="65" applyNumberFormat="1" applyFont="1" applyFill="1" applyBorder="1">
      <alignment/>
      <protection/>
    </xf>
    <xf numFmtId="165" fontId="68" fillId="0" borderId="46" xfId="65" applyNumberFormat="1" applyFont="1" applyFill="1" applyBorder="1">
      <alignment/>
      <protection/>
    </xf>
    <xf numFmtId="164" fontId="1" fillId="0" borderId="47" xfId="66" applyFont="1" applyFill="1" applyBorder="1" applyAlignment="1">
      <alignment horizontal="left"/>
      <protection/>
    </xf>
    <xf numFmtId="165" fontId="19" fillId="0" borderId="48" xfId="0" applyNumberFormat="1" applyFont="1" applyBorder="1" applyAlignment="1">
      <alignment/>
    </xf>
    <xf numFmtId="165" fontId="68" fillId="0" borderId="49" xfId="0" applyNumberFormat="1" applyFont="1" applyBorder="1" applyAlignment="1">
      <alignment/>
    </xf>
    <xf numFmtId="164" fontId="35" fillId="0" borderId="28" xfId="65" applyFont="1" applyFill="1" applyBorder="1" applyAlignment="1">
      <alignment horizontal="center" wrapText="1"/>
      <protection/>
    </xf>
    <xf numFmtId="165" fontId="35" fillId="0" borderId="12" xfId="65" applyNumberFormat="1" applyFont="1" applyFill="1" applyBorder="1">
      <alignment/>
      <protection/>
    </xf>
    <xf numFmtId="165" fontId="67" fillId="0" borderId="12" xfId="65" applyNumberFormat="1" applyFont="1" applyFill="1" applyBorder="1">
      <alignment/>
      <protection/>
    </xf>
    <xf numFmtId="164" fontId="35" fillId="0" borderId="12" xfId="65" applyFont="1" applyFill="1" applyBorder="1" applyAlignment="1">
      <alignment horizontal="center" wrapText="1"/>
      <protection/>
    </xf>
    <xf numFmtId="165" fontId="35" fillId="0" borderId="12" xfId="0" applyNumberFormat="1" applyFont="1" applyBorder="1" applyAlignment="1">
      <alignment/>
    </xf>
    <xf numFmtId="165" fontId="67" fillId="0" borderId="26" xfId="0" applyNumberFormat="1" applyFont="1" applyBorder="1" applyAlignment="1">
      <alignment/>
    </xf>
    <xf numFmtId="164" fontId="67" fillId="0" borderId="50" xfId="65" applyFont="1" applyFill="1" applyBorder="1" applyAlignment="1">
      <alignment horizontal="center"/>
      <protection/>
    </xf>
    <xf numFmtId="165" fontId="1" fillId="0" borderId="51" xfId="65" applyNumberFormat="1" applyFont="1" applyFill="1" applyBorder="1">
      <alignment/>
      <protection/>
    </xf>
    <xf numFmtId="165" fontId="68" fillId="0" borderId="51" xfId="65" applyNumberFormat="1" applyFont="1" applyFill="1" applyBorder="1">
      <alignment/>
      <protection/>
    </xf>
    <xf numFmtId="164" fontId="35" fillId="0" borderId="29" xfId="65" applyFont="1" applyFill="1" applyBorder="1">
      <alignment/>
      <protection/>
    </xf>
    <xf numFmtId="164" fontId="1" fillId="0" borderId="21" xfId="0" applyFont="1" applyBorder="1" applyAlignment="1">
      <alignment/>
    </xf>
    <xf numFmtId="165" fontId="35" fillId="0" borderId="52" xfId="0" applyNumberFormat="1" applyFont="1" applyBorder="1" applyAlignment="1">
      <alignment/>
    </xf>
    <xf numFmtId="165" fontId="67" fillId="0" borderId="53" xfId="0" applyNumberFormat="1" applyFont="1" applyBorder="1" applyAlignment="1">
      <alignment/>
    </xf>
    <xf numFmtId="164" fontId="35" fillId="0" borderId="54" xfId="65" applyFont="1" applyFill="1" applyBorder="1" applyAlignment="1">
      <alignment horizontal="left"/>
      <protection/>
    </xf>
    <xf numFmtId="165" fontId="67" fillId="0" borderId="46" xfId="65" applyNumberFormat="1" applyFont="1" applyFill="1" applyBorder="1">
      <alignment/>
      <protection/>
    </xf>
    <xf numFmtId="164" fontId="69" fillId="0" borderId="17" xfId="65" applyFont="1" applyFill="1" applyBorder="1" applyAlignment="1">
      <alignment horizontal="center"/>
      <protection/>
    </xf>
    <xf numFmtId="164" fontId="35" fillId="0" borderId="10" xfId="65" applyFont="1" applyBorder="1" applyAlignment="1">
      <alignment horizontal="left"/>
      <protection/>
    </xf>
    <xf numFmtId="165" fontId="35" fillId="0" borderId="10" xfId="65" applyNumberFormat="1" applyFont="1" applyFill="1" applyBorder="1">
      <alignment/>
      <protection/>
    </xf>
    <xf numFmtId="165" fontId="67" fillId="0" borderId="10" xfId="65" applyNumberFormat="1" applyFont="1" applyFill="1" applyBorder="1">
      <alignment/>
      <protection/>
    </xf>
    <xf numFmtId="164" fontId="1" fillId="0" borderId="10" xfId="65" applyFont="1" applyBorder="1">
      <alignment/>
      <protection/>
    </xf>
    <xf numFmtId="165" fontId="1" fillId="0" borderId="10" xfId="65" applyNumberFormat="1" applyFont="1" applyFill="1" applyBorder="1">
      <alignment/>
      <protection/>
    </xf>
    <xf numFmtId="165" fontId="68" fillId="0" borderId="10" xfId="65" applyNumberFormat="1" applyFont="1" applyFill="1" applyBorder="1">
      <alignment/>
      <protection/>
    </xf>
    <xf numFmtId="164" fontId="1" fillId="0" borderId="10" xfId="65" applyFont="1" applyBorder="1" applyAlignment="1">
      <alignment horizontal="left"/>
      <protection/>
    </xf>
    <xf numFmtId="164" fontId="72" fillId="22" borderId="37" xfId="65" applyFont="1" applyFill="1" applyBorder="1" applyAlignment="1">
      <alignment horizontal="center"/>
      <protection/>
    </xf>
    <xf numFmtId="165" fontId="35" fillId="22" borderId="51" xfId="65" applyNumberFormat="1" applyFont="1" applyFill="1" applyBorder="1">
      <alignment/>
      <protection/>
    </xf>
    <xf numFmtId="165" fontId="67" fillId="22" borderId="51" xfId="65" applyNumberFormat="1" applyFont="1" applyFill="1" applyBorder="1">
      <alignment/>
      <protection/>
    </xf>
    <xf numFmtId="164" fontId="72" fillId="22" borderId="42" xfId="65" applyFont="1" applyFill="1" applyBorder="1" applyAlignment="1">
      <alignment horizontal="center"/>
      <protection/>
    </xf>
    <xf numFmtId="165" fontId="35" fillId="22" borderId="42" xfId="0" applyNumberFormat="1" applyFont="1" applyFill="1" applyBorder="1" applyAlignment="1">
      <alignment/>
    </xf>
    <xf numFmtId="165" fontId="67" fillId="22" borderId="32" xfId="0" applyNumberFormat="1" applyFont="1" applyFill="1" applyBorder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 jelölőszín" xfId="21"/>
    <cellStyle name="2. jelölőszín" xfId="22"/>
    <cellStyle name="20% - 1. jelölőszín" xfId="23"/>
    <cellStyle name="20% - 2. jelölőszín" xfId="24"/>
    <cellStyle name="20% - 3. jelölőszín" xfId="25"/>
    <cellStyle name="20% - 4. jelölőszín" xfId="26"/>
    <cellStyle name="20% - 5. jelölőszín" xfId="27"/>
    <cellStyle name="20% - 6. jelölőszín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5. jelölőszín" xfId="37"/>
    <cellStyle name="6. jelölőszín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Figyelmezteté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Normal_KTRSZJ" xfId="64"/>
    <cellStyle name="Normál 11" xfId="65"/>
    <cellStyle name="Normál 2 2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77.421875" style="0" customWidth="1"/>
    <col min="2" max="2" width="17.421875" style="1" customWidth="1"/>
  </cols>
  <sheetData>
    <row r="1" spans="1:2" ht="24.75" customHeight="1">
      <c r="A1" s="2" t="s">
        <v>0</v>
      </c>
      <c r="B1" s="2"/>
    </row>
    <row r="2" ht="50.25" customHeight="1">
      <c r="A2" s="3" t="s">
        <v>1</v>
      </c>
    </row>
    <row r="3" ht="12.75">
      <c r="B3" s="4" t="s">
        <v>2</v>
      </c>
    </row>
    <row r="4" spans="1:9" ht="12.75">
      <c r="A4" s="5" t="s">
        <v>3</v>
      </c>
      <c r="B4" s="6"/>
      <c r="C4" s="7"/>
      <c r="D4" s="7"/>
      <c r="E4" s="7"/>
      <c r="F4" s="7"/>
      <c r="G4" s="7"/>
      <c r="H4" s="7"/>
      <c r="I4" s="7"/>
    </row>
    <row r="5" spans="1:9" ht="12.75">
      <c r="A5" s="8" t="s">
        <v>4</v>
      </c>
      <c r="B5" s="9">
        <f>'5.kiadások működés,felh Összese'!E24</f>
        <v>36488454</v>
      </c>
      <c r="C5" s="7"/>
      <c r="D5" s="7"/>
      <c r="E5" s="7"/>
      <c r="F5" s="7"/>
      <c r="G5" s="7"/>
      <c r="H5" s="7"/>
      <c r="I5" s="7"/>
    </row>
    <row r="6" spans="1:9" ht="12.75">
      <c r="A6" s="8" t="s">
        <v>5</v>
      </c>
      <c r="B6" s="9">
        <f>'5.kiadások működés,felh Összese'!E25</f>
        <v>5949543</v>
      </c>
      <c r="C6" s="7"/>
      <c r="D6" s="7"/>
      <c r="E6" s="7"/>
      <c r="F6" s="7"/>
      <c r="G6" s="7"/>
      <c r="H6" s="7"/>
      <c r="I6" s="7"/>
    </row>
    <row r="7" spans="1:9" ht="12.75">
      <c r="A7" s="8" t="s">
        <v>6</v>
      </c>
      <c r="B7" s="9">
        <f>'5.kiadások működés,felh Összese'!E50</f>
        <v>13337787</v>
      </c>
      <c r="C7" s="7"/>
      <c r="D7" s="7"/>
      <c r="E7" s="7"/>
      <c r="F7" s="7"/>
      <c r="G7" s="7"/>
      <c r="H7" s="7"/>
      <c r="I7" s="7"/>
    </row>
    <row r="8" spans="1:9" ht="12.75">
      <c r="A8" s="8" t="s">
        <v>7</v>
      </c>
      <c r="B8" s="9">
        <f>'5.kiadások működés,felh Összese'!E59</f>
        <v>10948090</v>
      </c>
      <c r="C8" s="7"/>
      <c r="D8" s="7"/>
      <c r="E8" s="7"/>
      <c r="F8" s="7"/>
      <c r="G8" s="7"/>
      <c r="H8" s="7"/>
      <c r="I8" s="7"/>
    </row>
    <row r="9" spans="1:9" ht="12.75">
      <c r="A9" s="8" t="s">
        <v>8</v>
      </c>
      <c r="B9" s="9">
        <f>'5.kiadások működés,felh Összese'!E73</f>
        <v>1879999</v>
      </c>
      <c r="C9" s="7"/>
      <c r="D9" s="7"/>
      <c r="E9" s="7"/>
      <c r="F9" s="7"/>
      <c r="G9" s="7"/>
      <c r="H9" s="7"/>
      <c r="I9" s="7"/>
    </row>
    <row r="10" spans="1:9" ht="12.75">
      <c r="A10" s="8" t="s">
        <v>9</v>
      </c>
      <c r="B10" s="9">
        <f>'5.kiadások működés,felh Összese'!E82</f>
        <v>9248825</v>
      </c>
      <c r="C10" s="7"/>
      <c r="D10" s="7"/>
      <c r="E10" s="7"/>
      <c r="F10" s="7"/>
      <c r="G10" s="7"/>
      <c r="H10" s="7"/>
      <c r="I10" s="7"/>
    </row>
    <row r="11" spans="1:9" ht="12.75">
      <c r="A11" s="8" t="s">
        <v>10</v>
      </c>
      <c r="B11" s="9">
        <f>'5.kiadások működés,felh Összese'!E87</f>
        <v>142967542</v>
      </c>
      <c r="C11" s="7"/>
      <c r="D11" s="7"/>
      <c r="E11" s="7"/>
      <c r="F11" s="7"/>
      <c r="G11" s="7"/>
      <c r="H11" s="7"/>
      <c r="I11" s="7"/>
    </row>
    <row r="12" spans="1:9" ht="12.75">
      <c r="A12" s="8" t="s">
        <v>11</v>
      </c>
      <c r="B12" s="9">
        <v>0</v>
      </c>
      <c r="C12" s="7"/>
      <c r="D12" s="7"/>
      <c r="E12" s="7"/>
      <c r="F12" s="7"/>
      <c r="G12" s="7"/>
      <c r="H12" s="7"/>
      <c r="I12" s="7"/>
    </row>
    <row r="13" spans="1:9" ht="12.75">
      <c r="A13" s="10" t="s">
        <v>12</v>
      </c>
      <c r="B13" s="11">
        <f>SUM(B5:B12)</f>
        <v>220820240</v>
      </c>
      <c r="C13" s="7"/>
      <c r="D13" s="7"/>
      <c r="E13" s="7"/>
      <c r="F13" s="7"/>
      <c r="G13" s="7"/>
      <c r="H13" s="7"/>
      <c r="I13" s="7"/>
    </row>
    <row r="14" spans="1:9" ht="12.75">
      <c r="A14" s="12" t="s">
        <v>13</v>
      </c>
      <c r="B14" s="13">
        <f>'5.kiadások működés,felh Összese'!E118</f>
        <v>1429138</v>
      </c>
      <c r="C14" s="7"/>
      <c r="D14" s="7"/>
      <c r="E14" s="7"/>
      <c r="F14" s="7"/>
      <c r="G14" s="7"/>
      <c r="H14" s="7"/>
      <c r="I14" s="7"/>
    </row>
    <row r="15" spans="1:9" ht="12.75">
      <c r="A15" s="14" t="s">
        <v>14</v>
      </c>
      <c r="B15" s="15">
        <f>B13+B14</f>
        <v>222249378</v>
      </c>
      <c r="C15" s="7"/>
      <c r="D15" s="7"/>
      <c r="E15" s="7"/>
      <c r="F15" s="7"/>
      <c r="G15" s="7"/>
      <c r="H15" s="7"/>
      <c r="I15" s="7"/>
    </row>
    <row r="16" spans="1:9" ht="12.75">
      <c r="A16" s="16" t="s">
        <v>15</v>
      </c>
      <c r="B16" s="17">
        <f>'9.bevételek működés,felh.Összes'!E19</f>
        <v>46727831</v>
      </c>
      <c r="C16" s="7"/>
      <c r="D16" s="7"/>
      <c r="E16" s="7"/>
      <c r="F16" s="7"/>
      <c r="G16" s="7"/>
      <c r="H16" s="7"/>
      <c r="I16" s="7"/>
    </row>
    <row r="17" spans="1:9" ht="12.75">
      <c r="A17" s="8" t="s">
        <v>16</v>
      </c>
      <c r="B17" s="9">
        <f>'9.bevételek működés,felh.Összes'!E58</f>
        <v>16451167</v>
      </c>
      <c r="C17" s="7"/>
      <c r="D17" s="7"/>
      <c r="E17" s="7"/>
      <c r="F17" s="7"/>
      <c r="G17" s="7"/>
      <c r="H17" s="7"/>
      <c r="I17" s="7"/>
    </row>
    <row r="18" spans="1:9" ht="12.75">
      <c r="A18" s="8" t="s">
        <v>17</v>
      </c>
      <c r="B18" s="9">
        <f>'9.bevételek működés,felh.Összes'!E33</f>
        <v>3780000</v>
      </c>
      <c r="C18" s="7"/>
      <c r="D18" s="7"/>
      <c r="E18" s="7"/>
      <c r="F18" s="7"/>
      <c r="G18" s="7"/>
      <c r="H18" s="7"/>
      <c r="I18" s="7"/>
    </row>
    <row r="19" spans="1:9" ht="12.75">
      <c r="A19" s="8" t="s">
        <v>18</v>
      </c>
      <c r="B19" s="9">
        <f>'9.bevételek működés,felh.Összes'!E45</f>
        <v>7349621</v>
      </c>
      <c r="C19" s="7"/>
      <c r="D19" s="7"/>
      <c r="E19" s="7"/>
      <c r="F19" s="7"/>
      <c r="G19" s="7"/>
      <c r="H19" s="7"/>
      <c r="I19" s="7"/>
    </row>
    <row r="20" spans="1:9" ht="12.75">
      <c r="A20" s="8" t="s">
        <v>19</v>
      </c>
      <c r="B20" s="9">
        <f>'9.bevételek működés,felh.Összes'!E64</f>
        <v>0</v>
      </c>
      <c r="C20" s="7"/>
      <c r="D20" s="7"/>
      <c r="E20" s="7"/>
      <c r="F20" s="7"/>
      <c r="G20" s="7"/>
      <c r="H20" s="7"/>
      <c r="I20" s="7"/>
    </row>
    <row r="21" spans="1:9" ht="12.75">
      <c r="A21" s="8" t="s">
        <v>20</v>
      </c>
      <c r="B21" s="9">
        <f>'9.bevételek működés,felh.Összes'!E51</f>
        <v>1000000</v>
      </c>
      <c r="C21" s="7"/>
      <c r="D21" s="7"/>
      <c r="E21" s="7"/>
      <c r="F21" s="7"/>
      <c r="G21" s="7"/>
      <c r="H21" s="7"/>
      <c r="I21" s="7"/>
    </row>
    <row r="22" spans="1:9" ht="12.75">
      <c r="A22" s="8" t="s">
        <v>21</v>
      </c>
      <c r="B22" s="9">
        <f>'9.bevételek működés,felh.Összes'!E70</f>
        <v>0</v>
      </c>
      <c r="C22" s="7"/>
      <c r="D22" s="7"/>
      <c r="E22" s="7"/>
      <c r="F22" s="7"/>
      <c r="G22" s="7"/>
      <c r="H22" s="7"/>
      <c r="I22" s="7"/>
    </row>
    <row r="23" spans="1:9" ht="12.75">
      <c r="A23" s="10" t="s">
        <v>22</v>
      </c>
      <c r="B23" s="11">
        <f>SUM(B16:B22)</f>
        <v>75308619</v>
      </c>
      <c r="C23" s="7"/>
      <c r="D23" s="7"/>
      <c r="E23" s="7"/>
      <c r="F23" s="7"/>
      <c r="G23" s="7"/>
      <c r="H23" s="7"/>
      <c r="I23" s="7"/>
    </row>
    <row r="24" spans="1:9" ht="12.75">
      <c r="A24" s="12" t="s">
        <v>23</v>
      </c>
      <c r="B24" s="13">
        <f>'9.bevételek működés,felh.Összes'!C104+'9.bevételek működés,felh.Összes'!D88</f>
        <v>146940759</v>
      </c>
      <c r="C24" s="7"/>
      <c r="D24" s="7"/>
      <c r="E24" s="7"/>
      <c r="F24" s="7"/>
      <c r="G24" s="7"/>
      <c r="H24" s="7"/>
      <c r="I24" s="7"/>
    </row>
    <row r="25" spans="1:9" ht="12.75">
      <c r="A25" s="14" t="s">
        <v>24</v>
      </c>
      <c r="B25" s="15">
        <f>B23+B24</f>
        <v>222249378</v>
      </c>
      <c r="C25" s="7"/>
      <c r="D25" s="7"/>
      <c r="E25" s="7"/>
      <c r="F25" s="7"/>
      <c r="G25" s="7"/>
      <c r="H25" s="7"/>
      <c r="I25" s="7"/>
    </row>
    <row r="26" spans="1:9" ht="12.75">
      <c r="A26" s="7"/>
      <c r="B26" s="6"/>
      <c r="C26" s="7"/>
      <c r="D26" s="7"/>
      <c r="E26" s="7"/>
      <c r="F26" s="7"/>
      <c r="G26" s="7"/>
      <c r="H26" s="7"/>
      <c r="I26" s="7"/>
    </row>
    <row r="27" spans="1:9" ht="12.75">
      <c r="A27" s="7"/>
      <c r="B27" s="6"/>
      <c r="C27" s="7"/>
      <c r="D27" s="7"/>
      <c r="E27" s="7"/>
      <c r="F27" s="7"/>
      <c r="G27" s="7"/>
      <c r="H27" s="7"/>
      <c r="I27" s="7"/>
    </row>
    <row r="28" spans="1:9" ht="12.75">
      <c r="A28" s="7"/>
      <c r="B28" s="6"/>
      <c r="C28" s="7"/>
      <c r="D28" s="7"/>
      <c r="E28" s="7"/>
      <c r="F28" s="7"/>
      <c r="G28" s="7"/>
      <c r="H28" s="7"/>
      <c r="I28" s="7"/>
    </row>
    <row r="29" spans="1:9" ht="12.75">
      <c r="A29" s="7"/>
      <c r="B29" s="6"/>
      <c r="C29" s="7"/>
      <c r="D29" s="7"/>
      <c r="E29" s="7"/>
      <c r="F29" s="7"/>
      <c r="G29" s="7"/>
      <c r="H29" s="7"/>
      <c r="I29" s="7"/>
    </row>
    <row r="30" spans="1:9" ht="12.75">
      <c r="A30" s="7"/>
      <c r="B30" s="6"/>
      <c r="C30" s="7"/>
      <c r="D30" s="7"/>
      <c r="E30" s="7"/>
      <c r="F30" s="7"/>
      <c r="G30" s="7"/>
      <c r="H30" s="7"/>
      <c r="I30" s="7"/>
    </row>
    <row r="31" spans="1:9" ht="12.75">
      <c r="A31" s="7"/>
      <c r="B31" s="6"/>
      <c r="C31" s="7"/>
      <c r="D31" s="7"/>
      <c r="E31" s="7"/>
      <c r="F31" s="7"/>
      <c r="G31" s="7"/>
      <c r="H31" s="7"/>
      <c r="I31" s="7"/>
    </row>
    <row r="32" spans="1:9" ht="12.75">
      <c r="A32" s="7"/>
      <c r="B32" s="6"/>
      <c r="C32" s="7"/>
      <c r="D32" s="7"/>
      <c r="E32" s="7"/>
      <c r="F32" s="7"/>
      <c r="G32" s="7"/>
      <c r="H32" s="7"/>
      <c r="I32" s="7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90"/>
  <headerFooter alignWithMargins="0">
    <oddHeader>&amp;C&amp;"Times New Roman,Normál"&amp;12 1. melléklet a 9/2020. (IX. 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0" zoomScaleNormal="80" workbookViewId="0" topLeftCell="A1">
      <selection activeCell="D18" sqref="D18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20.7109375" style="0" customWidth="1"/>
    <col min="5" max="5" width="17.7109375" style="0" customWidth="1"/>
  </cols>
  <sheetData>
    <row r="1" spans="1:5" ht="45.75" customHeight="1">
      <c r="A1" s="126" t="s">
        <v>300</v>
      </c>
      <c r="B1" s="126"/>
      <c r="C1" s="126"/>
      <c r="D1" s="126"/>
      <c r="E1" s="126"/>
    </row>
    <row r="2" spans="1:5" ht="23.25" customHeight="1">
      <c r="A2" s="127" t="s">
        <v>511</v>
      </c>
      <c r="B2" s="127"/>
      <c r="C2" s="127"/>
      <c r="D2" s="127"/>
      <c r="E2" s="127"/>
    </row>
    <row r="3" ht="12.75">
      <c r="A3" s="128"/>
    </row>
    <row r="5" spans="1:5" ht="12.75">
      <c r="A5" s="75" t="s">
        <v>28</v>
      </c>
      <c r="B5" s="76" t="s">
        <v>29</v>
      </c>
      <c r="C5" s="235" t="s">
        <v>27</v>
      </c>
      <c r="D5" s="235" t="s">
        <v>512</v>
      </c>
      <c r="E5" s="236" t="s">
        <v>509</v>
      </c>
    </row>
    <row r="6" spans="1:5" ht="12.75">
      <c r="A6" s="74"/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2.75">
      <c r="A8" s="74"/>
      <c r="B8" s="74"/>
      <c r="C8" s="74"/>
      <c r="D8" s="74"/>
      <c r="E8" s="74"/>
    </row>
    <row r="9" spans="1:5" ht="12.75">
      <c r="A9" s="74"/>
      <c r="B9" s="74"/>
      <c r="C9" s="74"/>
      <c r="D9" s="74"/>
      <c r="E9" s="74"/>
    </row>
    <row r="10" spans="1:5" ht="12.75">
      <c r="A10" s="112" t="s">
        <v>513</v>
      </c>
      <c r="B10" s="174" t="s">
        <v>182</v>
      </c>
      <c r="C10" s="121">
        <v>0</v>
      </c>
      <c r="D10" s="121">
        <v>0</v>
      </c>
      <c r="E10" s="121">
        <f>SUM(C10:D10)</f>
        <v>0</v>
      </c>
    </row>
    <row r="11" spans="1:5" ht="12.75">
      <c r="A11" s="112"/>
      <c r="B11" s="174"/>
      <c r="C11" s="237"/>
      <c r="D11" s="237"/>
      <c r="E11" s="237"/>
    </row>
    <row r="12" spans="1:5" ht="12.75">
      <c r="A12" s="112"/>
      <c r="B12" s="174"/>
      <c r="C12" s="237"/>
      <c r="D12" s="237"/>
      <c r="E12" s="237"/>
    </row>
    <row r="13" spans="1:5" ht="12.75">
      <c r="A13" s="112"/>
      <c r="B13" s="174"/>
      <c r="C13" s="237"/>
      <c r="D13" s="237"/>
      <c r="E13" s="237"/>
    </row>
    <row r="14" spans="1:5" ht="12.75">
      <c r="A14" s="112"/>
      <c r="B14" s="174"/>
      <c r="C14" s="237"/>
      <c r="D14" s="237"/>
      <c r="E14" s="237"/>
    </row>
    <row r="15" spans="1:5" ht="12.75">
      <c r="A15" s="112" t="s">
        <v>514</v>
      </c>
      <c r="B15" s="174" t="s">
        <v>182</v>
      </c>
      <c r="C15" s="237">
        <v>0</v>
      </c>
      <c r="D15" s="237">
        <v>0</v>
      </c>
      <c r="E15" s="237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10. melléklet a  9/2020. (IX. 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workbookViewId="0" topLeftCell="A7">
      <selection activeCell="H62" sqref="H6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6" t="s">
        <v>515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6.5" customHeight="1">
      <c r="A2" s="127" t="s">
        <v>516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6.5" customHeight="1">
      <c r="A3" s="3"/>
      <c r="B3" s="238"/>
      <c r="C3" s="238"/>
      <c r="D3" s="238"/>
      <c r="E3" s="238"/>
      <c r="F3" s="238"/>
      <c r="G3" s="238"/>
      <c r="H3" s="238"/>
      <c r="I3" s="238"/>
      <c r="J3" s="238"/>
    </row>
    <row r="4" ht="12.75">
      <c r="A4" s="129" t="s">
        <v>27</v>
      </c>
    </row>
    <row r="5" spans="1:10" ht="61.5" customHeight="1">
      <c r="A5" s="75" t="s">
        <v>28</v>
      </c>
      <c r="B5" s="76" t="s">
        <v>29</v>
      </c>
      <c r="C5" s="235" t="s">
        <v>517</v>
      </c>
      <c r="D5" s="235" t="s">
        <v>518</v>
      </c>
      <c r="E5" s="235" t="s">
        <v>519</v>
      </c>
      <c r="F5" s="235" t="s">
        <v>520</v>
      </c>
      <c r="G5" s="235" t="s">
        <v>521</v>
      </c>
      <c r="H5" s="235" t="s">
        <v>522</v>
      </c>
      <c r="I5" s="235" t="s">
        <v>523</v>
      </c>
      <c r="J5" s="235" t="s">
        <v>524</v>
      </c>
    </row>
    <row r="6" spans="1:10" ht="12.75">
      <c r="A6" s="8"/>
      <c r="B6" s="8"/>
      <c r="C6" s="8"/>
      <c r="D6" s="8"/>
      <c r="E6" s="8"/>
      <c r="F6" s="239"/>
      <c r="G6" s="240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9"/>
      <c r="D8" s="89"/>
      <c r="E8" s="8"/>
      <c r="F8" s="8"/>
      <c r="G8" s="8"/>
      <c r="H8" s="8"/>
      <c r="I8" s="8"/>
      <c r="J8" s="8"/>
    </row>
    <row r="9" spans="1:10" ht="12.75">
      <c r="A9" s="8"/>
      <c r="B9" s="8"/>
      <c r="C9" s="89"/>
      <c r="D9" s="89"/>
      <c r="E9" s="8"/>
      <c r="F9" s="8"/>
      <c r="G9" s="8"/>
      <c r="H9" s="8"/>
      <c r="I9" s="8"/>
      <c r="J9" s="8"/>
    </row>
    <row r="10" spans="1:10" ht="12.75">
      <c r="A10" s="96" t="s">
        <v>186</v>
      </c>
      <c r="B10" s="90" t="s">
        <v>187</v>
      </c>
      <c r="C10" s="89"/>
      <c r="D10" s="89"/>
      <c r="E10" s="8"/>
      <c r="F10" s="8"/>
      <c r="G10" s="8"/>
      <c r="H10" s="8"/>
      <c r="I10" s="8"/>
      <c r="J10" s="8"/>
    </row>
    <row r="11" spans="1:10" ht="12.75">
      <c r="A11" s="96"/>
      <c r="B11" s="90"/>
      <c r="C11" s="89"/>
      <c r="D11" s="89"/>
      <c r="E11" s="8"/>
      <c r="F11" s="8"/>
      <c r="G11" s="8"/>
      <c r="H11" s="8"/>
      <c r="I11" s="8"/>
      <c r="J11" s="8"/>
    </row>
    <row r="12" spans="1:10" ht="12.75">
      <c r="A12" s="96"/>
      <c r="B12" s="90"/>
      <c r="C12" s="89"/>
      <c r="D12" s="89"/>
      <c r="E12" s="8"/>
      <c r="F12" s="8"/>
      <c r="G12" s="8"/>
      <c r="H12" s="8"/>
      <c r="I12" s="8"/>
      <c r="J12" s="8"/>
    </row>
    <row r="13" spans="1:10" ht="12.75">
      <c r="A13" s="96"/>
      <c r="B13" s="90"/>
      <c r="C13" s="89"/>
      <c r="D13" s="89"/>
      <c r="E13" s="8"/>
      <c r="F13" s="8"/>
      <c r="G13" s="8"/>
      <c r="H13" s="8"/>
      <c r="I13" s="8"/>
      <c r="J13" s="8"/>
    </row>
    <row r="14" spans="1:10" ht="12.75">
      <c r="A14" s="96"/>
      <c r="B14" s="90"/>
      <c r="C14" s="89"/>
      <c r="D14" s="89"/>
      <c r="E14" s="8"/>
      <c r="F14" s="8"/>
      <c r="G14" s="8"/>
      <c r="H14" s="8"/>
      <c r="I14" s="8"/>
      <c r="J14" s="8"/>
    </row>
    <row r="15" spans="1:10" ht="12.75">
      <c r="A15" s="96" t="s">
        <v>510</v>
      </c>
      <c r="B15" s="90" t="s">
        <v>189</v>
      </c>
      <c r="C15" s="89"/>
      <c r="D15" s="89"/>
      <c r="E15" s="8"/>
      <c r="F15" s="8"/>
      <c r="G15" s="8"/>
      <c r="H15" s="8"/>
      <c r="I15" s="8"/>
      <c r="J15" s="8"/>
    </row>
    <row r="16" spans="1:10" ht="12.75">
      <c r="A16" s="96"/>
      <c r="B16" s="90"/>
      <c r="C16" s="89"/>
      <c r="D16" s="89"/>
      <c r="E16" s="8"/>
      <c r="F16" s="8"/>
      <c r="G16" s="8"/>
      <c r="H16" s="8"/>
      <c r="I16" s="8"/>
      <c r="J16" s="8"/>
    </row>
    <row r="17" spans="1:10" ht="12.75">
      <c r="A17" s="96"/>
      <c r="B17" s="90"/>
      <c r="C17" s="89"/>
      <c r="D17" s="89"/>
      <c r="E17" s="8"/>
      <c r="F17" s="8"/>
      <c r="G17" s="8"/>
      <c r="H17" s="8"/>
      <c r="I17" s="8"/>
      <c r="J17" s="8"/>
    </row>
    <row r="18" spans="1:10" ht="12.75">
      <c r="A18" s="96"/>
      <c r="B18" s="90"/>
      <c r="C18" s="89"/>
      <c r="D18" s="89"/>
      <c r="E18" s="8"/>
      <c r="F18" s="8"/>
      <c r="G18" s="8"/>
      <c r="H18" s="8"/>
      <c r="I18" s="8"/>
      <c r="J18" s="8"/>
    </row>
    <row r="19" spans="1:10" ht="12.75">
      <c r="A19" s="96"/>
      <c r="B19" s="90"/>
      <c r="C19" s="89"/>
      <c r="D19" s="89"/>
      <c r="E19" s="8"/>
      <c r="F19" s="8"/>
      <c r="G19" s="8"/>
      <c r="H19" s="8"/>
      <c r="I19" s="8"/>
      <c r="J19" s="8"/>
    </row>
    <row r="20" spans="1:10" ht="12.75">
      <c r="A20" s="84" t="s">
        <v>190</v>
      </c>
      <c r="B20" s="90" t="s">
        <v>191</v>
      </c>
      <c r="C20" s="89"/>
      <c r="D20" s="89"/>
      <c r="E20" s="8"/>
      <c r="F20" s="8"/>
      <c r="G20" s="8"/>
      <c r="H20" s="8"/>
      <c r="I20" s="8"/>
      <c r="J20" s="8"/>
    </row>
    <row r="21" spans="1:10" ht="12.75">
      <c r="A21" s="84"/>
      <c r="B21" s="90"/>
      <c r="C21" s="89"/>
      <c r="D21" s="89"/>
      <c r="E21" s="8"/>
      <c r="F21" s="8"/>
      <c r="G21" s="8"/>
      <c r="H21" s="8"/>
      <c r="I21" s="8"/>
      <c r="J21" s="8"/>
    </row>
    <row r="22" spans="1:10" ht="12.75">
      <c r="A22" s="84"/>
      <c r="B22" s="90"/>
      <c r="C22" s="89"/>
      <c r="D22" s="89"/>
      <c r="E22" s="8"/>
      <c r="F22" s="8"/>
      <c r="G22" s="8"/>
      <c r="H22" s="8"/>
      <c r="I22" s="8"/>
      <c r="J22" s="8"/>
    </row>
    <row r="23" spans="1:10" ht="12.75">
      <c r="A23" s="96" t="s">
        <v>192</v>
      </c>
      <c r="B23" s="90" t="s">
        <v>193</v>
      </c>
      <c r="C23" s="89"/>
      <c r="D23" s="89"/>
      <c r="E23" s="8"/>
      <c r="F23" s="8"/>
      <c r="G23" s="8"/>
      <c r="H23" s="8"/>
      <c r="I23" s="8"/>
      <c r="J23" s="8"/>
    </row>
    <row r="24" spans="1:10" ht="12.75">
      <c r="A24" s="96"/>
      <c r="B24" s="90"/>
      <c r="C24" s="89"/>
      <c r="D24" s="89"/>
      <c r="E24" s="8"/>
      <c r="F24" s="8"/>
      <c r="G24" s="8"/>
      <c r="H24" s="8"/>
      <c r="I24" s="8"/>
      <c r="J24" s="8"/>
    </row>
    <row r="25" spans="1:10" ht="12.75">
      <c r="A25" s="96"/>
      <c r="B25" s="90"/>
      <c r="C25" s="89"/>
      <c r="D25" s="89"/>
      <c r="E25" s="8"/>
      <c r="F25" s="8"/>
      <c r="G25" s="8"/>
      <c r="H25" s="8"/>
      <c r="I25" s="8"/>
      <c r="J25" s="8"/>
    </row>
    <row r="26" spans="1:10" ht="12.75">
      <c r="A26" s="96" t="s">
        <v>194</v>
      </c>
      <c r="B26" s="90" t="s">
        <v>195</v>
      </c>
      <c r="C26" s="89"/>
      <c r="D26" s="89"/>
      <c r="E26" s="8"/>
      <c r="F26" s="8"/>
      <c r="G26" s="8"/>
      <c r="H26" s="8"/>
      <c r="I26" s="8"/>
      <c r="J26" s="8"/>
    </row>
    <row r="27" spans="1:10" ht="12.75">
      <c r="A27" s="96"/>
      <c r="B27" s="90"/>
      <c r="C27" s="89"/>
      <c r="D27" s="89"/>
      <c r="E27" s="8"/>
      <c r="F27" s="8"/>
      <c r="G27" s="8"/>
      <c r="H27" s="8"/>
      <c r="I27" s="8"/>
      <c r="J27" s="8"/>
    </row>
    <row r="28" spans="1:10" ht="12.75">
      <c r="A28" s="96"/>
      <c r="B28" s="90"/>
      <c r="C28" s="89"/>
      <c r="D28" s="89"/>
      <c r="E28" s="8"/>
      <c r="F28" s="8"/>
      <c r="G28" s="8"/>
      <c r="H28" s="8"/>
      <c r="I28" s="8"/>
      <c r="J28" s="8"/>
    </row>
    <row r="29" spans="1:10" ht="12.75">
      <c r="A29" s="84" t="s">
        <v>196</v>
      </c>
      <c r="B29" s="90" t="s">
        <v>197</v>
      </c>
      <c r="C29" s="89"/>
      <c r="D29" s="89"/>
      <c r="E29" s="8"/>
      <c r="F29" s="8"/>
      <c r="G29" s="8"/>
      <c r="H29" s="8"/>
      <c r="I29" s="8"/>
      <c r="J29" s="8"/>
    </row>
    <row r="30" spans="1:10" ht="12.75">
      <c r="A30" s="84" t="s">
        <v>198</v>
      </c>
      <c r="B30" s="90" t="s">
        <v>199</v>
      </c>
      <c r="C30" s="89"/>
      <c r="D30" s="89"/>
      <c r="E30" s="8"/>
      <c r="F30" s="8"/>
      <c r="G30" s="8"/>
      <c r="H30" s="8"/>
      <c r="I30" s="8"/>
      <c r="J30" s="8"/>
    </row>
    <row r="31" spans="1:10" ht="12.75">
      <c r="A31" s="241" t="s">
        <v>200</v>
      </c>
      <c r="B31" s="242" t="s">
        <v>201</v>
      </c>
      <c r="C31" s="88"/>
      <c r="D31" s="88"/>
      <c r="E31" s="8"/>
      <c r="F31" s="8"/>
      <c r="G31" s="8"/>
      <c r="H31" s="8"/>
      <c r="I31" s="8"/>
      <c r="J31" s="8"/>
    </row>
    <row r="32" spans="1:10" ht="12.75">
      <c r="A32" s="243"/>
      <c r="B32" s="174"/>
      <c r="C32" s="89"/>
      <c r="D32" s="89"/>
      <c r="E32" s="8"/>
      <c r="F32" s="8"/>
      <c r="G32" s="8"/>
      <c r="H32" s="8"/>
      <c r="I32" s="8"/>
      <c r="J32" s="8"/>
    </row>
    <row r="33" spans="1:10" ht="12.75">
      <c r="A33" s="243"/>
      <c r="B33" s="174"/>
      <c r="C33" s="89"/>
      <c r="D33" s="89"/>
      <c r="E33" s="8"/>
      <c r="F33" s="8"/>
      <c r="G33" s="8"/>
      <c r="H33" s="8"/>
      <c r="I33" s="8"/>
      <c r="J33" s="8"/>
    </row>
    <row r="34" spans="1:10" ht="12.75">
      <c r="A34" s="243"/>
      <c r="B34" s="174"/>
      <c r="C34" s="89"/>
      <c r="D34" s="89"/>
      <c r="E34" s="8"/>
      <c r="F34" s="8"/>
      <c r="G34" s="8"/>
      <c r="H34" s="8"/>
      <c r="I34" s="8"/>
      <c r="J34" s="8"/>
    </row>
    <row r="35" spans="1:10" ht="12.75">
      <c r="A35" s="243"/>
      <c r="B35" s="174"/>
      <c r="C35" s="89"/>
      <c r="D35" s="89"/>
      <c r="E35" s="8"/>
      <c r="F35" s="8"/>
      <c r="G35" s="8"/>
      <c r="H35" s="8"/>
      <c r="I35" s="8"/>
      <c r="J35" s="8"/>
    </row>
    <row r="36" spans="1:10" ht="12.75">
      <c r="A36" s="96" t="s">
        <v>202</v>
      </c>
      <c r="B36" s="90" t="s">
        <v>203</v>
      </c>
      <c r="C36" s="89"/>
      <c r="D36" s="89"/>
      <c r="E36" s="8"/>
      <c r="F36" s="8"/>
      <c r="G36" s="8"/>
      <c r="H36" s="8"/>
      <c r="I36" s="8"/>
      <c r="J36" s="8"/>
    </row>
    <row r="37" spans="1:10" ht="12.75">
      <c r="A37" s="96"/>
      <c r="B37" s="90"/>
      <c r="C37" s="89"/>
      <c r="D37" s="89"/>
      <c r="E37" s="8"/>
      <c r="F37" s="8"/>
      <c r="G37" s="8"/>
      <c r="H37" s="8"/>
      <c r="I37" s="8"/>
      <c r="J37" s="8"/>
    </row>
    <row r="38" spans="1:10" ht="12.75">
      <c r="A38" s="96"/>
      <c r="B38" s="90"/>
      <c r="C38" s="89"/>
      <c r="D38" s="89"/>
      <c r="E38" s="8"/>
      <c r="F38" s="8"/>
      <c r="G38" s="8"/>
      <c r="H38" s="8"/>
      <c r="I38" s="8"/>
      <c r="J38" s="8"/>
    </row>
    <row r="39" spans="1:10" ht="12.75">
      <c r="A39" s="96"/>
      <c r="B39" s="90"/>
      <c r="C39" s="89"/>
      <c r="D39" s="89"/>
      <c r="E39" s="8"/>
      <c r="F39" s="8"/>
      <c r="G39" s="8"/>
      <c r="H39" s="8"/>
      <c r="I39" s="8"/>
      <c r="J39" s="8"/>
    </row>
    <row r="40" spans="1:10" ht="12.75">
      <c r="A40" s="96"/>
      <c r="B40" s="90"/>
      <c r="C40" s="89"/>
      <c r="D40" s="89"/>
      <c r="E40" s="8"/>
      <c r="F40" s="8"/>
      <c r="G40" s="8"/>
      <c r="H40" s="8"/>
      <c r="I40" s="8"/>
      <c r="J40" s="8"/>
    </row>
    <row r="41" spans="1:10" ht="12.75">
      <c r="A41" s="96" t="s">
        <v>204</v>
      </c>
      <c r="B41" s="90" t="s">
        <v>205</v>
      </c>
      <c r="C41" s="89"/>
      <c r="D41" s="89"/>
      <c r="E41" s="8"/>
      <c r="F41" s="8"/>
      <c r="G41" s="8"/>
      <c r="H41" s="8"/>
      <c r="I41" s="8"/>
      <c r="J41" s="8"/>
    </row>
    <row r="42" spans="1:10" ht="12.75">
      <c r="A42" s="96"/>
      <c r="B42" s="90"/>
      <c r="C42" s="89"/>
      <c r="D42" s="89"/>
      <c r="E42" s="8"/>
      <c r="F42" s="8"/>
      <c r="G42" s="8"/>
      <c r="H42" s="8"/>
      <c r="I42" s="8"/>
      <c r="J42" s="8"/>
    </row>
    <row r="43" spans="1:10" ht="12.75">
      <c r="A43" s="96"/>
      <c r="B43" s="90"/>
      <c r="C43" s="89"/>
      <c r="D43" s="89"/>
      <c r="E43" s="8"/>
      <c r="F43" s="8"/>
      <c r="G43" s="8"/>
      <c r="H43" s="8"/>
      <c r="I43" s="8"/>
      <c r="J43" s="8"/>
    </row>
    <row r="44" spans="1:10" ht="12.75">
      <c r="A44" s="96"/>
      <c r="B44" s="90"/>
      <c r="C44" s="89"/>
      <c r="D44" s="89"/>
      <c r="E44" s="8"/>
      <c r="F44" s="8"/>
      <c r="G44" s="8"/>
      <c r="H44" s="8"/>
      <c r="I44" s="8"/>
      <c r="J44" s="8"/>
    </row>
    <row r="45" spans="1:10" ht="12.75">
      <c r="A45" s="96"/>
      <c r="B45" s="90"/>
      <c r="C45" s="89"/>
      <c r="D45" s="89"/>
      <c r="E45" s="8"/>
      <c r="F45" s="8"/>
      <c r="G45" s="8"/>
      <c r="H45" s="8"/>
      <c r="I45" s="8"/>
      <c r="J45" s="8"/>
    </row>
    <row r="46" spans="1:10" ht="12.75">
      <c r="A46" s="96" t="s">
        <v>206</v>
      </c>
      <c r="B46" s="90" t="s">
        <v>207</v>
      </c>
      <c r="C46" s="89"/>
      <c r="D46" s="89"/>
      <c r="E46" s="8"/>
      <c r="F46" s="8"/>
      <c r="G46" s="8"/>
      <c r="H46" s="8"/>
      <c r="I46" s="8"/>
      <c r="J46" s="8"/>
    </row>
    <row r="47" spans="1:10" ht="12.75">
      <c r="A47" s="96" t="s">
        <v>208</v>
      </c>
      <c r="B47" s="90" t="s">
        <v>209</v>
      </c>
      <c r="C47" s="89"/>
      <c r="D47" s="89"/>
      <c r="E47" s="8"/>
      <c r="F47" s="8"/>
      <c r="G47" s="8"/>
      <c r="H47" s="8"/>
      <c r="I47" s="8"/>
      <c r="J47" s="8"/>
    </row>
    <row r="48" spans="1:10" ht="12.75">
      <c r="A48" s="241" t="s">
        <v>210</v>
      </c>
      <c r="B48" s="242" t="s">
        <v>211</v>
      </c>
      <c r="C48" s="88"/>
      <c r="D48" s="88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&amp;"Times New Roman,Normál"&amp;12 9/2020. (IX. 8.)&amp;"Calibri,Általános"&amp;11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3"/>
  <sheetViews>
    <sheetView zoomScale="80" zoomScaleNormal="80" workbookViewId="0" topLeftCell="A1">
      <selection activeCell="D29" sqref="D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5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38.25" customHeight="1">
      <c r="A1" s="126" t="s">
        <v>300</v>
      </c>
      <c r="B1" s="126"/>
      <c r="C1" s="126"/>
      <c r="D1" s="126"/>
      <c r="E1" s="126"/>
      <c r="F1" s="126"/>
      <c r="G1" s="126"/>
      <c r="H1" s="126"/>
    </row>
    <row r="2" spans="1:8" ht="95.25" customHeight="1">
      <c r="A2" s="127" t="s">
        <v>525</v>
      </c>
      <c r="B2" s="127"/>
      <c r="C2" s="127"/>
      <c r="D2" s="127"/>
      <c r="E2" s="127"/>
      <c r="F2" s="127"/>
      <c r="G2" s="201"/>
      <c r="H2" s="201"/>
    </row>
    <row r="3" spans="1:8" ht="20.25" customHeight="1">
      <c r="A3" s="244"/>
      <c r="B3" s="245"/>
      <c r="C3" s="245"/>
      <c r="D3" s="245"/>
      <c r="E3" s="245"/>
      <c r="F3" s="245"/>
      <c r="G3" s="245"/>
      <c r="H3" s="245"/>
    </row>
    <row r="4" ht="12.75">
      <c r="A4" s="129" t="s">
        <v>27</v>
      </c>
    </row>
    <row r="5" spans="1:5" ht="86.25" customHeight="1">
      <c r="A5" s="75" t="s">
        <v>28</v>
      </c>
      <c r="B5" s="76" t="s">
        <v>29</v>
      </c>
      <c r="C5" s="235" t="s">
        <v>522</v>
      </c>
      <c r="D5" s="235" t="s">
        <v>523</v>
      </c>
      <c r="E5" s="235" t="s">
        <v>526</v>
      </c>
    </row>
    <row r="6" spans="1:5" ht="12.75">
      <c r="A6" s="100" t="s">
        <v>438</v>
      </c>
      <c r="B6" s="84" t="s">
        <v>439</v>
      </c>
      <c r="C6" s="8"/>
      <c r="D6" s="8"/>
      <c r="E6" s="240"/>
    </row>
    <row r="7" spans="1:5" ht="12.75">
      <c r="A7" s="246" t="s">
        <v>527</v>
      </c>
      <c r="B7" s="246" t="s">
        <v>439</v>
      </c>
      <c r="C7" s="8"/>
      <c r="D7" s="8"/>
      <c r="E7" s="8"/>
    </row>
    <row r="8" spans="1:5" ht="12.75">
      <c r="A8" s="99" t="s">
        <v>440</v>
      </c>
      <c r="B8" s="84" t="s">
        <v>441</v>
      </c>
      <c r="C8" s="8"/>
      <c r="D8" s="8"/>
      <c r="E8" s="8"/>
    </row>
    <row r="9" spans="1:5" ht="12.75">
      <c r="A9" s="100" t="s">
        <v>528</v>
      </c>
      <c r="B9" s="84" t="s">
        <v>443</v>
      </c>
      <c r="C9" s="8"/>
      <c r="D9" s="8"/>
      <c r="E9" s="8"/>
    </row>
    <row r="10" spans="1:5" ht="12.75">
      <c r="A10" s="246" t="s">
        <v>527</v>
      </c>
      <c r="B10" s="246" t="s">
        <v>443</v>
      </c>
      <c r="C10" s="8"/>
      <c r="D10" s="8"/>
      <c r="E10" s="8"/>
    </row>
    <row r="11" spans="1:5" ht="12.75">
      <c r="A11" s="247" t="s">
        <v>444</v>
      </c>
      <c r="B11" s="91" t="s">
        <v>445</v>
      </c>
      <c r="C11" s="8"/>
      <c r="D11" s="8"/>
      <c r="E11" s="8"/>
    </row>
    <row r="12" spans="1:5" ht="12.75">
      <c r="A12" s="99" t="s">
        <v>529</v>
      </c>
      <c r="B12" s="84" t="s">
        <v>447</v>
      </c>
      <c r="C12" s="8"/>
      <c r="D12" s="8"/>
      <c r="E12" s="8"/>
    </row>
    <row r="13" spans="1:5" ht="12.75">
      <c r="A13" s="246" t="s">
        <v>530</v>
      </c>
      <c r="B13" s="246" t="s">
        <v>447</v>
      </c>
      <c r="C13" s="8"/>
      <c r="D13" s="8"/>
      <c r="E13" s="8"/>
    </row>
    <row r="14" spans="1:5" ht="12.75">
      <c r="A14" s="100" t="s">
        <v>531</v>
      </c>
      <c r="B14" s="84" t="s">
        <v>449</v>
      </c>
      <c r="C14" s="8"/>
      <c r="D14" s="8"/>
      <c r="E14" s="8"/>
    </row>
    <row r="15" spans="1:5" ht="12.75">
      <c r="A15" s="96" t="s">
        <v>532</v>
      </c>
      <c r="B15" s="84" t="s">
        <v>451</v>
      </c>
      <c r="C15" s="74"/>
      <c r="D15" s="74"/>
      <c r="E15" s="74"/>
    </row>
    <row r="16" spans="1:5" ht="12.75">
      <c r="A16" s="246" t="s">
        <v>533</v>
      </c>
      <c r="B16" s="246" t="s">
        <v>451</v>
      </c>
      <c r="C16" s="74"/>
      <c r="D16" s="74"/>
      <c r="E16" s="74"/>
    </row>
    <row r="17" spans="1:5" ht="12.75">
      <c r="A17" s="100" t="s">
        <v>534</v>
      </c>
      <c r="B17" s="84" t="s">
        <v>453</v>
      </c>
      <c r="C17" s="74"/>
      <c r="D17" s="74"/>
      <c r="E17" s="74"/>
    </row>
    <row r="18" spans="1:5" ht="12.75">
      <c r="A18" s="248" t="s">
        <v>454</v>
      </c>
      <c r="B18" s="91" t="s">
        <v>455</v>
      </c>
      <c r="C18" s="74"/>
      <c r="D18" s="74"/>
      <c r="E18" s="74"/>
    </row>
    <row r="19" spans="1:5" ht="12.75">
      <c r="A19" s="99" t="s">
        <v>478</v>
      </c>
      <c r="B19" s="84" t="s">
        <v>479</v>
      </c>
      <c r="C19" s="74"/>
      <c r="D19" s="74"/>
      <c r="E19" s="74"/>
    </row>
    <row r="20" spans="1:5" ht="12.75">
      <c r="A20" s="96" t="s">
        <v>480</v>
      </c>
      <c r="B20" s="84" t="s">
        <v>481</v>
      </c>
      <c r="C20" s="74"/>
      <c r="D20" s="74"/>
      <c r="E20" s="74"/>
    </row>
    <row r="21" spans="1:5" ht="12.75">
      <c r="A21" s="100" t="s">
        <v>482</v>
      </c>
      <c r="B21" s="84" t="s">
        <v>483</v>
      </c>
      <c r="C21" s="74"/>
      <c r="D21" s="74"/>
      <c r="E21" s="74"/>
    </row>
    <row r="22" spans="1:5" ht="12.75">
      <c r="A22" s="100" t="s">
        <v>535</v>
      </c>
      <c r="B22" s="84" t="s">
        <v>485</v>
      </c>
      <c r="C22" s="74"/>
      <c r="D22" s="74"/>
      <c r="E22" s="74"/>
    </row>
    <row r="23" spans="1:5" ht="12.75">
      <c r="A23" s="246" t="s">
        <v>536</v>
      </c>
      <c r="B23" s="246" t="s">
        <v>485</v>
      </c>
      <c r="C23" s="74"/>
      <c r="D23" s="74"/>
      <c r="E23" s="74"/>
    </row>
    <row r="24" spans="1:5" ht="12.75">
      <c r="A24" s="246" t="s">
        <v>537</v>
      </c>
      <c r="B24" s="246" t="s">
        <v>485</v>
      </c>
      <c r="C24" s="74"/>
      <c r="D24" s="74"/>
      <c r="E24" s="74"/>
    </row>
    <row r="25" spans="1:5" ht="12.75">
      <c r="A25" s="249" t="s">
        <v>538</v>
      </c>
      <c r="B25" s="249" t="s">
        <v>485</v>
      </c>
      <c r="C25" s="74"/>
      <c r="D25" s="74"/>
      <c r="E25" s="74"/>
    </row>
    <row r="26" spans="1:5" ht="12.75">
      <c r="A26" s="250" t="s">
        <v>488</v>
      </c>
      <c r="B26" s="94" t="s">
        <v>489</v>
      </c>
      <c r="C26" s="74"/>
      <c r="D26" s="74"/>
      <c r="E26" s="74"/>
    </row>
    <row r="27" spans="1:2" ht="12.75">
      <c r="A27" s="251"/>
      <c r="B27" s="252"/>
    </row>
    <row r="28" spans="1:7" ht="24.75" customHeight="1">
      <c r="A28" s="75" t="s">
        <v>28</v>
      </c>
      <c r="B28" s="76" t="s">
        <v>29</v>
      </c>
      <c r="C28" s="253" t="s">
        <v>539</v>
      </c>
      <c r="D28" s="253" t="s">
        <v>540</v>
      </c>
      <c r="E28" s="74" t="s">
        <v>541</v>
      </c>
      <c r="F28" s="254" t="s">
        <v>542</v>
      </c>
      <c r="G28" s="255" t="s">
        <v>543</v>
      </c>
    </row>
    <row r="29" spans="1:7" ht="12.75">
      <c r="A29" s="236" t="s">
        <v>544</v>
      </c>
      <c r="B29" s="94" t="s">
        <v>545</v>
      </c>
      <c r="C29" s="74"/>
      <c r="D29" s="74"/>
      <c r="E29" s="74"/>
      <c r="F29" s="256"/>
      <c r="G29" s="74"/>
    </row>
    <row r="30" spans="1:7" ht="12.75">
      <c r="A30" s="257" t="s">
        <v>546</v>
      </c>
      <c r="B30" s="94"/>
      <c r="C30" s="237"/>
      <c r="D30" s="237"/>
      <c r="E30" s="237"/>
      <c r="F30" s="258"/>
      <c r="G30" s="74"/>
    </row>
    <row r="31" spans="1:7" ht="12.75">
      <c r="A31" s="257" t="s">
        <v>547</v>
      </c>
      <c r="B31" s="94"/>
      <c r="C31" s="237"/>
      <c r="D31" s="237"/>
      <c r="E31" s="237"/>
      <c r="F31" s="258"/>
      <c r="G31" s="74"/>
    </row>
    <row r="32" spans="1:7" ht="12.75">
      <c r="A32" s="257" t="s">
        <v>548</v>
      </c>
      <c r="B32" s="94"/>
      <c r="C32" s="237"/>
      <c r="D32" s="237"/>
      <c r="E32" s="237"/>
      <c r="F32" s="258"/>
      <c r="G32" s="74"/>
    </row>
    <row r="33" spans="1:7" ht="12.75">
      <c r="A33" s="257" t="s">
        <v>549</v>
      </c>
      <c r="B33" s="94"/>
      <c r="C33" s="237"/>
      <c r="D33" s="237"/>
      <c r="E33" s="237"/>
      <c r="F33" s="258"/>
      <c r="G33" s="74"/>
    </row>
    <row r="34" spans="1:7" ht="12.75">
      <c r="A34" s="257" t="s">
        <v>550</v>
      </c>
      <c r="B34" s="94" t="s">
        <v>359</v>
      </c>
      <c r="C34" s="237"/>
      <c r="D34" s="237"/>
      <c r="E34" s="237"/>
      <c r="F34" s="258"/>
      <c r="G34" s="74"/>
    </row>
    <row r="35" spans="1:7" ht="12.75">
      <c r="A35" s="257" t="s">
        <v>551</v>
      </c>
      <c r="B35" s="94"/>
      <c r="C35" s="237"/>
      <c r="D35" s="237"/>
      <c r="E35" s="237"/>
      <c r="F35" s="258"/>
      <c r="G35" s="74"/>
    </row>
    <row r="36" spans="1:7" ht="12.75">
      <c r="A36" s="250" t="s">
        <v>552</v>
      </c>
      <c r="B36" s="94"/>
      <c r="C36" s="121"/>
      <c r="D36" s="121"/>
      <c r="E36" s="121"/>
      <c r="F36" s="259"/>
      <c r="G36" s="74"/>
    </row>
    <row r="37" spans="1:2" ht="12.75">
      <c r="A37" s="251"/>
      <c r="B37" s="252"/>
    </row>
    <row r="38" spans="1:2" ht="12.75">
      <c r="A38" s="251"/>
      <c r="B38" s="252"/>
    </row>
    <row r="39" spans="1:2" ht="12.75">
      <c r="A39" s="251"/>
      <c r="B39" s="252"/>
    </row>
    <row r="40" spans="1:2" ht="12.75">
      <c r="A40" s="251"/>
      <c r="B40" s="252"/>
    </row>
    <row r="41" spans="1:2" ht="12.75">
      <c r="A41" s="251"/>
      <c r="B41" s="252"/>
    </row>
    <row r="42" spans="1:2" ht="12.75">
      <c r="A42" s="251"/>
      <c r="B42" s="252"/>
    </row>
    <row r="43" spans="1:2" ht="12.75">
      <c r="A43" s="251"/>
      <c r="B43" s="252"/>
    </row>
    <row r="44" spans="1:2" ht="12.75">
      <c r="A44" s="251"/>
      <c r="B44" s="252"/>
    </row>
    <row r="45" spans="1:2" ht="12.75">
      <c r="A45" s="251"/>
      <c r="B45" s="252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260"/>
      <c r="B48" s="7"/>
      <c r="C48" s="7"/>
      <c r="D48" s="7"/>
      <c r="E48" s="7"/>
      <c r="F48" s="7"/>
      <c r="G48" s="7"/>
    </row>
    <row r="49" spans="1:7" ht="12.75">
      <c r="A49" s="261"/>
      <c r="B49" s="7"/>
      <c r="C49" s="7"/>
      <c r="D49" s="7"/>
      <c r="E49" s="7"/>
      <c r="F49" s="7"/>
      <c r="G49" s="7"/>
    </row>
    <row r="50" spans="1:7" ht="12.75">
      <c r="A50" s="261"/>
      <c r="B50" s="7"/>
      <c r="C50" s="7"/>
      <c r="D50" s="7"/>
      <c r="E50" s="7"/>
      <c r="F50" s="7"/>
      <c r="G50" s="7"/>
    </row>
    <row r="51" spans="1:7" ht="12.75">
      <c r="A51" s="261"/>
      <c r="B51" s="7"/>
      <c r="C51" s="7"/>
      <c r="D51" s="7"/>
      <c r="E51" s="7"/>
      <c r="F51" s="7"/>
      <c r="G51" s="7"/>
    </row>
    <row r="52" spans="1:7" ht="12.75">
      <c r="A52" s="261"/>
      <c r="B52" s="7"/>
      <c r="C52" s="7"/>
      <c r="D52" s="7"/>
      <c r="E52" s="7"/>
      <c r="F52" s="7"/>
      <c r="G52" s="7"/>
    </row>
    <row r="53" spans="1:7" ht="12.75">
      <c r="A53" s="261"/>
      <c r="B53" s="7"/>
      <c r="C53" s="7"/>
      <c r="D53" s="7"/>
      <c r="E53" s="7"/>
      <c r="F53" s="7"/>
      <c r="G53" s="7"/>
    </row>
    <row r="54" spans="1:7" ht="12.75">
      <c r="A54" s="260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8" ht="45.75" customHeight="1">
      <c r="A56" s="262"/>
      <c r="B56" s="262"/>
      <c r="C56" s="262"/>
      <c r="D56" s="262"/>
      <c r="E56" s="262"/>
      <c r="F56" s="262"/>
      <c r="G56" s="262"/>
      <c r="H56" s="262"/>
    </row>
    <row r="59" ht="12.75">
      <c r="A59" s="263"/>
    </row>
    <row r="60" ht="12.75">
      <c r="A60" s="261"/>
    </row>
    <row r="61" ht="12.75">
      <c r="A61" s="261"/>
    </row>
    <row r="62" ht="12.75">
      <c r="A62" s="261"/>
    </row>
    <row r="63" ht="12.75">
      <c r="A63" s="260"/>
    </row>
    <row r="64" ht="12.75">
      <c r="A64" s="261"/>
    </row>
    <row r="66" ht="12.75">
      <c r="A66" s="264"/>
    </row>
    <row r="67" ht="12.75">
      <c r="A67" s="264"/>
    </row>
    <row r="68" ht="12.75">
      <c r="A68" s="265"/>
    </row>
    <row r="69" ht="12.75">
      <c r="A69" s="265"/>
    </row>
    <row r="70" ht="12.75">
      <c r="A70" s="265"/>
    </row>
    <row r="71" ht="12.75">
      <c r="A71" s="265"/>
    </row>
    <row r="72" ht="12.75">
      <c r="A72" s="265"/>
    </row>
    <row r="73" ht="12.75">
      <c r="A73" s="265"/>
    </row>
  </sheetData>
  <sheetProtection selectLockedCells="1" selectUnlockedCells="1"/>
  <mergeCells count="3">
    <mergeCell ref="A1:H1"/>
    <mergeCell ref="A2:F2"/>
    <mergeCell ref="A56:H56"/>
  </mergeCells>
  <hyperlinks>
    <hyperlink ref="A18" r:id="rId1" display="Belföldi értékpapírok bevételei "/>
  </hyperlinks>
  <printOptions/>
  <pageMargins left="0.7083333333333334" right="0.7083333333333334" top="0.7618055555555556" bottom="0.7479166666666667" header="0.31527777777777777" footer="0.5118055555555555"/>
  <pageSetup horizontalDpi="300" verticalDpi="300" orientation="portrait" paperSize="9" scale="52"/>
  <headerFooter alignWithMargins="0">
    <oddHeader>&amp;C12. melléklet a &amp;"Times New Roman,Normál"&amp;12 9/2020. (IX. 8.)&amp;"Calibri,Általános"&amp;11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zoomScale="80" zoomScaleNormal="80" workbookViewId="0" topLeftCell="A1">
      <selection activeCell="C19" sqref="C19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24" customHeight="1">
      <c r="A1" s="126" t="s">
        <v>300</v>
      </c>
      <c r="B1" s="126"/>
    </row>
    <row r="2" spans="1:3" ht="18" customHeight="1">
      <c r="A2" s="127" t="s">
        <v>553</v>
      </c>
      <c r="B2" s="127"/>
      <c r="C2" s="266"/>
    </row>
    <row r="3" spans="1:3" ht="12.75">
      <c r="A3" s="3"/>
      <c r="B3" s="3"/>
      <c r="C3" s="266"/>
    </row>
    <row r="4" ht="12.75">
      <c r="A4" s="129" t="s">
        <v>27</v>
      </c>
    </row>
    <row r="5" spans="1:3" ht="12.75">
      <c r="A5" s="267" t="s">
        <v>554</v>
      </c>
      <c r="B5" s="268" t="s">
        <v>555</v>
      </c>
      <c r="C5" s="269" t="s">
        <v>556</v>
      </c>
    </row>
    <row r="6" spans="1:3" ht="12.75">
      <c r="A6" s="8" t="s">
        <v>4</v>
      </c>
      <c r="B6" s="270">
        <v>2352969</v>
      </c>
      <c r="C6" s="89">
        <v>7600325</v>
      </c>
    </row>
    <row r="7" spans="1:3" ht="29.25" customHeight="1">
      <c r="A7" s="271" t="s">
        <v>5</v>
      </c>
      <c r="B7" s="270">
        <v>411769</v>
      </c>
      <c r="C7" s="89">
        <v>1777849</v>
      </c>
    </row>
    <row r="8" spans="1:3" ht="12.75">
      <c r="A8" s="8" t="s">
        <v>6</v>
      </c>
      <c r="B8" s="270">
        <v>90170</v>
      </c>
      <c r="C8" s="89">
        <v>2430170</v>
      </c>
    </row>
    <row r="9" spans="1:3" ht="12.75">
      <c r="A9" s="8" t="s">
        <v>7</v>
      </c>
      <c r="B9" s="270">
        <v>0</v>
      </c>
      <c r="C9" s="89">
        <v>0</v>
      </c>
    </row>
    <row r="10" spans="1:3" ht="12.75">
      <c r="A10" s="8" t="s">
        <v>8</v>
      </c>
      <c r="B10" s="270">
        <v>0</v>
      </c>
      <c r="C10" s="89">
        <v>0</v>
      </c>
    </row>
    <row r="11" spans="1:3" ht="12.75">
      <c r="A11" s="8" t="s">
        <v>9</v>
      </c>
      <c r="B11" s="270">
        <v>0</v>
      </c>
      <c r="C11" s="89">
        <v>6742393</v>
      </c>
    </row>
    <row r="12" spans="1:3" ht="12.75">
      <c r="A12" s="8" t="s">
        <v>10</v>
      </c>
      <c r="B12" s="270">
        <v>138895372</v>
      </c>
      <c r="C12" s="89">
        <v>142527542</v>
      </c>
    </row>
    <row r="13" spans="1:3" ht="12.75">
      <c r="A13" s="8" t="s">
        <v>11</v>
      </c>
      <c r="B13" s="270">
        <v>0</v>
      </c>
      <c r="C13" s="89"/>
    </row>
    <row r="14" spans="1:3" ht="23.25" customHeight="1">
      <c r="A14" s="272" t="s">
        <v>557</v>
      </c>
      <c r="B14" s="273">
        <f>SUM(B6:B13)</f>
        <v>141750280</v>
      </c>
      <c r="C14" s="273">
        <f>SUM(C6:C13)</f>
        <v>161078279</v>
      </c>
    </row>
    <row r="15" spans="1:3" ht="12.75">
      <c r="A15" s="274" t="s">
        <v>558</v>
      </c>
      <c r="B15" s="270">
        <v>0</v>
      </c>
      <c r="C15" s="89">
        <v>0</v>
      </c>
    </row>
    <row r="16" spans="1:3" ht="51" customHeight="1">
      <c r="A16" s="274" t="s">
        <v>559</v>
      </c>
      <c r="B16" s="270">
        <v>0</v>
      </c>
      <c r="C16" s="89">
        <v>12585606</v>
      </c>
    </row>
    <row r="17" spans="1:3" ht="19.5" customHeight="1">
      <c r="A17" s="274" t="s">
        <v>560</v>
      </c>
      <c r="B17" s="270">
        <v>0</v>
      </c>
      <c r="C17" s="89">
        <v>0</v>
      </c>
    </row>
    <row r="18" spans="1:3" ht="19.5" customHeight="1">
      <c r="A18" s="274" t="s">
        <v>561</v>
      </c>
      <c r="B18" s="270"/>
      <c r="C18" s="89">
        <v>6742393</v>
      </c>
    </row>
    <row r="19" spans="1:3" ht="24" customHeight="1">
      <c r="A19" s="275" t="s">
        <v>562</v>
      </c>
      <c r="B19" s="270">
        <v>0</v>
      </c>
      <c r="C19" s="89">
        <v>0</v>
      </c>
    </row>
    <row r="20" spans="1:3" ht="14.25" customHeight="1">
      <c r="A20" s="275" t="s">
        <v>563</v>
      </c>
      <c r="B20" s="270">
        <v>0</v>
      </c>
      <c r="C20" s="89">
        <v>0</v>
      </c>
    </row>
    <row r="21" spans="1:3" ht="12.75">
      <c r="A21" s="8" t="s">
        <v>564</v>
      </c>
      <c r="B21" s="270">
        <v>0</v>
      </c>
      <c r="C21" s="89">
        <v>0</v>
      </c>
    </row>
    <row r="22" spans="1:3" ht="24.75" customHeight="1">
      <c r="A22" s="98" t="s">
        <v>565</v>
      </c>
      <c r="B22" s="270">
        <v>0</v>
      </c>
      <c r="C22" s="89">
        <v>0</v>
      </c>
    </row>
    <row r="23" spans="1:3" ht="32.25" customHeight="1">
      <c r="A23" s="276" t="s">
        <v>566</v>
      </c>
      <c r="B23" s="277">
        <v>0</v>
      </c>
      <c r="C23" s="89">
        <v>0</v>
      </c>
    </row>
    <row r="24" spans="1:3" ht="12.75">
      <c r="A24" s="124" t="s">
        <v>567</v>
      </c>
      <c r="B24" s="273">
        <f>SUM(B16:B23)</f>
        <v>0</v>
      </c>
      <c r="C24" s="273">
        <f>SUM(C16:C23)</f>
        <v>19327999</v>
      </c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979166666666666" bottom="0.9840277777777777" header="0.5118055555555555" footer="0.5118055555555555"/>
  <pageSetup horizontalDpi="300" verticalDpi="300" orientation="portrait" paperSize="9" scale="55"/>
  <headerFooter alignWithMargins="0">
    <oddHeader>&amp;C13. melléklet a  &amp;"Times New Roman,Normál"&amp;12 9/2020. (IX. 8.) &amp;"Calibri,Általános"&amp;11önkormányzati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80" zoomScaleNormal="80" workbookViewId="0" topLeftCell="A1">
      <selection activeCell="D7" sqref="D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41.140625" style="0" customWidth="1"/>
    <col min="4" max="4" width="40.28125" style="1" customWidth="1"/>
    <col min="5" max="5" width="19.57421875" style="0" customWidth="1"/>
  </cols>
  <sheetData>
    <row r="1" spans="1:5" ht="23.25" customHeight="1">
      <c r="A1" s="126" t="s">
        <v>300</v>
      </c>
      <c r="B1" s="126"/>
      <c r="C1" s="126"/>
      <c r="D1" s="126"/>
      <c r="E1" s="126"/>
    </row>
    <row r="2" spans="1:5" ht="25.5" customHeight="1">
      <c r="A2" s="278" t="s">
        <v>568</v>
      </c>
      <c r="B2" s="278"/>
      <c r="C2" s="278"/>
      <c r="D2" s="278"/>
      <c r="E2" s="278"/>
    </row>
    <row r="3" spans="1:5" ht="21.75" customHeight="1">
      <c r="A3" s="278"/>
      <c r="B3" s="238"/>
      <c r="C3" s="238"/>
      <c r="D3" s="279"/>
      <c r="E3" s="238"/>
    </row>
    <row r="4" ht="20.25" customHeight="1">
      <c r="A4" s="129" t="s">
        <v>27</v>
      </c>
    </row>
    <row r="5" spans="1:5" ht="12.75">
      <c r="A5" s="10" t="s">
        <v>569</v>
      </c>
      <c r="B5" s="76" t="s">
        <v>29</v>
      </c>
      <c r="C5" s="76" t="s">
        <v>570</v>
      </c>
      <c r="D5" s="130" t="s">
        <v>571</v>
      </c>
      <c r="E5" s="10" t="s">
        <v>299</v>
      </c>
    </row>
    <row r="6" spans="1:5" ht="26.25" customHeight="1">
      <c r="A6" s="280" t="s">
        <v>572</v>
      </c>
      <c r="B6" s="84" t="s">
        <v>261</v>
      </c>
      <c r="C6" s="281">
        <v>15750248</v>
      </c>
      <c r="D6" s="135">
        <v>15750248</v>
      </c>
      <c r="E6" s="121">
        <f>SUM(D6:D6)</f>
        <v>15750248</v>
      </c>
    </row>
    <row r="7" spans="1:5" ht="22.5" customHeight="1">
      <c r="A7" s="282" t="s">
        <v>552</v>
      </c>
      <c r="B7" s="282"/>
      <c r="C7" s="283">
        <f>SUM(C6)</f>
        <v>15750248</v>
      </c>
      <c r="D7" s="185">
        <f>SUM(D6)</f>
        <v>15750248</v>
      </c>
      <c r="E7" s="284">
        <f>SUM(E6)</f>
        <v>15750248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14. melléklet a  9/2020. (IX. 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workbookViewId="0" topLeftCell="A1">
      <selection activeCell="G17" sqref="G17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20.28125" style="67" customWidth="1"/>
  </cols>
  <sheetData>
    <row r="1" spans="1:3" ht="28.5" customHeight="1">
      <c r="A1" s="126" t="s">
        <v>300</v>
      </c>
      <c r="B1" s="126"/>
      <c r="C1" s="126"/>
    </row>
    <row r="2" spans="1:3" ht="26.25" customHeight="1">
      <c r="A2" s="127" t="s">
        <v>573</v>
      </c>
      <c r="B2" s="127"/>
      <c r="C2" s="127"/>
    </row>
    <row r="3" spans="1:3" ht="18.75" customHeight="1">
      <c r="A3" s="278"/>
      <c r="B3" s="285"/>
      <c r="C3" s="285"/>
    </row>
    <row r="4" ht="23.25" customHeight="1">
      <c r="A4" s="129" t="s">
        <v>27</v>
      </c>
    </row>
    <row r="5" spans="1:4" ht="12.75">
      <c r="A5" s="10" t="s">
        <v>569</v>
      </c>
      <c r="B5" s="76" t="s">
        <v>29</v>
      </c>
      <c r="C5" s="286" t="s">
        <v>574</v>
      </c>
      <c r="D5" s="287" t="s">
        <v>556</v>
      </c>
    </row>
    <row r="6" spans="1:4" ht="12.75">
      <c r="A6" s="8" t="s">
        <v>575</v>
      </c>
      <c r="B6" s="84" t="s">
        <v>142</v>
      </c>
      <c r="C6" s="288">
        <v>0</v>
      </c>
      <c r="D6" s="135">
        <v>0</v>
      </c>
    </row>
    <row r="7" spans="1:4" ht="12.75">
      <c r="A7" s="10" t="s">
        <v>141</v>
      </c>
      <c r="B7" s="91" t="s">
        <v>142</v>
      </c>
      <c r="C7" s="289">
        <f>SUM(C6)</f>
        <v>0</v>
      </c>
      <c r="D7" s="290">
        <f>SUM(D6)</f>
        <v>0</v>
      </c>
    </row>
    <row r="8" spans="1:4" ht="12.75">
      <c r="A8" s="99" t="s">
        <v>576</v>
      </c>
      <c r="B8" s="90" t="s">
        <v>146</v>
      </c>
      <c r="C8" s="258"/>
      <c r="D8" s="135"/>
    </row>
    <row r="9" spans="1:4" ht="12.75">
      <c r="A9" s="99" t="s">
        <v>577</v>
      </c>
      <c r="B9" s="90" t="s">
        <v>146</v>
      </c>
      <c r="C9" s="258"/>
      <c r="D9" s="135"/>
    </row>
    <row r="10" spans="1:4" ht="12.75">
      <c r="A10" s="99" t="s">
        <v>578</v>
      </c>
      <c r="B10" s="90" t="s">
        <v>146</v>
      </c>
      <c r="C10" s="258"/>
      <c r="D10" s="135"/>
    </row>
    <row r="11" spans="1:4" ht="12.75">
      <c r="A11" s="99" t="s">
        <v>579</v>
      </c>
      <c r="B11" s="90" t="s">
        <v>146</v>
      </c>
      <c r="C11" s="258"/>
      <c r="D11" s="135"/>
    </row>
    <row r="12" spans="1:4" ht="12.75">
      <c r="A12" s="96" t="s">
        <v>580</v>
      </c>
      <c r="B12" s="90" t="s">
        <v>146</v>
      </c>
      <c r="C12" s="258"/>
      <c r="D12" s="135"/>
    </row>
    <row r="13" spans="1:4" ht="12.75">
      <c r="A13" s="96" t="s">
        <v>581</v>
      </c>
      <c r="B13" s="90" t="s">
        <v>146</v>
      </c>
      <c r="C13" s="258"/>
      <c r="D13" s="135"/>
    </row>
    <row r="14" spans="1:4" ht="12.75">
      <c r="A14" s="112" t="s">
        <v>582</v>
      </c>
      <c r="B14" s="118" t="s">
        <v>146</v>
      </c>
      <c r="C14" s="259"/>
      <c r="D14" s="135"/>
    </row>
    <row r="15" spans="1:4" ht="12.75">
      <c r="A15" s="99" t="s">
        <v>583</v>
      </c>
      <c r="B15" s="90" t="s">
        <v>148</v>
      </c>
      <c r="C15" s="258"/>
      <c r="D15" s="135"/>
    </row>
    <row r="16" spans="1:4" ht="12.75">
      <c r="A16" s="291" t="s">
        <v>584</v>
      </c>
      <c r="B16" s="118" t="s">
        <v>148</v>
      </c>
      <c r="C16" s="259"/>
      <c r="D16" s="135"/>
    </row>
    <row r="17" spans="1:4" ht="12.75">
      <c r="A17" s="99" t="s">
        <v>585</v>
      </c>
      <c r="B17" s="90" t="s">
        <v>150</v>
      </c>
      <c r="C17" s="258"/>
      <c r="D17" s="135"/>
    </row>
    <row r="18" spans="1:4" ht="12.75">
      <c r="A18" s="99" t="s">
        <v>586</v>
      </c>
      <c r="B18" s="90" t="s">
        <v>150</v>
      </c>
      <c r="C18" s="258"/>
      <c r="D18" s="135"/>
    </row>
    <row r="19" spans="1:4" ht="12.75">
      <c r="A19" s="96" t="s">
        <v>587</v>
      </c>
      <c r="B19" s="90" t="s">
        <v>150</v>
      </c>
      <c r="C19" s="258"/>
      <c r="D19" s="135"/>
    </row>
    <row r="20" spans="1:4" ht="12.75">
      <c r="A20" s="96" t="s">
        <v>588</v>
      </c>
      <c r="B20" s="90" t="s">
        <v>150</v>
      </c>
      <c r="C20" s="258"/>
      <c r="D20" s="135"/>
    </row>
    <row r="21" spans="1:4" ht="12.75">
      <c r="A21" s="96" t="s">
        <v>589</v>
      </c>
      <c r="B21" s="90" t="s">
        <v>150</v>
      </c>
      <c r="C21" s="258"/>
      <c r="D21" s="135"/>
    </row>
    <row r="22" spans="1:4" ht="12.75">
      <c r="A22" s="97" t="s">
        <v>590</v>
      </c>
      <c r="B22" s="90" t="s">
        <v>150</v>
      </c>
      <c r="C22" s="258"/>
      <c r="D22" s="135"/>
    </row>
    <row r="23" spans="1:4" ht="12.75">
      <c r="A23" s="247" t="s">
        <v>591</v>
      </c>
      <c r="B23" s="118" t="s">
        <v>150</v>
      </c>
      <c r="C23" s="259"/>
      <c r="D23" s="135"/>
    </row>
    <row r="24" spans="1:4" ht="12.75">
      <c r="A24" s="99" t="s">
        <v>592</v>
      </c>
      <c r="B24" s="90" t="s">
        <v>152</v>
      </c>
      <c r="C24" s="258"/>
      <c r="D24" s="135"/>
    </row>
    <row r="25" spans="1:4" ht="12.75">
      <c r="A25" s="99" t="s">
        <v>593</v>
      </c>
      <c r="B25" s="90" t="s">
        <v>152</v>
      </c>
      <c r="C25" s="258"/>
      <c r="D25" s="135"/>
    </row>
    <row r="26" spans="1:4" ht="12.75">
      <c r="A26" s="247" t="s">
        <v>594</v>
      </c>
      <c r="B26" s="174" t="s">
        <v>152</v>
      </c>
      <c r="C26" s="259"/>
      <c r="D26" s="135"/>
    </row>
    <row r="27" spans="1:4" ht="12.75">
      <c r="A27" s="99" t="s">
        <v>595</v>
      </c>
      <c r="B27" s="90" t="s">
        <v>154</v>
      </c>
      <c r="C27" s="258"/>
      <c r="D27" s="135"/>
    </row>
    <row r="28" spans="1:4" ht="12.75">
      <c r="A28" s="96" t="s">
        <v>596</v>
      </c>
      <c r="B28" s="90" t="s">
        <v>154</v>
      </c>
      <c r="C28" s="258"/>
      <c r="D28" s="135"/>
    </row>
    <row r="29" spans="1:4" ht="12.75">
      <c r="A29" s="96" t="s">
        <v>597</v>
      </c>
      <c r="B29" s="90" t="s">
        <v>154</v>
      </c>
      <c r="C29" s="258"/>
      <c r="D29" s="135"/>
    </row>
    <row r="30" spans="1:4" ht="12.75">
      <c r="A30" s="292" t="s">
        <v>598</v>
      </c>
      <c r="B30" s="90" t="s">
        <v>154</v>
      </c>
      <c r="C30" s="258">
        <v>6398090</v>
      </c>
      <c r="D30" s="135">
        <v>6398090</v>
      </c>
    </row>
    <row r="31" spans="1:4" ht="12.75">
      <c r="A31" s="292" t="s">
        <v>599</v>
      </c>
      <c r="B31" s="90" t="s">
        <v>154</v>
      </c>
      <c r="C31" s="258"/>
      <c r="D31" s="135"/>
    </row>
    <row r="32" spans="1:4" ht="12.75">
      <c r="A32" s="292" t="s">
        <v>600</v>
      </c>
      <c r="B32" s="90" t="s">
        <v>154</v>
      </c>
      <c r="C32" s="258"/>
      <c r="D32" s="135"/>
    </row>
    <row r="33" spans="1:4" ht="12.75">
      <c r="A33" s="292" t="s">
        <v>601</v>
      </c>
      <c r="B33" s="90" t="s">
        <v>154</v>
      </c>
      <c r="C33" s="258">
        <v>300000</v>
      </c>
      <c r="D33" s="135">
        <v>300000</v>
      </c>
    </row>
    <row r="34" spans="1:4" ht="12.75">
      <c r="A34" s="292" t="s">
        <v>602</v>
      </c>
      <c r="B34" s="90" t="s">
        <v>154</v>
      </c>
      <c r="C34" s="258"/>
      <c r="D34" s="135"/>
    </row>
    <row r="35" spans="1:4" ht="12.75">
      <c r="A35" s="292" t="s">
        <v>603</v>
      </c>
      <c r="B35" s="90" t="s">
        <v>154</v>
      </c>
      <c r="C35" s="258">
        <v>700000</v>
      </c>
      <c r="D35" s="135">
        <v>700000</v>
      </c>
    </row>
    <row r="36" spans="1:4" ht="12.75">
      <c r="A36" s="292" t="s">
        <v>604</v>
      </c>
      <c r="B36" s="90" t="s">
        <v>154</v>
      </c>
      <c r="C36" s="258"/>
      <c r="D36" s="135">
        <v>0</v>
      </c>
    </row>
    <row r="37" spans="1:4" ht="12.75">
      <c r="A37" s="292" t="s">
        <v>605</v>
      </c>
      <c r="B37" s="90" t="s">
        <v>154</v>
      </c>
      <c r="C37" s="258">
        <v>50000</v>
      </c>
      <c r="D37" s="135">
        <v>50000</v>
      </c>
    </row>
    <row r="38" spans="1:4" ht="12.75">
      <c r="A38" s="293" t="s">
        <v>606</v>
      </c>
      <c r="B38" s="233" t="s">
        <v>154</v>
      </c>
      <c r="C38" s="294">
        <v>3500000</v>
      </c>
      <c r="D38" s="135">
        <v>3500000</v>
      </c>
    </row>
    <row r="39" spans="1:4" ht="12.75">
      <c r="A39" s="293"/>
      <c r="B39" s="233" t="s">
        <v>154</v>
      </c>
      <c r="C39" s="294"/>
      <c r="D39" s="135"/>
    </row>
    <row r="40" spans="1:4" ht="12.75">
      <c r="A40" s="295" t="s">
        <v>607</v>
      </c>
      <c r="B40" s="165" t="s">
        <v>154</v>
      </c>
      <c r="C40" s="294">
        <f>SUM(C27:C38)</f>
        <v>10948090</v>
      </c>
      <c r="D40" s="135">
        <f>SUM(D27:D38)</f>
        <v>10948090</v>
      </c>
    </row>
    <row r="41" spans="1:4" ht="12.75">
      <c r="A41" s="296" t="s">
        <v>155</v>
      </c>
      <c r="B41" s="297" t="s">
        <v>156</v>
      </c>
      <c r="C41" s="298">
        <f>C7+C14+C16+C23+C26+C40</f>
        <v>10948090</v>
      </c>
      <c r="D41" s="139">
        <f>D7+D14+D16+D23+D26+D40</f>
        <v>10948090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18055555555556" bottom="0.7479166666666667" header="0.31527777777777777" footer="0.5118055555555555"/>
  <pageSetup horizontalDpi="300" verticalDpi="300" orientation="portrait" paperSize="9" scale="60"/>
  <headerFooter alignWithMargins="0">
    <oddHeader>&amp;C15. melléklet a &amp;"Times New Roman,Normál"&amp;12 9/2020. (IX. 8.)&amp;"Calibri,Általános"&amp;11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="80" zoomScaleNormal="80" workbookViewId="0" topLeftCell="A13">
      <selection activeCell="D42" sqref="D42"/>
    </sheetView>
  </sheetViews>
  <sheetFormatPr defaultColWidth="9.140625" defaultRowHeight="15"/>
  <cols>
    <col min="1" max="1" width="67.7109375" style="0" customWidth="1"/>
    <col min="2" max="2" width="10.8515625" style="0" customWidth="1"/>
    <col min="3" max="3" width="16.140625" style="0" customWidth="1"/>
    <col min="4" max="4" width="20.140625" style="1" customWidth="1"/>
  </cols>
  <sheetData>
    <row r="1" spans="1:3" ht="42.75" customHeight="1">
      <c r="A1" s="126" t="s">
        <v>300</v>
      </c>
      <c r="B1" s="126"/>
      <c r="C1" s="126"/>
    </row>
    <row r="2" spans="1:3" ht="27" customHeight="1">
      <c r="A2" s="127" t="s">
        <v>608</v>
      </c>
      <c r="B2" s="127"/>
      <c r="C2" s="127"/>
    </row>
    <row r="3" spans="1:3" ht="19.5" customHeight="1">
      <c r="A3" s="3"/>
      <c r="B3" s="238"/>
      <c r="C3" s="238"/>
    </row>
    <row r="4" ht="12.75">
      <c r="A4" s="129" t="s">
        <v>27</v>
      </c>
    </row>
    <row r="5" spans="1:4" ht="12.75">
      <c r="A5" s="10" t="s">
        <v>569</v>
      </c>
      <c r="B5" s="76" t="s">
        <v>29</v>
      </c>
      <c r="C5" s="286" t="s">
        <v>574</v>
      </c>
      <c r="D5" s="287" t="s">
        <v>556</v>
      </c>
    </row>
    <row r="6" spans="1:4" ht="12.75">
      <c r="A6" s="96" t="s">
        <v>609</v>
      </c>
      <c r="B6" s="90" t="s">
        <v>164</v>
      </c>
      <c r="C6" s="258"/>
      <c r="D6" s="135"/>
    </row>
    <row r="7" spans="1:4" ht="12.75">
      <c r="A7" s="96" t="s">
        <v>610</v>
      </c>
      <c r="B7" s="90" t="s">
        <v>164</v>
      </c>
      <c r="C7" s="258"/>
      <c r="D7" s="135"/>
    </row>
    <row r="8" spans="1:4" ht="12.75">
      <c r="A8" s="96" t="s">
        <v>611</v>
      </c>
      <c r="B8" s="90" t="s">
        <v>164</v>
      </c>
      <c r="C8" s="258"/>
      <c r="D8" s="135"/>
    </row>
    <row r="9" spans="1:4" ht="12.75">
      <c r="A9" s="96" t="s">
        <v>612</v>
      </c>
      <c r="B9" s="90" t="s">
        <v>164</v>
      </c>
      <c r="C9" s="258"/>
      <c r="D9" s="135"/>
    </row>
    <row r="10" spans="1:4" ht="12.75">
      <c r="A10" s="96" t="s">
        <v>613</v>
      </c>
      <c r="B10" s="90" t="s">
        <v>164</v>
      </c>
      <c r="C10" s="258"/>
      <c r="D10" s="135"/>
    </row>
    <row r="11" spans="1:4" ht="12.75">
      <c r="A11" s="96" t="s">
        <v>614</v>
      </c>
      <c r="B11" s="90" t="s">
        <v>164</v>
      </c>
      <c r="C11" s="258"/>
      <c r="D11" s="135"/>
    </row>
    <row r="12" spans="1:4" ht="12.75">
      <c r="A12" s="96" t="s">
        <v>615</v>
      </c>
      <c r="B12" s="90" t="s">
        <v>164</v>
      </c>
      <c r="C12" s="258"/>
      <c r="D12" s="135"/>
    </row>
    <row r="13" spans="1:4" ht="12.75">
      <c r="A13" s="96" t="s">
        <v>616</v>
      </c>
      <c r="B13" s="90" t="s">
        <v>164</v>
      </c>
      <c r="C13" s="258"/>
      <c r="D13" s="135"/>
    </row>
    <row r="14" spans="1:4" ht="12.75">
      <c r="A14" s="96" t="s">
        <v>617</v>
      </c>
      <c r="B14" s="90" t="s">
        <v>164</v>
      </c>
      <c r="C14" s="258"/>
      <c r="D14" s="135"/>
    </row>
    <row r="15" spans="1:4" ht="31.5" customHeight="1">
      <c r="A15" s="96" t="s">
        <v>618</v>
      </c>
      <c r="B15" s="90" t="s">
        <v>164</v>
      </c>
      <c r="C15" s="258"/>
      <c r="D15" s="135"/>
    </row>
    <row r="16" spans="1:4" ht="12.75">
      <c r="A16" s="247" t="s">
        <v>163</v>
      </c>
      <c r="B16" s="174" t="s">
        <v>164</v>
      </c>
      <c r="C16" s="258"/>
      <c r="D16" s="135"/>
    </row>
    <row r="17" spans="1:4" ht="12.75">
      <c r="A17" s="96" t="s">
        <v>609</v>
      </c>
      <c r="B17" s="90" t="s">
        <v>166</v>
      </c>
      <c r="C17" s="258"/>
      <c r="D17" s="135"/>
    </row>
    <row r="18" spans="1:4" ht="12.75">
      <c r="A18" s="96" t="s">
        <v>610</v>
      </c>
      <c r="B18" s="90" t="s">
        <v>166</v>
      </c>
      <c r="C18" s="258"/>
      <c r="D18" s="135"/>
    </row>
    <row r="19" spans="1:4" ht="12.75">
      <c r="A19" s="96" t="s">
        <v>611</v>
      </c>
      <c r="B19" s="90" t="s">
        <v>166</v>
      </c>
      <c r="C19" s="258"/>
      <c r="D19" s="135"/>
    </row>
    <row r="20" spans="1:4" ht="12.75">
      <c r="A20" s="96" t="s">
        <v>612</v>
      </c>
      <c r="B20" s="90" t="s">
        <v>166</v>
      </c>
      <c r="C20" s="258"/>
      <c r="D20" s="135"/>
    </row>
    <row r="21" spans="1:4" ht="12.75">
      <c r="A21" s="96" t="s">
        <v>613</v>
      </c>
      <c r="B21" s="90" t="s">
        <v>166</v>
      </c>
      <c r="C21" s="258"/>
      <c r="D21" s="135"/>
    </row>
    <row r="22" spans="1:4" ht="12.75">
      <c r="A22" s="96" t="s">
        <v>614</v>
      </c>
      <c r="B22" s="90" t="s">
        <v>166</v>
      </c>
      <c r="C22" s="258"/>
      <c r="D22" s="135"/>
    </row>
    <row r="23" spans="1:4" ht="12.75">
      <c r="A23" s="96" t="s">
        <v>615</v>
      </c>
      <c r="B23" s="90" t="s">
        <v>166</v>
      </c>
      <c r="C23" s="258"/>
      <c r="D23" s="135"/>
    </row>
    <row r="24" spans="1:4" ht="12.75">
      <c r="A24" s="96" t="s">
        <v>616</v>
      </c>
      <c r="B24" s="90" t="s">
        <v>166</v>
      </c>
      <c r="C24" s="258"/>
      <c r="D24" s="135"/>
    </row>
    <row r="25" spans="1:4" ht="12.75">
      <c r="A25" s="96" t="s">
        <v>617</v>
      </c>
      <c r="B25" s="90" t="s">
        <v>166</v>
      </c>
      <c r="C25" s="258"/>
      <c r="D25" s="135"/>
    </row>
    <row r="26" spans="1:4" ht="12.75">
      <c r="A26" s="96" t="s">
        <v>618</v>
      </c>
      <c r="B26" s="90" t="s">
        <v>166</v>
      </c>
      <c r="C26" s="258"/>
      <c r="D26" s="135"/>
    </row>
    <row r="27" spans="1:4" ht="12.75">
      <c r="A27" s="247" t="s">
        <v>619</v>
      </c>
      <c r="B27" s="174" t="s">
        <v>166</v>
      </c>
      <c r="C27" s="258"/>
      <c r="D27" s="135"/>
    </row>
    <row r="28" spans="1:4" ht="12.75">
      <c r="A28" s="96" t="s">
        <v>609</v>
      </c>
      <c r="B28" s="90" t="s">
        <v>168</v>
      </c>
      <c r="C28" s="258"/>
      <c r="D28" s="135"/>
    </row>
    <row r="29" spans="1:4" ht="12.75">
      <c r="A29" s="96" t="s">
        <v>610</v>
      </c>
      <c r="B29" s="90" t="s">
        <v>168</v>
      </c>
      <c r="C29" s="258"/>
      <c r="D29" s="135"/>
    </row>
    <row r="30" spans="1:4" ht="12.75">
      <c r="A30" s="96" t="s">
        <v>611</v>
      </c>
      <c r="B30" s="90" t="s">
        <v>168</v>
      </c>
      <c r="C30" s="258"/>
      <c r="D30" s="135"/>
    </row>
    <row r="31" spans="1:4" ht="12.75">
      <c r="A31" s="96" t="s">
        <v>612</v>
      </c>
      <c r="B31" s="90" t="s">
        <v>168</v>
      </c>
      <c r="C31" s="258"/>
      <c r="D31" s="135"/>
    </row>
    <row r="32" spans="1:4" ht="12.75">
      <c r="A32" s="96" t="s">
        <v>613</v>
      </c>
      <c r="B32" s="90" t="s">
        <v>168</v>
      </c>
      <c r="C32" s="258"/>
      <c r="D32" s="135"/>
    </row>
    <row r="33" spans="1:4" ht="12.75">
      <c r="A33" s="96" t="s">
        <v>614</v>
      </c>
      <c r="B33" s="90" t="s">
        <v>168</v>
      </c>
      <c r="C33" s="258"/>
      <c r="D33" s="135"/>
    </row>
    <row r="34" spans="1:4" ht="12.75">
      <c r="A34" s="96" t="s">
        <v>615</v>
      </c>
      <c r="B34" s="90" t="s">
        <v>168</v>
      </c>
      <c r="C34" s="258"/>
      <c r="D34" s="135"/>
    </row>
    <row r="35" spans="1:4" ht="12.75">
      <c r="A35" s="96" t="s">
        <v>616</v>
      </c>
      <c r="B35" s="90" t="s">
        <v>168</v>
      </c>
      <c r="C35" s="258"/>
      <c r="D35" s="135"/>
    </row>
    <row r="36" spans="1:4" ht="12.75">
      <c r="A36" s="96" t="s">
        <v>617</v>
      </c>
      <c r="B36" s="90" t="s">
        <v>168</v>
      </c>
      <c r="C36" s="258"/>
      <c r="D36" s="135"/>
    </row>
    <row r="37" spans="1:4" ht="12.75">
      <c r="A37" s="232" t="s">
        <v>618</v>
      </c>
      <c r="B37" s="233" t="s">
        <v>168</v>
      </c>
      <c r="C37" s="294"/>
      <c r="D37" s="155"/>
    </row>
    <row r="38" spans="1:4" ht="12.75">
      <c r="A38" s="299" t="s">
        <v>167</v>
      </c>
      <c r="B38" s="300" t="s">
        <v>168</v>
      </c>
      <c r="C38" s="298">
        <f>SUM(C28:C37)</f>
        <v>0</v>
      </c>
      <c r="D38" s="139">
        <f>SUM(D28:D37)</f>
        <v>0</v>
      </c>
    </row>
    <row r="39" spans="1:4" ht="12.75">
      <c r="A39" s="227" t="s">
        <v>620</v>
      </c>
      <c r="B39" s="301" t="s">
        <v>172</v>
      </c>
      <c r="C39" s="302"/>
      <c r="D39" s="135"/>
    </row>
    <row r="40" spans="1:4" ht="12.75">
      <c r="A40" s="96" t="s">
        <v>621</v>
      </c>
      <c r="B40" s="84" t="s">
        <v>172</v>
      </c>
      <c r="C40" s="258"/>
      <c r="D40" s="135"/>
    </row>
    <row r="41" spans="1:4" ht="12.75">
      <c r="A41" s="96" t="s">
        <v>622</v>
      </c>
      <c r="B41" s="84" t="s">
        <v>172</v>
      </c>
      <c r="C41" s="258">
        <v>1000000</v>
      </c>
      <c r="D41" s="135">
        <v>1000000</v>
      </c>
    </row>
    <row r="42" spans="1:4" ht="12.75">
      <c r="A42" s="84" t="s">
        <v>623</v>
      </c>
      <c r="B42" s="84" t="s">
        <v>172</v>
      </c>
      <c r="C42" s="258"/>
      <c r="D42" s="135"/>
    </row>
    <row r="43" spans="1:4" ht="12.75">
      <c r="A43" s="84" t="s">
        <v>624</v>
      </c>
      <c r="B43" s="84" t="s">
        <v>172</v>
      </c>
      <c r="C43" s="258"/>
      <c r="D43" s="135"/>
    </row>
    <row r="44" spans="1:4" ht="12.75">
      <c r="A44" s="84" t="s">
        <v>625</v>
      </c>
      <c r="B44" s="84" t="s">
        <v>172</v>
      </c>
      <c r="C44" s="258"/>
      <c r="D44" s="135"/>
    </row>
    <row r="45" spans="1:4" ht="12.75">
      <c r="A45" s="96" t="s">
        <v>626</v>
      </c>
      <c r="B45" s="84" t="s">
        <v>172</v>
      </c>
      <c r="C45" s="258"/>
      <c r="D45" s="135"/>
    </row>
    <row r="46" spans="1:4" ht="12.75">
      <c r="A46" s="96" t="s">
        <v>627</v>
      </c>
      <c r="B46" s="84" t="s">
        <v>172</v>
      </c>
      <c r="C46" s="258"/>
      <c r="D46" s="135"/>
    </row>
    <row r="47" spans="1:4" ht="12.75">
      <c r="A47" s="96" t="s">
        <v>628</v>
      </c>
      <c r="B47" s="84" t="s">
        <v>172</v>
      </c>
      <c r="C47" s="258"/>
      <c r="D47" s="135"/>
    </row>
    <row r="48" spans="1:4" ht="12.75">
      <c r="A48" s="96" t="s">
        <v>629</v>
      </c>
      <c r="B48" s="84" t="s">
        <v>172</v>
      </c>
      <c r="C48" s="258"/>
      <c r="D48" s="135"/>
    </row>
    <row r="49" spans="1:4" ht="12.75">
      <c r="A49" s="247" t="s">
        <v>630</v>
      </c>
      <c r="B49" s="174" t="s">
        <v>172</v>
      </c>
      <c r="C49" s="121">
        <f>SUM(C39:C48)</f>
        <v>1000000</v>
      </c>
      <c r="D49" s="139">
        <f>SUM(D39:D48)</f>
        <v>1000000</v>
      </c>
    </row>
    <row r="50" spans="1:4" ht="12.75">
      <c r="A50" s="303" t="s">
        <v>177</v>
      </c>
      <c r="B50" s="304" t="s">
        <v>178</v>
      </c>
      <c r="C50" s="305"/>
      <c r="D50" s="135"/>
    </row>
    <row r="51" spans="1:4" ht="12.75">
      <c r="A51" s="112" t="s">
        <v>631</v>
      </c>
      <c r="B51" s="174" t="s">
        <v>180</v>
      </c>
      <c r="C51" s="259"/>
      <c r="D51" s="135"/>
    </row>
    <row r="52" spans="1:4" ht="12.75">
      <c r="A52" s="96" t="s">
        <v>620</v>
      </c>
      <c r="B52" s="174" t="s">
        <v>180</v>
      </c>
      <c r="C52" s="259"/>
      <c r="D52" s="135"/>
    </row>
    <row r="53" spans="1:4" ht="12.75">
      <c r="A53" s="96" t="s">
        <v>621</v>
      </c>
      <c r="B53" s="174" t="s">
        <v>180</v>
      </c>
      <c r="C53" s="259"/>
      <c r="D53" s="135"/>
    </row>
    <row r="54" spans="1:4" ht="12.75">
      <c r="A54" s="96" t="s">
        <v>622</v>
      </c>
      <c r="B54" s="174" t="s">
        <v>180</v>
      </c>
      <c r="C54" s="259"/>
      <c r="D54" s="135"/>
    </row>
    <row r="55" spans="1:4" ht="12.75">
      <c r="A55" s="84" t="s">
        <v>623</v>
      </c>
      <c r="B55" s="174" t="s">
        <v>180</v>
      </c>
      <c r="C55" s="259"/>
      <c r="D55" s="135"/>
    </row>
    <row r="56" spans="1:4" ht="12.75">
      <c r="A56" s="84" t="s">
        <v>624</v>
      </c>
      <c r="B56" s="174" t="s">
        <v>180</v>
      </c>
      <c r="C56" s="259"/>
      <c r="D56" s="135"/>
    </row>
    <row r="57" spans="1:4" ht="12.75">
      <c r="A57" s="84" t="s">
        <v>625</v>
      </c>
      <c r="B57" s="174" t="s">
        <v>180</v>
      </c>
      <c r="C57" s="259"/>
      <c r="D57" s="135"/>
    </row>
    <row r="58" spans="1:4" ht="12.75">
      <c r="A58" s="96" t="s">
        <v>626</v>
      </c>
      <c r="B58" s="174" t="s">
        <v>180</v>
      </c>
      <c r="C58" s="259"/>
      <c r="D58" s="135"/>
    </row>
    <row r="59" spans="1:4" ht="12.75">
      <c r="A59" s="96" t="s">
        <v>632</v>
      </c>
      <c r="B59" s="174" t="s">
        <v>180</v>
      </c>
      <c r="C59" s="259"/>
      <c r="D59" s="135"/>
    </row>
    <row r="60" spans="1:4" ht="12.75">
      <c r="A60" s="96" t="s">
        <v>628</v>
      </c>
      <c r="B60" s="174" t="s">
        <v>180</v>
      </c>
      <c r="C60" s="259"/>
      <c r="D60" s="135"/>
    </row>
    <row r="61" spans="1:4" ht="12.75">
      <c r="A61" s="96" t="s">
        <v>629</v>
      </c>
      <c r="B61" s="174" t="s">
        <v>180</v>
      </c>
      <c r="C61" s="259"/>
      <c r="D61" s="135"/>
    </row>
    <row r="62" spans="1:4" ht="12.75">
      <c r="A62" s="306" t="s">
        <v>633</v>
      </c>
      <c r="B62" s="307" t="s">
        <v>215</v>
      </c>
      <c r="C62" s="302"/>
      <c r="D62" s="135"/>
    </row>
    <row r="63" spans="1:4" ht="12.75">
      <c r="A63" s="247" t="s">
        <v>634</v>
      </c>
      <c r="B63" s="174" t="s">
        <v>217</v>
      </c>
      <c r="C63" s="258"/>
      <c r="D63" s="135"/>
    </row>
    <row r="64" spans="1:4" ht="12.75">
      <c r="A64" s="247" t="s">
        <v>635</v>
      </c>
      <c r="B64" s="174" t="s">
        <v>219</v>
      </c>
      <c r="C64" s="258"/>
      <c r="D64" s="135"/>
    </row>
    <row r="65" spans="1:4" ht="12.75">
      <c r="A65" s="247" t="s">
        <v>636</v>
      </c>
      <c r="B65" s="174" t="s">
        <v>223</v>
      </c>
      <c r="C65" s="258"/>
      <c r="D65" s="135"/>
    </row>
    <row r="66" spans="1:4" ht="12.75">
      <c r="A66" s="166" t="s">
        <v>226</v>
      </c>
      <c r="B66" s="220" t="s">
        <v>227</v>
      </c>
      <c r="C66" s="294"/>
      <c r="D66" s="135"/>
    </row>
    <row r="67" spans="1:4" ht="12.75">
      <c r="A67" s="96" t="s">
        <v>637</v>
      </c>
      <c r="B67" s="84" t="s">
        <v>229</v>
      </c>
      <c r="C67" s="256"/>
      <c r="D67" s="135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3402777777777778" header="0.5951388888888889" footer="0.5118055555555555"/>
  <pageSetup horizontalDpi="300" verticalDpi="300" orientation="portrait" paperSize="9" scale="63"/>
  <headerFooter alignWithMargins="0">
    <oddHeader>&amp;C&amp;"Times New Roman,Normál"&amp;12 16.melléklet a  9/2020. (IX. 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77"/>
  <sheetViews>
    <sheetView zoomScale="80" zoomScaleNormal="80" workbookViewId="0" topLeftCell="A49">
      <selection activeCell="A75" sqref="A75"/>
    </sheetView>
  </sheetViews>
  <sheetFormatPr defaultColWidth="9.140625" defaultRowHeight="15"/>
  <cols>
    <col min="1" max="1" width="82.57421875" style="0" customWidth="1"/>
    <col min="3" max="3" width="13.7109375" style="0" customWidth="1"/>
    <col min="4" max="4" width="16.421875" style="1" customWidth="1"/>
  </cols>
  <sheetData>
    <row r="1" spans="1:3" ht="27" customHeight="1">
      <c r="A1" s="126" t="s">
        <v>300</v>
      </c>
      <c r="B1" s="126"/>
      <c r="C1" s="126"/>
    </row>
    <row r="2" spans="1:3" ht="25.5" customHeight="1">
      <c r="A2" s="127" t="s">
        <v>638</v>
      </c>
      <c r="B2" s="127"/>
      <c r="C2" s="127"/>
    </row>
    <row r="3" spans="1:3" ht="15.75" customHeight="1">
      <c r="A3" s="3"/>
      <c r="B3" s="238"/>
      <c r="C3" s="238"/>
    </row>
    <row r="4" ht="21" customHeight="1">
      <c r="A4" s="129" t="s">
        <v>27</v>
      </c>
    </row>
    <row r="5" spans="1:4" ht="12.75">
      <c r="A5" s="10" t="s">
        <v>569</v>
      </c>
      <c r="B5" s="76" t="s">
        <v>29</v>
      </c>
      <c r="C5" s="308" t="s">
        <v>555</v>
      </c>
      <c r="D5" s="309" t="s">
        <v>556</v>
      </c>
    </row>
    <row r="6" spans="1:4" ht="12.75">
      <c r="A6" s="96" t="s">
        <v>639</v>
      </c>
      <c r="B6" s="90" t="s">
        <v>327</v>
      </c>
      <c r="C6" s="258"/>
      <c r="D6" s="135"/>
    </row>
    <row r="7" spans="1:4" ht="12.75">
      <c r="A7" s="96" t="s">
        <v>640</v>
      </c>
      <c r="B7" s="90" t="s">
        <v>327</v>
      </c>
      <c r="C7" s="258"/>
      <c r="D7" s="135"/>
    </row>
    <row r="8" spans="1:4" ht="12.75">
      <c r="A8" s="96" t="s">
        <v>641</v>
      </c>
      <c r="B8" s="90" t="s">
        <v>327</v>
      </c>
      <c r="C8" s="258"/>
      <c r="D8" s="135"/>
    </row>
    <row r="9" spans="1:4" ht="12.75">
      <c r="A9" s="96" t="s">
        <v>642</v>
      </c>
      <c r="B9" s="90" t="s">
        <v>327</v>
      </c>
      <c r="C9" s="258"/>
      <c r="D9" s="135"/>
    </row>
    <row r="10" spans="1:4" ht="12.75">
      <c r="A10" s="96" t="s">
        <v>643</v>
      </c>
      <c r="B10" s="90" t="s">
        <v>327</v>
      </c>
      <c r="C10" s="258"/>
      <c r="D10" s="135"/>
    </row>
    <row r="11" spans="1:4" ht="12.75">
      <c r="A11" s="96" t="s">
        <v>644</v>
      </c>
      <c r="B11" s="90" t="s">
        <v>327</v>
      </c>
      <c r="C11" s="258"/>
      <c r="D11" s="135"/>
    </row>
    <row r="12" spans="1:4" ht="12.75">
      <c r="A12" s="96" t="s">
        <v>645</v>
      </c>
      <c r="B12" s="90" t="s">
        <v>327</v>
      </c>
      <c r="C12" s="258"/>
      <c r="D12" s="135"/>
    </row>
    <row r="13" spans="1:4" ht="12.75">
      <c r="A13" s="96" t="s">
        <v>646</v>
      </c>
      <c r="B13" s="90" t="s">
        <v>327</v>
      </c>
      <c r="C13" s="258"/>
      <c r="D13" s="135"/>
    </row>
    <row r="14" spans="1:4" ht="12.75">
      <c r="A14" s="96" t="s">
        <v>647</v>
      </c>
      <c r="B14" s="90" t="s">
        <v>327</v>
      </c>
      <c r="C14" s="258"/>
      <c r="D14" s="135"/>
    </row>
    <row r="15" spans="1:4" ht="12.75">
      <c r="A15" s="96" t="s">
        <v>648</v>
      </c>
      <c r="B15" s="90" t="s">
        <v>327</v>
      </c>
      <c r="C15" s="258"/>
      <c r="D15" s="135"/>
    </row>
    <row r="16" spans="1:4" ht="12.75">
      <c r="A16" s="91" t="s">
        <v>326</v>
      </c>
      <c r="B16" s="174" t="s">
        <v>327</v>
      </c>
      <c r="C16" s="258"/>
      <c r="D16" s="135"/>
    </row>
    <row r="17" spans="1:4" ht="12.75">
      <c r="A17" s="96" t="s">
        <v>639</v>
      </c>
      <c r="B17" s="90" t="s">
        <v>329</v>
      </c>
      <c r="C17" s="258"/>
      <c r="D17" s="135"/>
    </row>
    <row r="18" spans="1:4" ht="12.75">
      <c r="A18" s="96" t="s">
        <v>640</v>
      </c>
      <c r="B18" s="90" t="s">
        <v>329</v>
      </c>
      <c r="C18" s="258"/>
      <c r="D18" s="135"/>
    </row>
    <row r="19" spans="1:4" ht="12.75">
      <c r="A19" s="96" t="s">
        <v>641</v>
      </c>
      <c r="B19" s="90" t="s">
        <v>329</v>
      </c>
      <c r="C19" s="258"/>
      <c r="D19" s="135"/>
    </row>
    <row r="20" spans="1:4" ht="12.75">
      <c r="A20" s="96" t="s">
        <v>642</v>
      </c>
      <c r="B20" s="90" t="s">
        <v>329</v>
      </c>
      <c r="C20" s="258"/>
      <c r="D20" s="135"/>
    </row>
    <row r="21" spans="1:4" ht="12.75">
      <c r="A21" s="96" t="s">
        <v>643</v>
      </c>
      <c r="B21" s="90" t="s">
        <v>329</v>
      </c>
      <c r="C21" s="258"/>
      <c r="D21" s="135"/>
    </row>
    <row r="22" spans="1:4" ht="12.75">
      <c r="A22" s="96" t="s">
        <v>644</v>
      </c>
      <c r="B22" s="90" t="s">
        <v>329</v>
      </c>
      <c r="C22" s="258"/>
      <c r="D22" s="135"/>
    </row>
    <row r="23" spans="1:4" ht="12.75">
      <c r="A23" s="96" t="s">
        <v>645</v>
      </c>
      <c r="B23" s="90" t="s">
        <v>329</v>
      </c>
      <c r="C23" s="258"/>
      <c r="D23" s="135"/>
    </row>
    <row r="24" spans="1:4" ht="12.75">
      <c r="A24" s="96" t="s">
        <v>646</v>
      </c>
      <c r="B24" s="90" t="s">
        <v>329</v>
      </c>
      <c r="C24" s="258"/>
      <c r="D24" s="135"/>
    </row>
    <row r="25" spans="1:4" ht="12.75">
      <c r="A25" s="96" t="s">
        <v>647</v>
      </c>
      <c r="B25" s="90" t="s">
        <v>329</v>
      </c>
      <c r="C25" s="258"/>
      <c r="D25" s="135"/>
    </row>
    <row r="26" spans="1:4" ht="12.75">
      <c r="A26" s="96" t="s">
        <v>648</v>
      </c>
      <c r="B26" s="90" t="s">
        <v>329</v>
      </c>
      <c r="C26" s="258"/>
      <c r="D26" s="135"/>
    </row>
    <row r="27" spans="1:4" ht="12.75">
      <c r="A27" s="91" t="s">
        <v>649</v>
      </c>
      <c r="B27" s="174" t="s">
        <v>329</v>
      </c>
      <c r="C27" s="258"/>
      <c r="D27" s="135"/>
    </row>
    <row r="28" spans="1:5" ht="12.75">
      <c r="A28" s="96" t="s">
        <v>639</v>
      </c>
      <c r="B28" s="90" t="s">
        <v>331</v>
      </c>
      <c r="C28" s="310"/>
      <c r="D28" s="135"/>
      <c r="E28" s="311"/>
    </row>
    <row r="29" spans="1:4" ht="12.75">
      <c r="A29" s="96" t="s">
        <v>640</v>
      </c>
      <c r="B29" s="90" t="s">
        <v>331</v>
      </c>
      <c r="C29" s="258">
        <v>10999389</v>
      </c>
      <c r="D29" s="135">
        <v>10999389</v>
      </c>
    </row>
    <row r="30" spans="1:4" ht="12.75">
      <c r="A30" s="96" t="s">
        <v>641</v>
      </c>
      <c r="B30" s="90" t="s">
        <v>331</v>
      </c>
      <c r="C30" s="258"/>
      <c r="D30" s="135"/>
    </row>
    <row r="31" spans="1:4" ht="12.75">
      <c r="A31" s="96" t="s">
        <v>642</v>
      </c>
      <c r="B31" s="90" t="s">
        <v>331</v>
      </c>
      <c r="C31" s="258"/>
      <c r="D31" s="135"/>
    </row>
    <row r="32" spans="1:4" ht="12.75">
      <c r="A32" s="96" t="s">
        <v>643</v>
      </c>
      <c r="B32" s="90" t="s">
        <v>331</v>
      </c>
      <c r="C32" s="258"/>
      <c r="D32" s="135"/>
    </row>
    <row r="33" spans="1:4" ht="12.75">
      <c r="A33" s="96" t="s">
        <v>644</v>
      </c>
      <c r="B33" s="90" t="s">
        <v>331</v>
      </c>
      <c r="C33" s="258"/>
      <c r="D33" s="135"/>
    </row>
    <row r="34" spans="1:4" ht="12.75">
      <c r="A34" s="96" t="s">
        <v>645</v>
      </c>
      <c r="B34" s="90" t="s">
        <v>331</v>
      </c>
      <c r="C34" s="258"/>
      <c r="D34" s="135"/>
    </row>
    <row r="35" spans="1:4" ht="12.75">
      <c r="A35" s="96" t="s">
        <v>646</v>
      </c>
      <c r="B35" s="90" t="s">
        <v>331</v>
      </c>
      <c r="C35" s="258"/>
      <c r="D35" s="135"/>
    </row>
    <row r="36" spans="1:4" ht="12.75">
      <c r="A36" s="96" t="s">
        <v>647</v>
      </c>
      <c r="B36" s="90" t="s">
        <v>331</v>
      </c>
      <c r="C36" s="258"/>
      <c r="D36" s="135"/>
    </row>
    <row r="37" spans="1:4" ht="12.75">
      <c r="A37" s="232" t="s">
        <v>648</v>
      </c>
      <c r="B37" s="233" t="s">
        <v>331</v>
      </c>
      <c r="C37" s="294"/>
      <c r="D37" s="135"/>
    </row>
    <row r="38" spans="1:4" ht="12.75">
      <c r="A38" s="312" t="s">
        <v>650</v>
      </c>
      <c r="B38" s="300" t="s">
        <v>331</v>
      </c>
      <c r="C38" s="298">
        <f>SUM(C28:C37)</f>
        <v>10999389</v>
      </c>
      <c r="D38" s="298">
        <f>SUM(D28:D37)</f>
        <v>10999389</v>
      </c>
    </row>
    <row r="39" spans="1:4" ht="12.75">
      <c r="A39" s="227" t="s">
        <v>639</v>
      </c>
      <c r="B39" s="228" t="s">
        <v>403</v>
      </c>
      <c r="C39" s="302"/>
      <c r="D39" s="135"/>
    </row>
    <row r="40" spans="1:4" ht="12.75">
      <c r="A40" s="96" t="s">
        <v>640</v>
      </c>
      <c r="B40" s="90" t="s">
        <v>403</v>
      </c>
      <c r="C40" s="258"/>
      <c r="D40" s="135"/>
    </row>
    <row r="41" spans="1:4" ht="12.75">
      <c r="A41" s="96" t="s">
        <v>641</v>
      </c>
      <c r="B41" s="90" t="s">
        <v>403</v>
      </c>
      <c r="C41" s="258"/>
      <c r="D41" s="135"/>
    </row>
    <row r="42" spans="1:4" ht="12.75">
      <c r="A42" s="96" t="s">
        <v>642</v>
      </c>
      <c r="B42" s="90" t="s">
        <v>403</v>
      </c>
      <c r="C42" s="258"/>
      <c r="D42" s="135"/>
    </row>
    <row r="43" spans="1:4" ht="12.75">
      <c r="A43" s="96" t="s">
        <v>643</v>
      </c>
      <c r="B43" s="90" t="s">
        <v>403</v>
      </c>
      <c r="C43" s="258"/>
      <c r="D43" s="135"/>
    </row>
    <row r="44" spans="1:4" ht="12.75">
      <c r="A44" s="96" t="s">
        <v>644</v>
      </c>
      <c r="B44" s="90" t="s">
        <v>403</v>
      </c>
      <c r="C44" s="258"/>
      <c r="D44" s="135"/>
    </row>
    <row r="45" spans="1:4" ht="12.75">
      <c r="A45" s="96" t="s">
        <v>645</v>
      </c>
      <c r="B45" s="90" t="s">
        <v>403</v>
      </c>
      <c r="C45" s="258"/>
      <c r="D45" s="135"/>
    </row>
    <row r="46" spans="1:4" ht="12.75">
      <c r="A46" s="96" t="s">
        <v>646</v>
      </c>
      <c r="B46" s="90" t="s">
        <v>403</v>
      </c>
      <c r="C46" s="258"/>
      <c r="D46" s="135"/>
    </row>
    <row r="47" spans="1:4" ht="12.75">
      <c r="A47" s="96" t="s">
        <v>647</v>
      </c>
      <c r="B47" s="90" t="s">
        <v>403</v>
      </c>
      <c r="C47" s="258"/>
      <c r="D47" s="135"/>
    </row>
    <row r="48" spans="1:4" ht="12.75">
      <c r="A48" s="96" t="s">
        <v>648</v>
      </c>
      <c r="B48" s="90" t="s">
        <v>403</v>
      </c>
      <c r="C48" s="258"/>
      <c r="D48" s="135"/>
    </row>
    <row r="49" spans="1:4" ht="12.75">
      <c r="A49" s="91" t="s">
        <v>651</v>
      </c>
      <c r="B49" s="174" t="s">
        <v>403</v>
      </c>
      <c r="C49" s="258"/>
      <c r="D49" s="135"/>
    </row>
    <row r="50" spans="1:4" ht="12.75">
      <c r="A50" s="96" t="s">
        <v>652</v>
      </c>
      <c r="B50" s="90" t="s">
        <v>405</v>
      </c>
      <c r="C50" s="258"/>
      <c r="D50" s="135"/>
    </row>
    <row r="51" spans="1:4" ht="12.75">
      <c r="A51" s="96" t="s">
        <v>640</v>
      </c>
      <c r="B51" s="90" t="s">
        <v>405</v>
      </c>
      <c r="C51" s="258"/>
      <c r="D51" s="135"/>
    </row>
    <row r="52" spans="1:4" ht="12.75">
      <c r="A52" s="96" t="s">
        <v>641</v>
      </c>
      <c r="B52" s="90" t="s">
        <v>405</v>
      </c>
      <c r="C52" s="258"/>
      <c r="D52" s="135"/>
    </row>
    <row r="53" spans="1:4" ht="12.75">
      <c r="A53" s="96" t="s">
        <v>642</v>
      </c>
      <c r="B53" s="90" t="s">
        <v>405</v>
      </c>
      <c r="C53" s="258"/>
      <c r="D53" s="135"/>
    </row>
    <row r="54" spans="1:4" ht="12.75">
      <c r="A54" s="96" t="s">
        <v>643</v>
      </c>
      <c r="B54" s="90" t="s">
        <v>405</v>
      </c>
      <c r="C54" s="258"/>
      <c r="D54" s="135"/>
    </row>
    <row r="55" spans="1:4" ht="12.75">
      <c r="A55" s="96" t="s">
        <v>644</v>
      </c>
      <c r="B55" s="90" t="s">
        <v>405</v>
      </c>
      <c r="C55" s="258"/>
      <c r="D55" s="135"/>
    </row>
    <row r="56" spans="1:4" ht="12.75">
      <c r="A56" s="96" t="s">
        <v>645</v>
      </c>
      <c r="B56" s="90" t="s">
        <v>405</v>
      </c>
      <c r="C56" s="258"/>
      <c r="D56" s="135"/>
    </row>
    <row r="57" spans="1:4" ht="12.75">
      <c r="A57" s="96" t="s">
        <v>646</v>
      </c>
      <c r="B57" s="90" t="s">
        <v>405</v>
      </c>
      <c r="C57" s="258"/>
      <c r="D57" s="135"/>
    </row>
    <row r="58" spans="1:4" ht="12.75">
      <c r="A58" s="96" t="s">
        <v>647</v>
      </c>
      <c r="B58" s="90" t="s">
        <v>405</v>
      </c>
      <c r="C58" s="258"/>
      <c r="D58" s="135"/>
    </row>
    <row r="59" spans="1:4" ht="12.75">
      <c r="A59" s="96" t="s">
        <v>648</v>
      </c>
      <c r="B59" s="90" t="s">
        <v>405</v>
      </c>
      <c r="C59" s="258"/>
      <c r="D59" s="135"/>
    </row>
    <row r="60" spans="1:4" ht="12.75">
      <c r="A60" s="91" t="s">
        <v>653</v>
      </c>
      <c r="B60" s="174" t="s">
        <v>405</v>
      </c>
      <c r="C60" s="258"/>
      <c r="D60" s="135"/>
    </row>
    <row r="61" spans="1:4" ht="12.75">
      <c r="A61" s="96" t="s">
        <v>639</v>
      </c>
      <c r="B61" s="90" t="s">
        <v>407</v>
      </c>
      <c r="C61" s="258"/>
      <c r="D61" s="135"/>
    </row>
    <row r="62" spans="1:4" ht="12.75">
      <c r="A62" s="96" t="s">
        <v>640</v>
      </c>
      <c r="B62" s="90" t="s">
        <v>407</v>
      </c>
      <c r="C62" s="258"/>
      <c r="D62" s="135"/>
    </row>
    <row r="63" spans="1:4" ht="12.75">
      <c r="A63" s="96" t="s">
        <v>641</v>
      </c>
      <c r="B63" s="90" t="s">
        <v>407</v>
      </c>
      <c r="C63" s="258">
        <v>0</v>
      </c>
      <c r="D63" s="135">
        <v>12585606</v>
      </c>
    </row>
    <row r="64" spans="1:4" ht="12.75">
      <c r="A64" s="96" t="s">
        <v>642</v>
      </c>
      <c r="B64" s="90" t="s">
        <v>407</v>
      </c>
      <c r="C64" s="258">
        <v>3865561</v>
      </c>
      <c r="D64" s="135">
        <v>3865561</v>
      </c>
    </row>
    <row r="65" spans="1:4" ht="12.75">
      <c r="A65" s="96" t="s">
        <v>643</v>
      </c>
      <c r="B65" s="90" t="s">
        <v>407</v>
      </c>
      <c r="C65" s="258"/>
      <c r="D65" s="135"/>
    </row>
    <row r="66" spans="1:4" ht="12.75">
      <c r="A66" s="96" t="s">
        <v>644</v>
      </c>
      <c r="B66" s="90" t="s">
        <v>407</v>
      </c>
      <c r="C66" s="258"/>
      <c r="D66" s="135"/>
    </row>
    <row r="67" spans="1:4" ht="12.75">
      <c r="A67" s="96" t="s">
        <v>645</v>
      </c>
      <c r="B67" s="90" t="s">
        <v>407</v>
      </c>
      <c r="C67" s="258"/>
      <c r="D67" s="135"/>
    </row>
    <row r="68" spans="1:4" ht="12.75">
      <c r="A68" s="96" t="s">
        <v>646</v>
      </c>
      <c r="B68" s="90" t="s">
        <v>407</v>
      </c>
      <c r="C68" s="258"/>
      <c r="D68" s="135"/>
    </row>
    <row r="69" spans="1:4" ht="12.75">
      <c r="A69" s="96" t="s">
        <v>647</v>
      </c>
      <c r="B69" s="90" t="s">
        <v>407</v>
      </c>
      <c r="C69" s="258"/>
      <c r="D69" s="135"/>
    </row>
    <row r="70" spans="1:4" ht="12.75">
      <c r="A70" s="96" t="s">
        <v>648</v>
      </c>
      <c r="B70" s="90" t="s">
        <v>407</v>
      </c>
      <c r="C70" s="258"/>
      <c r="D70" s="135"/>
    </row>
    <row r="71" spans="1:4" ht="12.75">
      <c r="A71" s="194" t="s">
        <v>406</v>
      </c>
      <c r="B71" s="220" t="s">
        <v>407</v>
      </c>
      <c r="C71" s="313">
        <f>SUM(C61:C70)</f>
        <v>3865561</v>
      </c>
      <c r="D71" s="121">
        <f>SUM(D61:D70)</f>
        <v>16451167</v>
      </c>
    </row>
    <row r="72" spans="1:4" ht="12.75">
      <c r="A72" s="91" t="s">
        <v>388</v>
      </c>
      <c r="B72" s="174" t="s">
        <v>389</v>
      </c>
      <c r="C72" s="121"/>
      <c r="D72" s="135"/>
    </row>
    <row r="73" spans="1:4" ht="12.75">
      <c r="A73" s="314" t="s">
        <v>654</v>
      </c>
      <c r="B73" s="307" t="s">
        <v>391</v>
      </c>
      <c r="C73" s="302"/>
      <c r="D73" s="135"/>
    </row>
    <row r="74" spans="1:4" ht="12.75">
      <c r="A74" s="112" t="s">
        <v>655</v>
      </c>
      <c r="B74" s="174" t="s">
        <v>393</v>
      </c>
      <c r="C74" s="315">
        <v>1000000</v>
      </c>
      <c r="D74" s="135">
        <v>1000000</v>
      </c>
    </row>
    <row r="75" spans="1:4" ht="12.75">
      <c r="A75" s="91" t="s">
        <v>424</v>
      </c>
      <c r="B75" s="174" t="s">
        <v>425</v>
      </c>
      <c r="C75" s="258"/>
      <c r="D75" s="135"/>
    </row>
    <row r="76" spans="1:4" ht="12.75">
      <c r="A76" s="166" t="s">
        <v>656</v>
      </c>
      <c r="B76" s="220" t="s">
        <v>427</v>
      </c>
      <c r="C76" s="294"/>
      <c r="D76" s="135"/>
    </row>
    <row r="77" spans="1:4" ht="12.75">
      <c r="A77" s="96" t="s">
        <v>657</v>
      </c>
      <c r="B77" s="84" t="s">
        <v>429</v>
      </c>
      <c r="C77" s="256"/>
      <c r="D77" s="135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 9/2020. (IX. 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workbookViewId="0" topLeftCell="A13">
      <selection activeCell="A2" sqref="A2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9.8515625" style="1" customWidth="1"/>
  </cols>
  <sheetData>
    <row r="1" spans="1:3" ht="61.5" customHeight="1">
      <c r="A1" s="126" t="s">
        <v>300</v>
      </c>
      <c r="B1" s="126"/>
      <c r="C1" s="126"/>
    </row>
    <row r="2" spans="1:3" ht="26.25" customHeight="1">
      <c r="A2" s="127" t="s">
        <v>658</v>
      </c>
      <c r="B2" s="127"/>
      <c r="C2" s="127"/>
    </row>
    <row r="4" spans="1:4" ht="12.75">
      <c r="A4" s="10" t="s">
        <v>569</v>
      </c>
      <c r="B4" s="76" t="s">
        <v>29</v>
      </c>
      <c r="C4" s="308" t="s">
        <v>555</v>
      </c>
      <c r="D4" s="316" t="s">
        <v>556</v>
      </c>
    </row>
    <row r="5" spans="1:4" ht="12.75">
      <c r="A5" s="84" t="s">
        <v>659</v>
      </c>
      <c r="B5" s="84" t="s">
        <v>345</v>
      </c>
      <c r="C5" s="258"/>
      <c r="D5" s="135"/>
    </row>
    <row r="6" spans="1:4" ht="12.75">
      <c r="A6" s="84" t="s">
        <v>660</v>
      </c>
      <c r="B6" s="84" t="s">
        <v>345</v>
      </c>
      <c r="C6" s="258"/>
      <c r="D6" s="135"/>
    </row>
    <row r="7" spans="1:4" ht="12.75">
      <c r="A7" s="84" t="s">
        <v>661</v>
      </c>
      <c r="B7" s="84" t="s">
        <v>345</v>
      </c>
      <c r="C7" s="258">
        <v>300000</v>
      </c>
      <c r="D7" s="135">
        <v>300000</v>
      </c>
    </row>
    <row r="8" spans="1:4" ht="12.75">
      <c r="A8" s="317" t="s">
        <v>662</v>
      </c>
      <c r="B8" s="317" t="s">
        <v>345</v>
      </c>
      <c r="C8" s="294"/>
      <c r="D8" s="135"/>
    </row>
    <row r="9" spans="1:4" ht="12.75">
      <c r="A9" s="312" t="s">
        <v>344</v>
      </c>
      <c r="B9" s="300" t="s">
        <v>345</v>
      </c>
      <c r="C9" s="121">
        <f>SUM(C5:C8)</f>
        <v>300000</v>
      </c>
      <c r="D9" s="139">
        <f>SUM(D5:D8)</f>
        <v>300000</v>
      </c>
    </row>
    <row r="10" spans="1:4" ht="12.75">
      <c r="A10" s="312" t="s">
        <v>346</v>
      </c>
      <c r="B10" s="300" t="s">
        <v>347</v>
      </c>
      <c r="C10" s="121">
        <f>SUM(C11:C12)</f>
        <v>3260000</v>
      </c>
      <c r="D10" s="121">
        <f>SUM(D11:D12)</f>
        <v>3260000</v>
      </c>
    </row>
    <row r="11" spans="1:4" ht="12.75">
      <c r="A11" s="318" t="s">
        <v>663</v>
      </c>
      <c r="B11" s="318" t="s">
        <v>347</v>
      </c>
      <c r="C11" s="302">
        <v>3260000</v>
      </c>
      <c r="D11" s="135">
        <v>3260000</v>
      </c>
    </row>
    <row r="12" spans="1:4" ht="12.75">
      <c r="A12" s="319" t="s">
        <v>664</v>
      </c>
      <c r="B12" s="319" t="s">
        <v>347</v>
      </c>
      <c r="C12" s="294"/>
      <c r="D12" s="135"/>
    </row>
    <row r="13" spans="1:4" ht="12.75">
      <c r="A13" s="312" t="s">
        <v>352</v>
      </c>
      <c r="B13" s="300" t="s">
        <v>353</v>
      </c>
      <c r="C13" s="121">
        <f>SUM(C14:C17)</f>
        <v>120000</v>
      </c>
      <c r="D13" s="139">
        <f>SUM(D14:D17)</f>
        <v>120000</v>
      </c>
    </row>
    <row r="14" spans="1:4" ht="12.75">
      <c r="A14" s="318" t="s">
        <v>665</v>
      </c>
      <c r="B14" s="318" t="s">
        <v>353</v>
      </c>
      <c r="C14" s="302"/>
      <c r="D14" s="135"/>
    </row>
    <row r="15" spans="1:4" ht="12.75">
      <c r="A15" s="246" t="s">
        <v>666</v>
      </c>
      <c r="B15" s="246" t="s">
        <v>353</v>
      </c>
      <c r="C15" s="258">
        <v>120000</v>
      </c>
      <c r="D15" s="135">
        <v>120000</v>
      </c>
    </row>
    <row r="16" spans="1:4" ht="12.75">
      <c r="A16" s="246" t="s">
        <v>667</v>
      </c>
      <c r="B16" s="246" t="s">
        <v>353</v>
      </c>
      <c r="C16" s="258"/>
      <c r="D16" s="135"/>
    </row>
    <row r="17" spans="1:4" ht="12.75">
      <c r="A17" s="319" t="s">
        <v>668</v>
      </c>
      <c r="B17" s="319" t="s">
        <v>353</v>
      </c>
      <c r="C17" s="294"/>
      <c r="D17" s="135"/>
    </row>
    <row r="18" spans="1:4" ht="12.75">
      <c r="A18" s="312" t="s">
        <v>669</v>
      </c>
      <c r="B18" s="300" t="s">
        <v>355</v>
      </c>
      <c r="C18" s="121">
        <f>SUM(C19:C20)</f>
        <v>100000</v>
      </c>
      <c r="D18" s="139">
        <f>SUM(D19:D20)</f>
        <v>100000</v>
      </c>
    </row>
    <row r="19" spans="1:4" ht="12.75">
      <c r="A19" s="318" t="s">
        <v>670</v>
      </c>
      <c r="B19" s="318" t="s">
        <v>355</v>
      </c>
      <c r="C19" s="302">
        <v>100000</v>
      </c>
      <c r="D19" s="135">
        <v>100000</v>
      </c>
    </row>
    <row r="20" spans="1:4" ht="12.75">
      <c r="A20" s="319" t="s">
        <v>671</v>
      </c>
      <c r="B20" s="319" t="s">
        <v>355</v>
      </c>
      <c r="C20" s="294"/>
      <c r="D20" s="155"/>
    </row>
    <row r="21" spans="1:4" ht="12.75">
      <c r="A21" s="312" t="s">
        <v>356</v>
      </c>
      <c r="B21" s="300" t="s">
        <v>357</v>
      </c>
      <c r="C21" s="320">
        <f>SUM(C13,C10,C9)</f>
        <v>3680000</v>
      </c>
      <c r="D21" s="121">
        <f>SUM(D13,D10,D9)</f>
        <v>3680000</v>
      </c>
    </row>
    <row r="22" spans="1:4" ht="12.75">
      <c r="A22" s="301" t="s">
        <v>672</v>
      </c>
      <c r="B22" s="301" t="s">
        <v>359</v>
      </c>
      <c r="C22" s="302"/>
      <c r="D22" s="160"/>
    </row>
    <row r="23" spans="1:4" ht="12.75">
      <c r="A23" s="84" t="s">
        <v>673</v>
      </c>
      <c r="B23" s="84" t="s">
        <v>359</v>
      </c>
      <c r="C23" s="258"/>
      <c r="D23" s="135"/>
    </row>
    <row r="24" spans="1:4" ht="12.75">
      <c r="A24" s="84" t="s">
        <v>674</v>
      </c>
      <c r="B24" s="84" t="s">
        <v>359</v>
      </c>
      <c r="C24" s="258"/>
      <c r="D24" s="135"/>
    </row>
    <row r="25" spans="1:4" ht="12.75">
      <c r="A25" s="84" t="s">
        <v>675</v>
      </c>
      <c r="B25" s="84" t="s">
        <v>359</v>
      </c>
      <c r="C25" s="258"/>
      <c r="D25" s="135"/>
    </row>
    <row r="26" spans="1:4" ht="12.75">
      <c r="A26" s="84" t="s">
        <v>676</v>
      </c>
      <c r="B26" s="84" t="s">
        <v>359</v>
      </c>
      <c r="C26" s="258"/>
      <c r="D26" s="135"/>
    </row>
    <row r="27" spans="1:4" ht="12.75">
      <c r="A27" s="84" t="s">
        <v>677</v>
      </c>
      <c r="B27" s="84" t="s">
        <v>359</v>
      </c>
      <c r="C27" s="258"/>
      <c r="D27" s="135"/>
    </row>
    <row r="28" spans="1:4" ht="12.75">
      <c r="A28" s="84" t="s">
        <v>678</v>
      </c>
      <c r="B28" s="84" t="s">
        <v>359</v>
      </c>
      <c r="C28" s="258"/>
      <c r="D28" s="135"/>
    </row>
    <row r="29" spans="1:4" ht="12.75">
      <c r="A29" s="84" t="s">
        <v>679</v>
      </c>
      <c r="B29" s="84" t="s">
        <v>359</v>
      </c>
      <c r="C29" s="258"/>
      <c r="D29" s="135"/>
    </row>
    <row r="30" spans="1:4" ht="12.75">
      <c r="A30" s="84" t="s">
        <v>680</v>
      </c>
      <c r="B30" s="84" t="s">
        <v>359</v>
      </c>
      <c r="C30" s="258"/>
      <c r="D30" s="135"/>
    </row>
    <row r="31" spans="1:4" ht="12.75">
      <c r="A31" s="317" t="s">
        <v>681</v>
      </c>
      <c r="B31" s="317" t="s">
        <v>359</v>
      </c>
      <c r="C31" s="294"/>
      <c r="D31" s="155"/>
    </row>
    <row r="32" spans="1:4" ht="12.75">
      <c r="A32" s="312" t="s">
        <v>358</v>
      </c>
      <c r="B32" s="300" t="s">
        <v>359</v>
      </c>
      <c r="C32" s="298">
        <f>SUM(C22:C31)</f>
        <v>0</v>
      </c>
      <c r="D32" s="185">
        <v>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 9/2020. (IX. 8.).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18"/>
  <sheetViews>
    <sheetView zoomScale="80" zoomScaleNormal="80" workbookViewId="0" topLeftCell="A1">
      <selection activeCell="K21" sqref="K21"/>
    </sheetView>
  </sheetViews>
  <sheetFormatPr defaultColWidth="9.140625" defaultRowHeight="15"/>
  <cols>
    <col min="1" max="1" width="39.00390625" style="0" customWidth="1"/>
  </cols>
  <sheetData>
    <row r="2" ht="12.75">
      <c r="A2" s="5" t="s">
        <v>682</v>
      </c>
    </row>
    <row r="3" spans="1:7" ht="12.75">
      <c r="A3" s="321" t="s">
        <v>683</v>
      </c>
      <c r="B3" s="321"/>
      <c r="C3" s="321"/>
      <c r="D3" s="321"/>
      <c r="E3" s="321"/>
      <c r="F3" s="321"/>
      <c r="G3" s="321"/>
    </row>
    <row r="4" spans="1:7" ht="12.75">
      <c r="A4" s="322"/>
      <c r="B4" s="322"/>
      <c r="C4" s="322"/>
      <c r="D4" s="322"/>
      <c r="E4" s="322"/>
      <c r="F4" s="322"/>
      <c r="G4" s="322"/>
    </row>
    <row r="5" spans="1:7" ht="12.75">
      <c r="A5" s="322"/>
      <c r="B5" s="322"/>
      <c r="C5" s="322"/>
      <c r="D5" s="322"/>
      <c r="E5" s="322"/>
      <c r="F5" s="322"/>
      <c r="G5" s="322"/>
    </row>
    <row r="6" spans="1:7" ht="12.75">
      <c r="A6" s="322"/>
      <c r="B6" s="322"/>
      <c r="C6" s="322"/>
      <c r="D6" s="322"/>
      <c r="E6" s="322"/>
      <c r="F6" s="322"/>
      <c r="G6" s="322"/>
    </row>
    <row r="7" spans="1:7" ht="12.75">
      <c r="A7" s="322"/>
      <c r="B7" s="322"/>
      <c r="C7" s="322"/>
      <c r="D7" s="322"/>
      <c r="E7" s="322"/>
      <c r="F7" s="322"/>
      <c r="G7" s="322"/>
    </row>
    <row r="8" spans="1:7" ht="12.75">
      <c r="A8" s="322"/>
      <c r="B8" s="322"/>
      <c r="C8" s="322"/>
      <c r="D8" s="322"/>
      <c r="E8" s="322"/>
      <c r="F8" s="322"/>
      <c r="G8" s="322"/>
    </row>
    <row r="10" spans="1:11" ht="12.75">
      <c r="A10" s="74"/>
      <c r="B10" s="74"/>
      <c r="C10" s="323">
        <v>2014</v>
      </c>
      <c r="D10" s="323">
        <v>2015</v>
      </c>
      <c r="E10" s="323">
        <v>2016</v>
      </c>
      <c r="F10" s="323">
        <v>2017</v>
      </c>
      <c r="G10" s="324">
        <v>2018</v>
      </c>
      <c r="H10" s="325">
        <v>2019</v>
      </c>
      <c r="I10" s="326">
        <v>2020</v>
      </c>
      <c r="J10" s="326">
        <v>2021</v>
      </c>
      <c r="K10" s="325">
        <v>2022</v>
      </c>
    </row>
    <row r="11" spans="1:11" ht="12.75">
      <c r="A11" s="74" t="s">
        <v>684</v>
      </c>
      <c r="B11" s="74"/>
      <c r="C11" s="74"/>
      <c r="D11" s="74"/>
      <c r="E11" s="74"/>
      <c r="F11" s="74"/>
      <c r="G11" s="256"/>
      <c r="H11" s="74"/>
      <c r="I11" s="256"/>
      <c r="J11" s="256"/>
      <c r="K11" s="74"/>
    </row>
    <row r="12" spans="1:11" ht="12.75">
      <c r="A12" s="74" t="s">
        <v>685</v>
      </c>
      <c r="B12" s="74"/>
      <c r="C12" s="74"/>
      <c r="D12" s="74"/>
      <c r="E12" s="74"/>
      <c r="F12" s="74"/>
      <c r="G12" s="256"/>
      <c r="H12" s="74"/>
      <c r="I12" s="256"/>
      <c r="J12" s="256"/>
      <c r="K12" s="74"/>
    </row>
    <row r="13" spans="1:11" ht="12.75" customHeight="1">
      <c r="A13" s="327" t="s">
        <v>686</v>
      </c>
      <c r="B13" s="327"/>
      <c r="C13" s="74"/>
      <c r="D13" s="74"/>
      <c r="E13" s="74"/>
      <c r="F13" s="74"/>
      <c r="G13" s="256"/>
      <c r="H13" s="74"/>
      <c r="I13" s="256"/>
      <c r="J13" s="256"/>
      <c r="K13" s="74"/>
    </row>
    <row r="14" spans="1:11" ht="12.75" customHeight="1">
      <c r="A14" s="327" t="s">
        <v>687</v>
      </c>
      <c r="B14" s="327"/>
      <c r="C14" s="74"/>
      <c r="D14" s="74"/>
      <c r="E14" s="74"/>
      <c r="F14" s="74"/>
      <c r="G14" s="256"/>
      <c r="H14" s="74"/>
      <c r="I14" s="256"/>
      <c r="J14" s="256"/>
      <c r="K14" s="74"/>
    </row>
    <row r="15" spans="1:11" ht="12.75">
      <c r="A15" s="74" t="s">
        <v>688</v>
      </c>
      <c r="B15" s="74"/>
      <c r="C15" s="74"/>
      <c r="D15" s="74"/>
      <c r="E15" s="74"/>
      <c r="F15" s="74"/>
      <c r="G15" s="256"/>
      <c r="H15" s="74"/>
      <c r="I15" s="256"/>
      <c r="J15" s="256"/>
      <c r="K15" s="74"/>
    </row>
    <row r="16" spans="1:11" ht="12.75">
      <c r="A16" s="328" t="s">
        <v>689</v>
      </c>
      <c r="B16" s="328"/>
      <c r="C16" s="74"/>
      <c r="D16" s="74"/>
      <c r="E16" s="74"/>
      <c r="F16" s="74"/>
      <c r="G16" s="256"/>
      <c r="H16" s="74"/>
      <c r="I16" s="256"/>
      <c r="J16" s="256"/>
      <c r="K16" s="74"/>
    </row>
    <row r="17" spans="1:11" ht="12.75">
      <c r="A17" s="329" t="s">
        <v>690</v>
      </c>
      <c r="B17" s="329"/>
      <c r="C17" s="330"/>
      <c r="D17" s="330"/>
      <c r="E17" s="330"/>
      <c r="F17" s="330"/>
      <c r="G17" s="331"/>
      <c r="H17" s="332"/>
      <c r="I17" s="333"/>
      <c r="J17" s="256"/>
      <c r="K17" s="74"/>
    </row>
    <row r="18" spans="1:11" ht="12.75">
      <c r="A18" s="334" t="s">
        <v>691</v>
      </c>
      <c r="B18" s="334"/>
      <c r="C18" s="335">
        <v>0</v>
      </c>
      <c r="D18" s="335">
        <v>0</v>
      </c>
      <c r="E18" s="335">
        <v>0</v>
      </c>
      <c r="F18" s="335">
        <v>0</v>
      </c>
      <c r="G18" s="336">
        <v>0</v>
      </c>
      <c r="H18" s="337">
        <v>0</v>
      </c>
      <c r="I18" s="338">
        <v>0</v>
      </c>
      <c r="J18" s="338">
        <v>0</v>
      </c>
      <c r="K18" s="338">
        <v>0</v>
      </c>
    </row>
  </sheetData>
  <sheetProtection selectLockedCells="1" selectUnlockedCells="1"/>
  <mergeCells count="10">
    <mergeCell ref="A3:G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1.0138888888888888" bottom="1" header="0.5" footer="0.5118055555555555"/>
  <pageSetup horizontalDpi="300" verticalDpi="300" orientation="landscape" paperSize="9" scale="77"/>
  <headerFooter alignWithMargins="0">
    <oddHeader>&amp;C19.melléklet a &amp;"Times New Roman,Normál"&amp;12 9/2020. (IX. 8.)&amp;"Calibri,Általános"&amp;11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7"/>
  <sheetViews>
    <sheetView zoomScale="80" zoomScaleNormal="80" workbookViewId="0" topLeftCell="A1">
      <pane xSplit="2" ySplit="5" topLeftCell="D93" activePane="bottomRight" state="frozen"/>
      <selection pane="topLeft" activeCell="A1" sqref="A1"/>
      <selection pane="topRight" activeCell="D1" sqref="D1"/>
      <selection pane="bottomLeft" activeCell="A93" sqref="A93"/>
      <selection pane="bottomRight" activeCell="A1" sqref="A1"/>
    </sheetView>
  </sheetViews>
  <sheetFormatPr defaultColWidth="9.140625" defaultRowHeight="15"/>
  <cols>
    <col min="1" max="1" width="85.57421875" style="1" customWidth="1"/>
    <col min="2" max="2" width="9.57421875" style="1" customWidth="1"/>
    <col min="3" max="3" width="13.00390625" style="1" customWidth="1"/>
    <col min="4" max="4" width="12.7109375" style="1" customWidth="1"/>
    <col min="5" max="5" width="12.8515625" style="1" customWidth="1"/>
    <col min="6" max="6" width="13.8515625" style="1" customWidth="1"/>
    <col min="7" max="7" width="12.140625" style="1" customWidth="1"/>
    <col min="8" max="9" width="14.7109375" style="1" customWidth="1"/>
    <col min="10" max="10" width="11.421875" style="18" customWidth="1"/>
    <col min="11" max="11" width="11.7109375" style="1" customWidth="1"/>
    <col min="12" max="13" width="14.140625" style="1" customWidth="1"/>
    <col min="14" max="17" width="14.00390625" style="1" customWidth="1"/>
    <col min="18" max="18" width="12.140625" style="1" customWidth="1"/>
    <col min="19" max="19" width="11.7109375" style="1" customWidth="1"/>
    <col min="20" max="20" width="13.140625" style="1" customWidth="1"/>
    <col min="21" max="21" width="12.8515625" style="1" customWidth="1"/>
    <col min="22" max="22" width="13.140625" style="19" customWidth="1"/>
    <col min="23" max="16384" width="9.140625" style="1" customWidth="1"/>
  </cols>
  <sheetData>
    <row r="1" spans="1:10" ht="54.75" customHeight="1">
      <c r="A1" s="20" t="s">
        <v>25</v>
      </c>
      <c r="B1" s="20"/>
      <c r="C1" s="20"/>
      <c r="J1" s="20"/>
    </row>
    <row r="2" spans="1:10" ht="18.75" customHeight="1">
      <c r="A2" s="21" t="s">
        <v>26</v>
      </c>
      <c r="B2" s="21"/>
      <c r="J2" s="21"/>
    </row>
    <row r="3" ht="12.75">
      <c r="A3" s="22"/>
    </row>
    <row r="4" ht="22.5" customHeight="1">
      <c r="A4" s="23" t="s">
        <v>27</v>
      </c>
    </row>
    <row r="5" spans="1:22" s="19" customFormat="1" ht="12.75">
      <c r="A5" s="24" t="s">
        <v>28</v>
      </c>
      <c r="B5" s="25" t="s">
        <v>29</v>
      </c>
      <c r="C5" s="26" t="s">
        <v>30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  <c r="I5" s="26" t="s">
        <v>36</v>
      </c>
      <c r="J5" s="27" t="s">
        <v>37</v>
      </c>
      <c r="K5" s="26" t="s">
        <v>38</v>
      </c>
      <c r="L5" s="26" t="s">
        <v>39</v>
      </c>
      <c r="M5" s="26" t="s">
        <v>40</v>
      </c>
      <c r="N5" s="26" t="s">
        <v>41</v>
      </c>
      <c r="O5" s="28" t="s">
        <v>42</v>
      </c>
      <c r="P5" s="26" t="s">
        <v>43</v>
      </c>
      <c r="Q5" s="26" t="s">
        <v>44</v>
      </c>
      <c r="R5" s="26" t="s">
        <v>45</v>
      </c>
      <c r="S5" s="26" t="s">
        <v>46</v>
      </c>
      <c r="T5" s="26" t="s">
        <v>47</v>
      </c>
      <c r="U5" s="29">
        <v>107060</v>
      </c>
      <c r="V5" s="30" t="s">
        <v>48</v>
      </c>
    </row>
    <row r="6" spans="1:22" ht="12.75">
      <c r="A6" s="31" t="s">
        <v>49</v>
      </c>
      <c r="B6" s="32" t="s">
        <v>50</v>
      </c>
      <c r="C6" s="33"/>
      <c r="D6" s="33"/>
      <c r="E6" s="33"/>
      <c r="F6" s="33"/>
      <c r="G6" s="33"/>
      <c r="H6" s="33">
        <v>3580865</v>
      </c>
      <c r="I6" s="33">
        <v>6623893</v>
      </c>
      <c r="J6" s="34"/>
      <c r="K6" s="33"/>
      <c r="L6" s="33"/>
      <c r="M6" s="33">
        <v>4338718</v>
      </c>
      <c r="N6" s="33">
        <v>31500</v>
      </c>
      <c r="O6" s="33"/>
      <c r="P6" s="33"/>
      <c r="Q6" s="33"/>
      <c r="R6" s="33"/>
      <c r="S6" s="33"/>
      <c r="T6" s="33">
        <v>2154968</v>
      </c>
      <c r="U6" s="33"/>
      <c r="V6" s="35">
        <f aca="true" t="shared" si="0" ref="V6:V37">SUM(C6:U6)</f>
        <v>16729944</v>
      </c>
    </row>
    <row r="7" spans="1:22" ht="12.75">
      <c r="A7" s="31" t="s">
        <v>51</v>
      </c>
      <c r="B7" s="36" t="s">
        <v>52</v>
      </c>
      <c r="C7" s="33"/>
      <c r="D7" s="33"/>
      <c r="E7" s="33"/>
      <c r="F7" s="33"/>
      <c r="G7" s="33"/>
      <c r="H7" s="33"/>
      <c r="I7" s="33"/>
      <c r="J7" s="3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5">
        <f t="shared" si="0"/>
        <v>0</v>
      </c>
    </row>
    <row r="8" spans="1:22" ht="12.75">
      <c r="A8" s="31" t="s">
        <v>53</v>
      </c>
      <c r="B8" s="36" t="s">
        <v>54</v>
      </c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5">
        <f t="shared" si="0"/>
        <v>0</v>
      </c>
    </row>
    <row r="9" spans="1:22" ht="12.75">
      <c r="A9" s="37" t="s">
        <v>55</v>
      </c>
      <c r="B9" s="36" t="s">
        <v>56</v>
      </c>
      <c r="C9" s="33"/>
      <c r="D9" s="33"/>
      <c r="E9" s="33"/>
      <c r="F9" s="33"/>
      <c r="G9" s="33"/>
      <c r="H9" s="33"/>
      <c r="I9" s="33"/>
      <c r="J9" s="34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5">
        <f t="shared" si="0"/>
        <v>0</v>
      </c>
    </row>
    <row r="10" spans="1:22" ht="12.75">
      <c r="A10" s="37" t="s">
        <v>57</v>
      </c>
      <c r="B10" s="36" t="s">
        <v>58</v>
      </c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5">
        <f t="shared" si="0"/>
        <v>0</v>
      </c>
    </row>
    <row r="11" spans="1:22" ht="12.75">
      <c r="A11" s="37" t="s">
        <v>59</v>
      </c>
      <c r="B11" s="36" t="s">
        <v>60</v>
      </c>
      <c r="C11" s="33"/>
      <c r="D11" s="33"/>
      <c r="E11" s="33"/>
      <c r="F11" s="33"/>
      <c r="G11" s="33"/>
      <c r="H11" s="33"/>
      <c r="I11" s="33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5">
        <f t="shared" si="0"/>
        <v>0</v>
      </c>
    </row>
    <row r="12" spans="1:22" ht="12.75">
      <c r="A12" s="37" t="s">
        <v>61</v>
      </c>
      <c r="B12" s="36" t="s">
        <v>62</v>
      </c>
      <c r="C12" s="33"/>
      <c r="D12" s="33"/>
      <c r="E12" s="33"/>
      <c r="F12" s="33"/>
      <c r="G12" s="33"/>
      <c r="H12" s="33"/>
      <c r="I12" s="33"/>
      <c r="J12" s="3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>
        <f t="shared" si="0"/>
        <v>0</v>
      </c>
    </row>
    <row r="13" spans="1:22" ht="12.75">
      <c r="A13" s="37" t="s">
        <v>63</v>
      </c>
      <c r="B13" s="36" t="s">
        <v>64</v>
      </c>
      <c r="C13" s="33"/>
      <c r="D13" s="33"/>
      <c r="E13" s="33"/>
      <c r="F13" s="33"/>
      <c r="G13" s="33"/>
      <c r="H13" s="33"/>
      <c r="I13" s="33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5">
        <f t="shared" si="0"/>
        <v>0</v>
      </c>
    </row>
    <row r="14" spans="1:22" ht="12.75">
      <c r="A14" s="38" t="s">
        <v>65</v>
      </c>
      <c r="B14" s="36" t="s">
        <v>66</v>
      </c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>
        <v>450000</v>
      </c>
      <c r="N14" s="33"/>
      <c r="O14" s="33"/>
      <c r="P14" s="33"/>
      <c r="Q14" s="33"/>
      <c r="R14" s="33"/>
      <c r="S14" s="33"/>
      <c r="T14" s="33"/>
      <c r="U14" s="33"/>
      <c r="V14" s="35">
        <f t="shared" si="0"/>
        <v>450000</v>
      </c>
    </row>
    <row r="15" spans="1:22" ht="12.75">
      <c r="A15" s="38" t="s">
        <v>67</v>
      </c>
      <c r="B15" s="36" t="s">
        <v>68</v>
      </c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5">
        <f t="shared" si="0"/>
        <v>0</v>
      </c>
    </row>
    <row r="16" spans="1:22" ht="12.75">
      <c r="A16" s="38" t="s">
        <v>69</v>
      </c>
      <c r="B16" s="36" t="s">
        <v>70</v>
      </c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5">
        <f t="shared" si="0"/>
        <v>0</v>
      </c>
    </row>
    <row r="17" spans="1:22" ht="12.75">
      <c r="A17" s="38" t="s">
        <v>71</v>
      </c>
      <c r="B17" s="36" t="s">
        <v>72</v>
      </c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5">
        <f t="shared" si="0"/>
        <v>0</v>
      </c>
    </row>
    <row r="18" spans="1:22" ht="12.75">
      <c r="A18" s="38" t="s">
        <v>73</v>
      </c>
      <c r="B18" s="36" t="s">
        <v>74</v>
      </c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>
        <v>28638</v>
      </c>
      <c r="N18" s="33">
        <v>346500</v>
      </c>
      <c r="O18" s="33"/>
      <c r="P18" s="33"/>
      <c r="Q18" s="33"/>
      <c r="R18" s="33"/>
      <c r="S18" s="33"/>
      <c r="T18" s="33"/>
      <c r="U18" s="33"/>
      <c r="V18" s="35">
        <f t="shared" si="0"/>
        <v>375138</v>
      </c>
    </row>
    <row r="19" spans="1:22" s="19" customFormat="1" ht="12.75">
      <c r="A19" s="39" t="s">
        <v>75</v>
      </c>
      <c r="B19" s="40" t="s">
        <v>76</v>
      </c>
      <c r="C19" s="41">
        <f aca="true" t="shared" si="1" ref="C19:J19">SUM(C6:C18)</f>
        <v>0</v>
      </c>
      <c r="D19" s="41">
        <f t="shared" si="1"/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3580865</v>
      </c>
      <c r="I19" s="41">
        <f t="shared" si="1"/>
        <v>6623893</v>
      </c>
      <c r="J19" s="41">
        <f t="shared" si="1"/>
        <v>0</v>
      </c>
      <c r="K19" s="41">
        <f>SUM(K6:K18)</f>
        <v>0</v>
      </c>
      <c r="L19" s="41">
        <f>SUM(L6:L18)</f>
        <v>0</v>
      </c>
      <c r="M19" s="41">
        <f>SUM(M6:M18)</f>
        <v>4817356</v>
      </c>
      <c r="N19" s="41">
        <f aca="true" t="shared" si="2" ref="N19:U19">SUM(N6:N18)</f>
        <v>378000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2154968</v>
      </c>
      <c r="U19" s="41">
        <f t="shared" si="2"/>
        <v>0</v>
      </c>
      <c r="V19" s="35">
        <f t="shared" si="0"/>
        <v>17555082</v>
      </c>
    </row>
    <row r="20" spans="1:22" ht="12.75">
      <c r="A20" s="38" t="s">
        <v>77</v>
      </c>
      <c r="B20" s="36" t="s">
        <v>78</v>
      </c>
      <c r="C20" s="33">
        <v>3051180</v>
      </c>
      <c r="D20" s="33"/>
      <c r="E20" s="33"/>
      <c r="F20" s="33"/>
      <c r="G20" s="33"/>
      <c r="H20" s="33"/>
      <c r="I20" s="33"/>
      <c r="J20" s="3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5">
        <f t="shared" si="0"/>
        <v>3051180</v>
      </c>
    </row>
    <row r="21" spans="1:22" ht="12.75">
      <c r="A21" s="38" t="s">
        <v>79</v>
      </c>
      <c r="B21" s="36" t="s">
        <v>80</v>
      </c>
      <c r="C21" s="33">
        <v>0</v>
      </c>
      <c r="D21" s="33"/>
      <c r="E21" s="33"/>
      <c r="F21" s="33"/>
      <c r="G21" s="33"/>
      <c r="H21" s="33"/>
      <c r="I21" s="33"/>
      <c r="J21" s="34"/>
      <c r="K21" s="33"/>
      <c r="L21" s="33"/>
      <c r="M21" s="33">
        <v>1708969</v>
      </c>
      <c r="N21" s="33">
        <v>696000</v>
      </c>
      <c r="O21" s="33"/>
      <c r="P21" s="33"/>
      <c r="Q21" s="33"/>
      <c r="R21" s="33">
        <v>480000</v>
      </c>
      <c r="S21" s="33"/>
      <c r="T21" s="33"/>
      <c r="U21" s="33"/>
      <c r="V21" s="35">
        <f t="shared" si="0"/>
        <v>2884969</v>
      </c>
    </row>
    <row r="22" spans="1:22" ht="12.75">
      <c r="A22" s="42" t="s">
        <v>81</v>
      </c>
      <c r="B22" s="36" t="s">
        <v>82</v>
      </c>
      <c r="C22" s="33">
        <v>0</v>
      </c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5">
        <f t="shared" si="0"/>
        <v>0</v>
      </c>
    </row>
    <row r="23" spans="1:22" s="19" customFormat="1" ht="12.75">
      <c r="A23" s="43" t="s">
        <v>83</v>
      </c>
      <c r="B23" s="40" t="s">
        <v>84</v>
      </c>
      <c r="C23" s="41">
        <f aca="true" t="shared" si="3" ref="C23:J23">SUM(C20:C22)</f>
        <v>3051180</v>
      </c>
      <c r="D23" s="41">
        <f t="shared" si="3"/>
        <v>0</v>
      </c>
      <c r="E23" s="41">
        <f t="shared" si="3"/>
        <v>0</v>
      </c>
      <c r="F23" s="41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0</v>
      </c>
      <c r="K23" s="41">
        <f aca="true" t="shared" si="4" ref="K23:U23">SUM(K20:K22)</f>
        <v>0</v>
      </c>
      <c r="L23" s="41">
        <f t="shared" si="4"/>
        <v>0</v>
      </c>
      <c r="M23" s="41">
        <f t="shared" si="4"/>
        <v>1708969</v>
      </c>
      <c r="N23" s="41">
        <f t="shared" si="4"/>
        <v>696000</v>
      </c>
      <c r="O23" s="41">
        <f t="shared" si="4"/>
        <v>0</v>
      </c>
      <c r="P23" s="41">
        <f t="shared" si="4"/>
        <v>0</v>
      </c>
      <c r="Q23" s="41">
        <f t="shared" si="4"/>
        <v>0</v>
      </c>
      <c r="R23" s="41">
        <f t="shared" si="4"/>
        <v>480000</v>
      </c>
      <c r="S23" s="41">
        <f t="shared" si="4"/>
        <v>0</v>
      </c>
      <c r="T23" s="41">
        <f t="shared" si="4"/>
        <v>0</v>
      </c>
      <c r="U23" s="41">
        <f t="shared" si="4"/>
        <v>0</v>
      </c>
      <c r="V23" s="35">
        <f t="shared" si="0"/>
        <v>5936149</v>
      </c>
    </row>
    <row r="24" spans="1:22" s="19" customFormat="1" ht="12.75">
      <c r="A24" s="44" t="s">
        <v>85</v>
      </c>
      <c r="B24" s="40" t="s">
        <v>86</v>
      </c>
      <c r="C24" s="41">
        <f>C19+C23</f>
        <v>3051180</v>
      </c>
      <c r="D24" s="41">
        <f>D19+D23</f>
        <v>0</v>
      </c>
      <c r="E24" s="41">
        <f>E19+E23</f>
        <v>0</v>
      </c>
      <c r="F24" s="41">
        <f>SUM(F23,F19)</f>
        <v>0</v>
      </c>
      <c r="G24" s="41">
        <f>G19+G23</f>
        <v>0</v>
      </c>
      <c r="H24" s="41">
        <f>H19+H23</f>
        <v>3580865</v>
      </c>
      <c r="I24" s="41">
        <f>I19+I23</f>
        <v>6623893</v>
      </c>
      <c r="J24" s="41">
        <f>J19+J23</f>
        <v>0</v>
      </c>
      <c r="K24" s="41">
        <f aca="true" t="shared" si="5" ref="K24:R24">K19+K23</f>
        <v>0</v>
      </c>
      <c r="L24" s="41">
        <f t="shared" si="5"/>
        <v>0</v>
      </c>
      <c r="M24" s="41">
        <f t="shared" si="5"/>
        <v>6526325</v>
      </c>
      <c r="N24" s="41">
        <f t="shared" si="5"/>
        <v>1074000</v>
      </c>
      <c r="O24" s="41">
        <f t="shared" si="5"/>
        <v>0</v>
      </c>
      <c r="P24" s="41">
        <f t="shared" si="5"/>
        <v>0</v>
      </c>
      <c r="Q24" s="41">
        <f t="shared" si="5"/>
        <v>0</v>
      </c>
      <c r="R24" s="41">
        <f t="shared" si="5"/>
        <v>480000</v>
      </c>
      <c r="S24" s="41">
        <f>SUM(S23,S19)</f>
        <v>0</v>
      </c>
      <c r="T24" s="41">
        <f>T19+T23</f>
        <v>2154968</v>
      </c>
      <c r="U24" s="41">
        <f>U19+U23</f>
        <v>0</v>
      </c>
      <c r="V24" s="35">
        <f t="shared" si="0"/>
        <v>23491231</v>
      </c>
    </row>
    <row r="25" spans="1:22" s="19" customFormat="1" ht="12.75">
      <c r="A25" s="45" t="s">
        <v>87</v>
      </c>
      <c r="B25" s="40" t="s">
        <v>88</v>
      </c>
      <c r="C25" s="35">
        <v>533807</v>
      </c>
      <c r="D25" s="35"/>
      <c r="E25" s="35"/>
      <c r="F25" s="35"/>
      <c r="G25" s="35"/>
      <c r="H25" s="35">
        <v>313328</v>
      </c>
      <c r="I25" s="35">
        <v>614246</v>
      </c>
      <c r="J25" s="34"/>
      <c r="K25" s="35"/>
      <c r="L25" s="35"/>
      <c r="M25" s="35">
        <v>1589899</v>
      </c>
      <c r="N25" s="35">
        <v>187950</v>
      </c>
      <c r="O25" s="35"/>
      <c r="P25" s="35"/>
      <c r="Q25" s="35"/>
      <c r="R25" s="35">
        <v>75600</v>
      </c>
      <c r="S25" s="35"/>
      <c r="T25" s="35">
        <v>377119</v>
      </c>
      <c r="U25" s="35"/>
      <c r="V25" s="35">
        <f t="shared" si="0"/>
        <v>3691949</v>
      </c>
    </row>
    <row r="26" spans="1:22" ht="12.75">
      <c r="A26" s="38" t="s">
        <v>89</v>
      </c>
      <c r="B26" s="36" t="s">
        <v>90</v>
      </c>
      <c r="C26" s="33"/>
      <c r="D26" s="33"/>
      <c r="E26" s="33"/>
      <c r="F26" s="33"/>
      <c r="G26" s="33"/>
      <c r="H26" s="33"/>
      <c r="I26" s="33"/>
      <c r="J26" s="3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5">
        <f t="shared" si="0"/>
        <v>0</v>
      </c>
    </row>
    <row r="27" spans="1:22" ht="12.75">
      <c r="A27" s="38" t="s">
        <v>91</v>
      </c>
      <c r="B27" s="36" t="s">
        <v>92</v>
      </c>
      <c r="C27" s="33">
        <v>100000</v>
      </c>
      <c r="D27" s="33">
        <v>99640</v>
      </c>
      <c r="E27" s="33"/>
      <c r="F27" s="33"/>
      <c r="G27" s="33"/>
      <c r="H27" s="33">
        <v>121998</v>
      </c>
      <c r="I27" s="33">
        <v>528115</v>
      </c>
      <c r="J27" s="34">
        <v>150000</v>
      </c>
      <c r="K27" s="33"/>
      <c r="L27" s="33">
        <v>550000</v>
      </c>
      <c r="M27" s="33"/>
      <c r="N27" s="33"/>
      <c r="O27" s="33"/>
      <c r="P27" s="33"/>
      <c r="Q27" s="33">
        <v>372481</v>
      </c>
      <c r="R27" s="33">
        <v>160000</v>
      </c>
      <c r="S27" s="33"/>
      <c r="T27" s="33">
        <v>1067000</v>
      </c>
      <c r="U27" s="33"/>
      <c r="V27" s="35">
        <f t="shared" si="0"/>
        <v>3149234</v>
      </c>
    </row>
    <row r="28" spans="1:22" ht="12.75">
      <c r="A28" s="38" t="s">
        <v>93</v>
      </c>
      <c r="B28" s="36" t="s">
        <v>94</v>
      </c>
      <c r="C28" s="33"/>
      <c r="D28" s="33"/>
      <c r="E28" s="33"/>
      <c r="F28" s="33"/>
      <c r="G28" s="33"/>
      <c r="H28" s="33"/>
      <c r="I28" s="33"/>
      <c r="J28" s="3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5">
        <f t="shared" si="0"/>
        <v>0</v>
      </c>
    </row>
    <row r="29" spans="1:22" s="19" customFormat="1" ht="12.75">
      <c r="A29" s="43" t="s">
        <v>95</v>
      </c>
      <c r="B29" s="40" t="s">
        <v>96</v>
      </c>
      <c r="C29" s="41">
        <f>SUM(C26:C28)</f>
        <v>100000</v>
      </c>
      <c r="D29" s="41">
        <f>SUM(D26:D28)</f>
        <v>99640</v>
      </c>
      <c r="E29" s="41">
        <f>SUM(E26:E28)</f>
        <v>0</v>
      </c>
      <c r="F29" s="41">
        <f>SUM(F25:F28)</f>
        <v>0</v>
      </c>
      <c r="G29" s="41">
        <f>SUM(G26:G28)</f>
        <v>0</v>
      </c>
      <c r="H29" s="41">
        <f>SUM(H26:H28)</f>
        <v>121998</v>
      </c>
      <c r="I29" s="41">
        <f>SUM(I26:I28)</f>
        <v>528115</v>
      </c>
      <c r="J29" s="41">
        <f>SUM(J26:J28)</f>
        <v>150000</v>
      </c>
      <c r="K29" s="41">
        <f aca="true" t="shared" si="6" ref="K29:R29">SUM(K26:K28)</f>
        <v>0</v>
      </c>
      <c r="L29" s="41">
        <f t="shared" si="6"/>
        <v>550000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1">
        <f t="shared" si="6"/>
        <v>0</v>
      </c>
      <c r="Q29" s="41">
        <f t="shared" si="6"/>
        <v>372481</v>
      </c>
      <c r="R29" s="41">
        <f t="shared" si="6"/>
        <v>160000</v>
      </c>
      <c r="S29" s="41">
        <f>SUM(S25:S28)</f>
        <v>0</v>
      </c>
      <c r="T29" s="41">
        <f>SUM(T26:T28)</f>
        <v>1067000</v>
      </c>
      <c r="U29" s="41">
        <f>SUM(U26:U28)</f>
        <v>0</v>
      </c>
      <c r="V29" s="35">
        <f t="shared" si="0"/>
        <v>3149234</v>
      </c>
    </row>
    <row r="30" spans="1:22" ht="12.75">
      <c r="A30" s="38" t="s">
        <v>97</v>
      </c>
      <c r="B30" s="36" t="s">
        <v>98</v>
      </c>
      <c r="C30" s="33">
        <v>0</v>
      </c>
      <c r="D30" s="33"/>
      <c r="E30" s="33"/>
      <c r="F30" s="33"/>
      <c r="G30" s="33"/>
      <c r="H30" s="33"/>
      <c r="I30" s="33"/>
      <c r="J30" s="34"/>
      <c r="K30" s="33"/>
      <c r="L30" s="33"/>
      <c r="M30" s="33"/>
      <c r="N30" s="33"/>
      <c r="O30" s="33"/>
      <c r="P30" s="33"/>
      <c r="Q30" s="33"/>
      <c r="R30" s="33">
        <v>90000</v>
      </c>
      <c r="S30" s="33"/>
      <c r="T30" s="33"/>
      <c r="U30" s="33"/>
      <c r="V30" s="35">
        <f t="shared" si="0"/>
        <v>90000</v>
      </c>
    </row>
    <row r="31" spans="1:22" ht="12.75">
      <c r="A31" s="38" t="s">
        <v>99</v>
      </c>
      <c r="B31" s="36" t="s">
        <v>100</v>
      </c>
      <c r="C31" s="33">
        <v>65000</v>
      </c>
      <c r="D31" s="33"/>
      <c r="E31" s="33"/>
      <c r="F31" s="33"/>
      <c r="G31" s="33"/>
      <c r="H31" s="33"/>
      <c r="I31" s="33"/>
      <c r="J31" s="34"/>
      <c r="K31" s="33"/>
      <c r="L31" s="33"/>
      <c r="M31" s="33">
        <v>71000</v>
      </c>
      <c r="N31" s="33"/>
      <c r="O31" s="33"/>
      <c r="P31" s="33"/>
      <c r="Q31" s="33"/>
      <c r="R31" s="33">
        <v>50000</v>
      </c>
      <c r="S31" s="33"/>
      <c r="T31" s="33">
        <v>36000</v>
      </c>
      <c r="U31" s="33"/>
      <c r="V31" s="35">
        <f t="shared" si="0"/>
        <v>222000</v>
      </c>
    </row>
    <row r="32" spans="1:22" s="19" customFormat="1" ht="15" customHeight="1">
      <c r="A32" s="43" t="s">
        <v>101</v>
      </c>
      <c r="B32" s="40" t="s">
        <v>102</v>
      </c>
      <c r="C32" s="41">
        <f aca="true" t="shared" si="7" ref="C32:J32">SUM(C30:C31)</f>
        <v>65000</v>
      </c>
      <c r="D32" s="41">
        <f t="shared" si="7"/>
        <v>0</v>
      </c>
      <c r="E32" s="41">
        <f t="shared" si="7"/>
        <v>0</v>
      </c>
      <c r="F32" s="41">
        <f t="shared" si="7"/>
        <v>0</v>
      </c>
      <c r="G32" s="41">
        <f t="shared" si="7"/>
        <v>0</v>
      </c>
      <c r="H32" s="41">
        <f t="shared" si="7"/>
        <v>0</v>
      </c>
      <c r="I32" s="41">
        <f t="shared" si="7"/>
        <v>0</v>
      </c>
      <c r="J32" s="41">
        <f t="shared" si="7"/>
        <v>0</v>
      </c>
      <c r="K32" s="41">
        <f aca="true" t="shared" si="8" ref="K32:Q32">SUM(K30:K31)</f>
        <v>0</v>
      </c>
      <c r="L32" s="41">
        <f t="shared" si="8"/>
        <v>0</v>
      </c>
      <c r="M32" s="41">
        <f t="shared" si="8"/>
        <v>71000</v>
      </c>
      <c r="N32" s="41">
        <f t="shared" si="8"/>
        <v>0</v>
      </c>
      <c r="O32" s="41">
        <f t="shared" si="8"/>
        <v>0</v>
      </c>
      <c r="P32" s="41">
        <f t="shared" si="8"/>
        <v>0</v>
      </c>
      <c r="Q32" s="41">
        <f t="shared" si="8"/>
        <v>0</v>
      </c>
      <c r="R32" s="41">
        <f>R30+R31</f>
        <v>140000</v>
      </c>
      <c r="S32" s="41">
        <f>SUM(S30:S31)</f>
        <v>0</v>
      </c>
      <c r="T32" s="41">
        <f>SUM(T30:T31)</f>
        <v>36000</v>
      </c>
      <c r="U32" s="41">
        <f>SUM(U30:U31)</f>
        <v>0</v>
      </c>
      <c r="V32" s="35">
        <f t="shared" si="0"/>
        <v>312000</v>
      </c>
    </row>
    <row r="33" spans="1:22" ht="12.75">
      <c r="A33" s="38" t="s">
        <v>103</v>
      </c>
      <c r="B33" s="36" t="s">
        <v>104</v>
      </c>
      <c r="C33" s="33"/>
      <c r="D33" s="33">
        <v>10000</v>
      </c>
      <c r="E33" s="33">
        <v>194000</v>
      </c>
      <c r="F33" s="33"/>
      <c r="G33" s="33"/>
      <c r="H33" s="33"/>
      <c r="I33" s="33"/>
      <c r="J33" s="34"/>
      <c r="K33" s="33">
        <v>748031</v>
      </c>
      <c r="L33" s="33"/>
      <c r="M33" s="33"/>
      <c r="N33" s="33"/>
      <c r="O33" s="33"/>
      <c r="P33" s="33">
        <v>40000</v>
      </c>
      <c r="Q33" s="33"/>
      <c r="R33" s="33">
        <v>150000</v>
      </c>
      <c r="S33" s="33"/>
      <c r="T33" s="33"/>
      <c r="U33" s="33"/>
      <c r="V33" s="35">
        <f t="shared" si="0"/>
        <v>1142031</v>
      </c>
    </row>
    <row r="34" spans="1:22" ht="12.75">
      <c r="A34" s="38" t="s">
        <v>105</v>
      </c>
      <c r="B34" s="36" t="s">
        <v>106</v>
      </c>
      <c r="C34" s="33"/>
      <c r="D34" s="33"/>
      <c r="E34" s="33"/>
      <c r="F34" s="33"/>
      <c r="G34" s="33"/>
      <c r="H34" s="33"/>
      <c r="I34" s="33"/>
      <c r="J34" s="34"/>
      <c r="K34" s="33"/>
      <c r="L34" s="33"/>
      <c r="M34" s="33"/>
      <c r="N34" s="33"/>
      <c r="O34" s="33"/>
      <c r="P34" s="33"/>
      <c r="Q34" s="33"/>
      <c r="R34" s="33"/>
      <c r="S34" s="33">
        <v>833457</v>
      </c>
      <c r="T34" s="33"/>
      <c r="U34" s="33"/>
      <c r="V34" s="35">
        <f t="shared" si="0"/>
        <v>833457</v>
      </c>
    </row>
    <row r="35" spans="1:22" ht="12.75">
      <c r="A35" s="38" t="s">
        <v>107</v>
      </c>
      <c r="B35" s="36" t="s">
        <v>108</v>
      </c>
      <c r="C35" s="33"/>
      <c r="D35" s="33"/>
      <c r="E35" s="33"/>
      <c r="F35" s="33"/>
      <c r="G35" s="33"/>
      <c r="H35" s="33"/>
      <c r="I35" s="33"/>
      <c r="J35" s="34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>
        <f t="shared" si="0"/>
        <v>0</v>
      </c>
    </row>
    <row r="36" spans="1:22" ht="12.75">
      <c r="A36" s="38" t="s">
        <v>109</v>
      </c>
      <c r="B36" s="36" t="s">
        <v>110</v>
      </c>
      <c r="C36" s="33"/>
      <c r="D36" s="33"/>
      <c r="E36" s="33"/>
      <c r="F36" s="33"/>
      <c r="G36" s="33"/>
      <c r="H36" s="33"/>
      <c r="I36" s="33"/>
      <c r="J36" s="34"/>
      <c r="K36" s="33">
        <v>150000</v>
      </c>
      <c r="L36" s="33">
        <v>300000</v>
      </c>
      <c r="M36" s="33"/>
      <c r="N36" s="33"/>
      <c r="O36" s="33"/>
      <c r="P36" s="33"/>
      <c r="Q36" s="33"/>
      <c r="R36" s="33"/>
      <c r="S36" s="33"/>
      <c r="T36" s="33">
        <v>100000</v>
      </c>
      <c r="U36" s="33"/>
      <c r="V36" s="35">
        <f t="shared" si="0"/>
        <v>550000</v>
      </c>
    </row>
    <row r="37" spans="1:22" ht="12.75">
      <c r="A37" s="46" t="s">
        <v>111</v>
      </c>
      <c r="B37" s="36" t="s">
        <v>112</v>
      </c>
      <c r="C37" s="33"/>
      <c r="D37" s="33"/>
      <c r="E37" s="33"/>
      <c r="F37" s="33"/>
      <c r="G37" s="33"/>
      <c r="H37" s="33"/>
      <c r="I37" s="33"/>
      <c r="J37" s="3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5">
        <f t="shared" si="0"/>
        <v>0</v>
      </c>
    </row>
    <row r="38" spans="1:22" ht="12.75">
      <c r="A38" s="42" t="s">
        <v>113</v>
      </c>
      <c r="B38" s="36" t="s">
        <v>114</v>
      </c>
      <c r="C38" s="33">
        <v>55000</v>
      </c>
      <c r="D38" s="33"/>
      <c r="E38" s="33"/>
      <c r="F38" s="33"/>
      <c r="G38" s="33"/>
      <c r="H38" s="33"/>
      <c r="I38" s="33"/>
      <c r="J38" s="34"/>
      <c r="K38" s="33"/>
      <c r="L38" s="33"/>
      <c r="M38" s="33">
        <v>140000</v>
      </c>
      <c r="N38" s="33"/>
      <c r="O38" s="33"/>
      <c r="P38" s="33"/>
      <c r="Q38" s="33"/>
      <c r="R38" s="33"/>
      <c r="S38" s="33"/>
      <c r="T38" s="33"/>
      <c r="U38" s="33"/>
      <c r="V38" s="35">
        <f aca="true" t="shared" si="9" ref="V38:V69">SUM(C38:U38)</f>
        <v>195000</v>
      </c>
    </row>
    <row r="39" spans="1:22" ht="12.75">
      <c r="A39" s="38" t="s">
        <v>115</v>
      </c>
      <c r="B39" s="36" t="s">
        <v>116</v>
      </c>
      <c r="C39" s="33">
        <v>775969</v>
      </c>
      <c r="D39" s="33"/>
      <c r="E39" s="33">
        <v>7000</v>
      </c>
      <c r="F39" s="33"/>
      <c r="G39" s="33"/>
      <c r="H39" s="33">
        <v>3133</v>
      </c>
      <c r="I39" s="33">
        <v>4078</v>
      </c>
      <c r="J39" s="34">
        <v>379070</v>
      </c>
      <c r="K39" s="33"/>
      <c r="L39" s="33">
        <v>335000</v>
      </c>
      <c r="M39" s="33">
        <v>1000000</v>
      </c>
      <c r="N39" s="33"/>
      <c r="O39" s="33"/>
      <c r="P39" s="33">
        <v>115000</v>
      </c>
      <c r="Q39" s="33">
        <v>1430</v>
      </c>
      <c r="R39" s="33">
        <v>150000</v>
      </c>
      <c r="S39" s="33"/>
      <c r="T39" s="33">
        <v>148214</v>
      </c>
      <c r="U39" s="33"/>
      <c r="V39" s="35">
        <f t="shared" si="9"/>
        <v>2918894</v>
      </c>
    </row>
    <row r="40" spans="1:22" s="19" customFormat="1" ht="12.75">
      <c r="A40" s="43" t="s">
        <v>117</v>
      </c>
      <c r="B40" s="40" t="s">
        <v>118</v>
      </c>
      <c r="C40" s="41">
        <f aca="true" t="shared" si="10" ref="C40:I40">SUM(C33:C39)</f>
        <v>830969</v>
      </c>
      <c r="D40" s="41">
        <f t="shared" si="10"/>
        <v>10000</v>
      </c>
      <c r="E40" s="41">
        <f t="shared" si="10"/>
        <v>201000</v>
      </c>
      <c r="F40" s="41">
        <f t="shared" si="10"/>
        <v>0</v>
      </c>
      <c r="G40" s="41">
        <f t="shared" si="10"/>
        <v>0</v>
      </c>
      <c r="H40" s="41">
        <f t="shared" si="10"/>
        <v>3133</v>
      </c>
      <c r="I40" s="41">
        <f t="shared" si="10"/>
        <v>4078</v>
      </c>
      <c r="J40" s="47">
        <f aca="true" t="shared" si="11" ref="J40:U40">SUM(J33:J39)</f>
        <v>379070</v>
      </c>
      <c r="K40" s="41">
        <f t="shared" si="11"/>
        <v>898031</v>
      </c>
      <c r="L40" s="41">
        <f t="shared" si="11"/>
        <v>635000</v>
      </c>
      <c r="M40" s="41">
        <f t="shared" si="11"/>
        <v>1140000</v>
      </c>
      <c r="N40" s="41">
        <f t="shared" si="11"/>
        <v>0</v>
      </c>
      <c r="O40" s="41">
        <f t="shared" si="11"/>
        <v>0</v>
      </c>
      <c r="P40" s="41">
        <f t="shared" si="11"/>
        <v>155000</v>
      </c>
      <c r="Q40" s="41">
        <f t="shared" si="11"/>
        <v>1430</v>
      </c>
      <c r="R40" s="41">
        <f t="shared" si="11"/>
        <v>300000</v>
      </c>
      <c r="S40" s="41">
        <f t="shared" si="11"/>
        <v>833457</v>
      </c>
      <c r="T40" s="41">
        <f t="shared" si="11"/>
        <v>248214</v>
      </c>
      <c r="U40" s="41">
        <f t="shared" si="11"/>
        <v>0</v>
      </c>
      <c r="V40" s="35">
        <f t="shared" si="9"/>
        <v>5639382</v>
      </c>
    </row>
    <row r="41" spans="1:22" ht="12.75">
      <c r="A41" s="38" t="s">
        <v>119</v>
      </c>
      <c r="B41" s="36" t="s">
        <v>120</v>
      </c>
      <c r="C41" s="33">
        <v>320000</v>
      </c>
      <c r="D41" s="33"/>
      <c r="E41" s="33"/>
      <c r="F41" s="33"/>
      <c r="G41" s="33"/>
      <c r="H41" s="33"/>
      <c r="I41" s="33"/>
      <c r="J41" s="34"/>
      <c r="K41" s="33"/>
      <c r="L41" s="33"/>
      <c r="M41" s="33">
        <v>1000000</v>
      </c>
      <c r="N41" s="33"/>
      <c r="O41" s="33"/>
      <c r="P41" s="33"/>
      <c r="Q41" s="33"/>
      <c r="R41" s="33"/>
      <c r="S41" s="33"/>
      <c r="T41" s="33">
        <v>1785</v>
      </c>
      <c r="U41" s="33"/>
      <c r="V41" s="35">
        <f t="shared" si="9"/>
        <v>1321785</v>
      </c>
    </row>
    <row r="42" spans="1:22" ht="12.75">
      <c r="A42" s="38" t="s">
        <v>121</v>
      </c>
      <c r="B42" s="36" t="s">
        <v>122</v>
      </c>
      <c r="C42" s="33"/>
      <c r="D42" s="33"/>
      <c r="E42" s="33"/>
      <c r="F42" s="33"/>
      <c r="G42" s="33"/>
      <c r="H42" s="33"/>
      <c r="I42" s="33"/>
      <c r="J42" s="34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5">
        <f t="shared" si="9"/>
        <v>0</v>
      </c>
    </row>
    <row r="43" spans="1:22" s="19" customFormat="1" ht="12.75">
      <c r="A43" s="43" t="s">
        <v>123</v>
      </c>
      <c r="B43" s="40" t="s">
        <v>124</v>
      </c>
      <c r="C43" s="41">
        <f aca="true" t="shared" si="12" ref="C43:Q43">SUM(C41:C42)</f>
        <v>320000</v>
      </c>
      <c r="D43" s="41">
        <f t="shared" si="12"/>
        <v>0</v>
      </c>
      <c r="E43" s="41">
        <f t="shared" si="12"/>
        <v>0</v>
      </c>
      <c r="F43" s="41">
        <f t="shared" si="12"/>
        <v>0</v>
      </c>
      <c r="G43" s="41">
        <f t="shared" si="12"/>
        <v>0</v>
      </c>
      <c r="H43" s="41">
        <f t="shared" si="12"/>
        <v>0</v>
      </c>
      <c r="I43" s="41">
        <f t="shared" si="12"/>
        <v>0</v>
      </c>
      <c r="J43" s="47">
        <f t="shared" si="12"/>
        <v>0</v>
      </c>
      <c r="K43" s="41">
        <f t="shared" si="12"/>
        <v>0</v>
      </c>
      <c r="L43" s="41">
        <f t="shared" si="12"/>
        <v>0</v>
      </c>
      <c r="M43" s="41">
        <f t="shared" si="12"/>
        <v>1000000</v>
      </c>
      <c r="N43" s="41">
        <f t="shared" si="12"/>
        <v>0</v>
      </c>
      <c r="O43" s="41">
        <f t="shared" si="12"/>
        <v>0</v>
      </c>
      <c r="P43" s="41">
        <f t="shared" si="12"/>
        <v>0</v>
      </c>
      <c r="Q43" s="41">
        <f t="shared" si="12"/>
        <v>0</v>
      </c>
      <c r="R43" s="41">
        <f>R41+R42</f>
        <v>0</v>
      </c>
      <c r="S43" s="41">
        <f>SUM(S41:S42)</f>
        <v>0</v>
      </c>
      <c r="T43" s="41">
        <f>SUM(T41:T42)</f>
        <v>1785</v>
      </c>
      <c r="U43" s="41">
        <f>SUM(U41:U42)</f>
        <v>0</v>
      </c>
      <c r="V43" s="35">
        <f t="shared" si="9"/>
        <v>1321785</v>
      </c>
    </row>
    <row r="44" spans="1:22" ht="12.75">
      <c r="A44" s="38" t="s">
        <v>125</v>
      </c>
      <c r="B44" s="36" t="s">
        <v>126</v>
      </c>
      <c r="C44" s="33">
        <v>207900</v>
      </c>
      <c r="D44" s="33">
        <v>29602</v>
      </c>
      <c r="E44" s="33">
        <v>54228</v>
      </c>
      <c r="F44" s="33"/>
      <c r="G44" s="33"/>
      <c r="H44" s="33">
        <v>33789</v>
      </c>
      <c r="I44" s="33">
        <v>240102</v>
      </c>
      <c r="J44" s="34">
        <v>142850</v>
      </c>
      <c r="K44" s="33">
        <v>201969</v>
      </c>
      <c r="L44" s="33">
        <v>286200</v>
      </c>
      <c r="M44" s="33">
        <v>219170</v>
      </c>
      <c r="N44" s="33"/>
      <c r="O44" s="33"/>
      <c r="P44" s="33">
        <v>41850</v>
      </c>
      <c r="Q44" s="33">
        <v>72173</v>
      </c>
      <c r="R44" s="33">
        <v>161800</v>
      </c>
      <c r="S44" s="33">
        <v>225033</v>
      </c>
      <c r="T44" s="33">
        <v>364913</v>
      </c>
      <c r="U44" s="33"/>
      <c r="V44" s="35">
        <f t="shared" si="9"/>
        <v>2281579</v>
      </c>
    </row>
    <row r="45" spans="1:22" ht="12.75">
      <c r="A45" s="38" t="s">
        <v>127</v>
      </c>
      <c r="B45" s="36" t="s">
        <v>128</v>
      </c>
      <c r="C45" s="33"/>
      <c r="D45" s="33"/>
      <c r="E45" s="33"/>
      <c r="F45" s="33"/>
      <c r="G45" s="33"/>
      <c r="H45" s="33"/>
      <c r="I45" s="33"/>
      <c r="J45" s="34"/>
      <c r="K45" s="33"/>
      <c r="L45" s="33"/>
      <c r="M45" s="33"/>
      <c r="N45" s="33">
        <v>0</v>
      </c>
      <c r="O45" s="33"/>
      <c r="P45" s="33"/>
      <c r="Q45" s="33"/>
      <c r="R45" s="33"/>
      <c r="S45" s="33"/>
      <c r="T45" s="33"/>
      <c r="U45" s="33"/>
      <c r="V45" s="35">
        <f t="shared" si="9"/>
        <v>0</v>
      </c>
    </row>
    <row r="46" spans="1:22" ht="12.75">
      <c r="A46" s="38" t="s">
        <v>129</v>
      </c>
      <c r="B46" s="36" t="s">
        <v>130</v>
      </c>
      <c r="C46" s="33"/>
      <c r="D46" s="33"/>
      <c r="E46" s="33"/>
      <c r="F46" s="33"/>
      <c r="G46" s="33"/>
      <c r="H46" s="33"/>
      <c r="I46" s="33"/>
      <c r="J46" s="34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5">
        <f t="shared" si="9"/>
        <v>0</v>
      </c>
    </row>
    <row r="47" spans="1:22" ht="12.75">
      <c r="A47" s="38" t="s">
        <v>131</v>
      </c>
      <c r="B47" s="36" t="s">
        <v>132</v>
      </c>
      <c r="C47" s="33"/>
      <c r="D47" s="33"/>
      <c r="E47" s="33"/>
      <c r="F47" s="33"/>
      <c r="G47" s="33"/>
      <c r="H47" s="33"/>
      <c r="I47" s="33"/>
      <c r="J47" s="34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5">
        <f t="shared" si="9"/>
        <v>0</v>
      </c>
    </row>
    <row r="48" spans="1:22" ht="12.75">
      <c r="A48" s="38" t="s">
        <v>133</v>
      </c>
      <c r="B48" s="36" t="s">
        <v>134</v>
      </c>
      <c r="C48" s="33">
        <v>10000</v>
      </c>
      <c r="D48" s="33"/>
      <c r="E48" s="33"/>
      <c r="F48" s="33"/>
      <c r="G48" s="33"/>
      <c r="H48" s="33"/>
      <c r="I48" s="33">
        <v>2</v>
      </c>
      <c r="J48" s="34"/>
      <c r="K48" s="33"/>
      <c r="L48" s="33"/>
      <c r="M48" s="33"/>
      <c r="N48" s="33"/>
      <c r="O48" s="33"/>
      <c r="P48" s="33"/>
      <c r="Q48" s="33"/>
      <c r="R48" s="33"/>
      <c r="S48" s="33"/>
      <c r="T48" s="33">
        <v>5</v>
      </c>
      <c r="U48" s="33"/>
      <c r="V48" s="35">
        <f t="shared" si="9"/>
        <v>10007</v>
      </c>
    </row>
    <row r="49" spans="1:22" s="19" customFormat="1" ht="12.75">
      <c r="A49" s="43" t="s">
        <v>135</v>
      </c>
      <c r="B49" s="40" t="s">
        <v>136</v>
      </c>
      <c r="C49" s="41">
        <f aca="true" t="shared" si="13" ref="C49:I49">SUM(C44:C48)</f>
        <v>217900</v>
      </c>
      <c r="D49" s="41">
        <f t="shared" si="13"/>
        <v>29602</v>
      </c>
      <c r="E49" s="41">
        <f t="shared" si="13"/>
        <v>54228</v>
      </c>
      <c r="F49" s="41">
        <f t="shared" si="13"/>
        <v>0</v>
      </c>
      <c r="G49" s="41">
        <f t="shared" si="13"/>
        <v>0</v>
      </c>
      <c r="H49" s="41">
        <f t="shared" si="13"/>
        <v>33789</v>
      </c>
      <c r="I49" s="41">
        <f t="shared" si="13"/>
        <v>240104</v>
      </c>
      <c r="J49" s="47">
        <f aca="true" t="shared" si="14" ref="J49:U49">SUM(J44:J48)</f>
        <v>142850</v>
      </c>
      <c r="K49" s="41">
        <f t="shared" si="14"/>
        <v>201969</v>
      </c>
      <c r="L49" s="41">
        <f t="shared" si="14"/>
        <v>286200</v>
      </c>
      <c r="M49" s="41">
        <f t="shared" si="14"/>
        <v>219170</v>
      </c>
      <c r="N49" s="41">
        <f t="shared" si="14"/>
        <v>0</v>
      </c>
      <c r="O49" s="41">
        <f t="shared" si="14"/>
        <v>0</v>
      </c>
      <c r="P49" s="41">
        <f t="shared" si="14"/>
        <v>41850</v>
      </c>
      <c r="Q49" s="41">
        <f t="shared" si="14"/>
        <v>72173</v>
      </c>
      <c r="R49" s="41">
        <f t="shared" si="14"/>
        <v>161800</v>
      </c>
      <c r="S49" s="41">
        <f t="shared" si="14"/>
        <v>225033</v>
      </c>
      <c r="T49" s="41">
        <f t="shared" si="14"/>
        <v>364918</v>
      </c>
      <c r="U49" s="41">
        <f t="shared" si="14"/>
        <v>0</v>
      </c>
      <c r="V49" s="35">
        <f t="shared" si="9"/>
        <v>2291586</v>
      </c>
    </row>
    <row r="50" spans="1:22" s="19" customFormat="1" ht="12.75">
      <c r="A50" s="45" t="s">
        <v>137</v>
      </c>
      <c r="B50" s="40" t="s">
        <v>138</v>
      </c>
      <c r="C50" s="41">
        <f aca="true" t="shared" si="15" ref="C50:I50">C29+C32+C40+C43+C49</f>
        <v>1533869</v>
      </c>
      <c r="D50" s="41">
        <f t="shared" si="15"/>
        <v>139242</v>
      </c>
      <c r="E50" s="41">
        <f t="shared" si="15"/>
        <v>255228</v>
      </c>
      <c r="F50" s="41">
        <f t="shared" si="15"/>
        <v>0</v>
      </c>
      <c r="G50" s="41">
        <f t="shared" si="15"/>
        <v>0</v>
      </c>
      <c r="H50" s="41">
        <f t="shared" si="15"/>
        <v>158920</v>
      </c>
      <c r="I50" s="41">
        <f t="shared" si="15"/>
        <v>772297</v>
      </c>
      <c r="J50" s="47">
        <f aca="true" t="shared" si="16" ref="J50:R50">J29+J32+J40+J43+J49</f>
        <v>671920</v>
      </c>
      <c r="K50" s="41">
        <f t="shared" si="16"/>
        <v>1100000</v>
      </c>
      <c r="L50" s="41">
        <f t="shared" si="16"/>
        <v>1471200</v>
      </c>
      <c r="M50" s="41">
        <f t="shared" si="16"/>
        <v>2430170</v>
      </c>
      <c r="N50" s="41">
        <f t="shared" si="16"/>
        <v>0</v>
      </c>
      <c r="O50" s="41">
        <f t="shared" si="16"/>
        <v>0</v>
      </c>
      <c r="P50" s="41">
        <f t="shared" si="16"/>
        <v>196850</v>
      </c>
      <c r="Q50" s="41">
        <f t="shared" si="16"/>
        <v>446084</v>
      </c>
      <c r="R50" s="41">
        <f t="shared" si="16"/>
        <v>761800</v>
      </c>
      <c r="S50" s="41">
        <f>SUM(S49,S40)</f>
        <v>1058490</v>
      </c>
      <c r="T50" s="41">
        <f>T29+T32+T40+T43+T49</f>
        <v>1717917</v>
      </c>
      <c r="U50" s="41">
        <f>U29+U32+U40+U43+U49</f>
        <v>0</v>
      </c>
      <c r="V50" s="35">
        <f t="shared" si="9"/>
        <v>12713987</v>
      </c>
    </row>
    <row r="51" spans="1:22" ht="12.75">
      <c r="A51" s="38" t="s">
        <v>139</v>
      </c>
      <c r="B51" s="36" t="s">
        <v>140</v>
      </c>
      <c r="C51" s="33"/>
      <c r="D51" s="33"/>
      <c r="E51" s="33"/>
      <c r="F51" s="33"/>
      <c r="G51" s="33"/>
      <c r="H51" s="33"/>
      <c r="I51" s="33"/>
      <c r="J51" s="34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5">
        <f t="shared" si="9"/>
        <v>0</v>
      </c>
    </row>
    <row r="52" spans="1:22" ht="12.75">
      <c r="A52" s="38" t="s">
        <v>141</v>
      </c>
      <c r="B52" s="36" t="s">
        <v>142</v>
      </c>
      <c r="C52" s="33"/>
      <c r="D52" s="33"/>
      <c r="E52" s="33"/>
      <c r="F52" s="33"/>
      <c r="G52" s="33"/>
      <c r="H52" s="33"/>
      <c r="I52" s="33"/>
      <c r="J52" s="34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5">
        <f t="shared" si="9"/>
        <v>0</v>
      </c>
    </row>
    <row r="53" spans="1:22" ht="12.75">
      <c r="A53" s="46" t="s">
        <v>143</v>
      </c>
      <c r="B53" s="36" t="s">
        <v>144</v>
      </c>
      <c r="C53" s="33"/>
      <c r="D53" s="33"/>
      <c r="E53" s="33"/>
      <c r="F53" s="33"/>
      <c r="G53" s="33"/>
      <c r="H53" s="33"/>
      <c r="I53" s="33"/>
      <c r="J53" s="34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5">
        <f t="shared" si="9"/>
        <v>0</v>
      </c>
    </row>
    <row r="54" spans="1:22" ht="12.75">
      <c r="A54" s="46" t="s">
        <v>145</v>
      </c>
      <c r="B54" s="36" t="s">
        <v>146</v>
      </c>
      <c r="C54" s="33"/>
      <c r="D54" s="33"/>
      <c r="E54" s="33"/>
      <c r="F54" s="33"/>
      <c r="G54" s="33"/>
      <c r="H54" s="33"/>
      <c r="I54" s="33"/>
      <c r="J54" s="34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5">
        <f t="shared" si="9"/>
        <v>0</v>
      </c>
    </row>
    <row r="55" spans="1:22" ht="12.75">
      <c r="A55" s="46" t="s">
        <v>147</v>
      </c>
      <c r="B55" s="36" t="s">
        <v>148</v>
      </c>
      <c r="C55" s="33"/>
      <c r="D55" s="33"/>
      <c r="E55" s="33"/>
      <c r="F55" s="33"/>
      <c r="G55" s="33"/>
      <c r="H55" s="33"/>
      <c r="I55" s="33"/>
      <c r="J55" s="34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5">
        <f t="shared" si="9"/>
        <v>0</v>
      </c>
    </row>
    <row r="56" spans="1:22" ht="12.75">
      <c r="A56" s="38" t="s">
        <v>149</v>
      </c>
      <c r="B56" s="36" t="s">
        <v>150</v>
      </c>
      <c r="C56" s="33"/>
      <c r="D56" s="33"/>
      <c r="E56" s="33"/>
      <c r="F56" s="33"/>
      <c r="G56" s="33"/>
      <c r="H56" s="33"/>
      <c r="I56" s="33"/>
      <c r="J56" s="34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5">
        <f t="shared" si="9"/>
        <v>0</v>
      </c>
    </row>
    <row r="57" spans="1:22" ht="12.75">
      <c r="A57" s="38" t="s">
        <v>151</v>
      </c>
      <c r="B57" s="36" t="s">
        <v>152</v>
      </c>
      <c r="C57" s="33"/>
      <c r="D57" s="33"/>
      <c r="E57" s="33"/>
      <c r="F57" s="33"/>
      <c r="G57" s="33"/>
      <c r="H57" s="33"/>
      <c r="I57" s="33"/>
      <c r="J57" s="34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5">
        <f t="shared" si="9"/>
        <v>0</v>
      </c>
    </row>
    <row r="58" spans="1:22" ht="12.75">
      <c r="A58" s="38" t="s">
        <v>153</v>
      </c>
      <c r="B58" s="36" t="s">
        <v>154</v>
      </c>
      <c r="C58" s="33"/>
      <c r="D58" s="33"/>
      <c r="E58" s="33"/>
      <c r="F58" s="33"/>
      <c r="G58" s="33"/>
      <c r="H58" s="33"/>
      <c r="I58" s="33"/>
      <c r="J58" s="34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>
        <v>10948090</v>
      </c>
      <c r="V58" s="35">
        <f t="shared" si="9"/>
        <v>10948090</v>
      </c>
    </row>
    <row r="59" spans="1:22" s="19" customFormat="1" ht="12.75">
      <c r="A59" s="45" t="s">
        <v>155</v>
      </c>
      <c r="B59" s="40" t="s">
        <v>156</v>
      </c>
      <c r="C59" s="41">
        <f aca="true" t="shared" si="17" ref="C59:Q59">SUM(C51:C58)</f>
        <v>0</v>
      </c>
      <c r="D59" s="41">
        <f t="shared" si="17"/>
        <v>0</v>
      </c>
      <c r="E59" s="41">
        <f t="shared" si="17"/>
        <v>0</v>
      </c>
      <c r="F59" s="41">
        <f t="shared" si="17"/>
        <v>0</v>
      </c>
      <c r="G59" s="41">
        <f t="shared" si="17"/>
        <v>0</v>
      </c>
      <c r="H59" s="41">
        <f t="shared" si="17"/>
        <v>0</v>
      </c>
      <c r="I59" s="41">
        <f t="shared" si="17"/>
        <v>0</v>
      </c>
      <c r="J59" s="34">
        <f t="shared" si="17"/>
        <v>0</v>
      </c>
      <c r="K59" s="41">
        <f t="shared" si="17"/>
        <v>0</v>
      </c>
      <c r="L59" s="41">
        <f t="shared" si="17"/>
        <v>0</v>
      </c>
      <c r="M59" s="41">
        <f t="shared" si="17"/>
        <v>0</v>
      </c>
      <c r="N59" s="41">
        <f t="shared" si="17"/>
        <v>0</v>
      </c>
      <c r="O59" s="41">
        <f t="shared" si="17"/>
        <v>0</v>
      </c>
      <c r="P59" s="41">
        <f t="shared" si="17"/>
        <v>0</v>
      </c>
      <c r="Q59" s="41">
        <f t="shared" si="17"/>
        <v>0</v>
      </c>
      <c r="R59" s="41">
        <v>0</v>
      </c>
      <c r="S59" s="41">
        <f>SUM(S51:S58)</f>
        <v>0</v>
      </c>
      <c r="T59" s="41">
        <f>SUM(T51:T58)</f>
        <v>0</v>
      </c>
      <c r="U59" s="41">
        <f>SUM(U51:U58)</f>
        <v>10948090</v>
      </c>
      <c r="V59" s="35">
        <f t="shared" si="9"/>
        <v>10948090</v>
      </c>
    </row>
    <row r="60" spans="1:22" ht="12.75">
      <c r="A60" s="37" t="s">
        <v>157</v>
      </c>
      <c r="B60" s="36" t="s">
        <v>158</v>
      </c>
      <c r="C60" s="33"/>
      <c r="D60" s="33"/>
      <c r="E60" s="33"/>
      <c r="F60" s="33"/>
      <c r="G60" s="33"/>
      <c r="H60" s="33"/>
      <c r="I60" s="33"/>
      <c r="J60" s="34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5">
        <f t="shared" si="9"/>
        <v>0</v>
      </c>
    </row>
    <row r="61" spans="1:22" ht="12.75">
      <c r="A61" s="37" t="s">
        <v>159</v>
      </c>
      <c r="B61" s="36" t="s">
        <v>160</v>
      </c>
      <c r="C61" s="33">
        <v>0</v>
      </c>
      <c r="D61" s="33"/>
      <c r="E61" s="33"/>
      <c r="F61" s="33"/>
      <c r="G61" s="33"/>
      <c r="H61" s="33"/>
      <c r="I61" s="33"/>
      <c r="J61" s="34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5">
        <f t="shared" si="9"/>
        <v>0</v>
      </c>
    </row>
    <row r="62" spans="1:22" ht="12.75">
      <c r="A62" s="37" t="s">
        <v>161</v>
      </c>
      <c r="B62" s="36" t="s">
        <v>162</v>
      </c>
      <c r="C62" s="33"/>
      <c r="D62" s="33"/>
      <c r="E62" s="33"/>
      <c r="F62" s="33"/>
      <c r="G62" s="33"/>
      <c r="H62" s="33"/>
      <c r="I62" s="33"/>
      <c r="J62" s="34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5">
        <f t="shared" si="9"/>
        <v>0</v>
      </c>
    </row>
    <row r="63" spans="1:22" ht="12.75">
      <c r="A63" s="37" t="s">
        <v>163</v>
      </c>
      <c r="B63" s="36" t="s">
        <v>164</v>
      </c>
      <c r="C63" s="33"/>
      <c r="D63" s="33"/>
      <c r="E63" s="33"/>
      <c r="F63" s="33"/>
      <c r="G63" s="33"/>
      <c r="H63" s="33"/>
      <c r="I63" s="33"/>
      <c r="J63" s="34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5">
        <f t="shared" si="9"/>
        <v>0</v>
      </c>
    </row>
    <row r="64" spans="1:22" ht="12.75">
      <c r="A64" s="37" t="s">
        <v>165</v>
      </c>
      <c r="B64" s="36" t="s">
        <v>166</v>
      </c>
      <c r="C64" s="33"/>
      <c r="D64" s="33"/>
      <c r="E64" s="33"/>
      <c r="F64" s="33"/>
      <c r="G64" s="33"/>
      <c r="H64" s="33"/>
      <c r="I64" s="33"/>
      <c r="J64" s="34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5">
        <f t="shared" si="9"/>
        <v>0</v>
      </c>
    </row>
    <row r="65" spans="1:22" ht="12.75">
      <c r="A65" s="37" t="s">
        <v>167</v>
      </c>
      <c r="B65" s="36" t="s">
        <v>168</v>
      </c>
      <c r="C65" s="33"/>
      <c r="D65" s="33"/>
      <c r="E65" s="33"/>
      <c r="F65" s="33"/>
      <c r="G65" s="33">
        <v>867999</v>
      </c>
      <c r="H65" s="33"/>
      <c r="I65" s="33"/>
      <c r="J65" s="34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5">
        <f t="shared" si="9"/>
        <v>867999</v>
      </c>
    </row>
    <row r="66" spans="1:22" ht="12.75">
      <c r="A66" s="37" t="s">
        <v>169</v>
      </c>
      <c r="B66" s="36" t="s">
        <v>170</v>
      </c>
      <c r="C66" s="33"/>
      <c r="D66" s="33"/>
      <c r="E66" s="33"/>
      <c r="F66" s="33"/>
      <c r="G66" s="33"/>
      <c r="H66" s="33"/>
      <c r="I66" s="33"/>
      <c r="J66" s="34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5">
        <f t="shared" si="9"/>
        <v>0</v>
      </c>
    </row>
    <row r="67" spans="1:22" ht="12.75">
      <c r="A67" s="37" t="s">
        <v>171</v>
      </c>
      <c r="B67" s="36" t="s">
        <v>172</v>
      </c>
      <c r="C67" s="33">
        <v>1000000</v>
      </c>
      <c r="D67" s="33"/>
      <c r="E67" s="33"/>
      <c r="F67" s="33"/>
      <c r="G67" s="33"/>
      <c r="H67" s="33"/>
      <c r="I67" s="33"/>
      <c r="J67" s="34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5">
        <f t="shared" si="9"/>
        <v>1000000</v>
      </c>
    </row>
    <row r="68" spans="1:22" ht="12.75">
      <c r="A68" s="37" t="s">
        <v>173</v>
      </c>
      <c r="B68" s="36" t="s">
        <v>174</v>
      </c>
      <c r="C68" s="33"/>
      <c r="D68" s="33"/>
      <c r="E68" s="33"/>
      <c r="F68" s="33"/>
      <c r="G68" s="33"/>
      <c r="H68" s="33"/>
      <c r="I68" s="33"/>
      <c r="J68" s="34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5">
        <f t="shared" si="9"/>
        <v>0</v>
      </c>
    </row>
    <row r="69" spans="1:22" ht="12.75">
      <c r="A69" s="31" t="s">
        <v>175</v>
      </c>
      <c r="B69" s="36" t="s">
        <v>176</v>
      </c>
      <c r="C69" s="33"/>
      <c r="D69" s="33"/>
      <c r="E69" s="33"/>
      <c r="F69" s="33"/>
      <c r="G69" s="33"/>
      <c r="H69" s="33"/>
      <c r="I69" s="33"/>
      <c r="J69" s="34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5">
        <f t="shared" si="9"/>
        <v>0</v>
      </c>
    </row>
    <row r="70" spans="1:22" ht="12.75">
      <c r="A70" s="37" t="s">
        <v>177</v>
      </c>
      <c r="B70" s="36" t="s">
        <v>178</v>
      </c>
      <c r="C70" s="33"/>
      <c r="D70" s="33"/>
      <c r="E70" s="33"/>
      <c r="F70" s="33"/>
      <c r="G70" s="33"/>
      <c r="H70" s="33"/>
      <c r="I70" s="33"/>
      <c r="J70" s="34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5">
        <f aca="true" t="shared" si="18" ref="V70:V101">SUM(C70:U70)</f>
        <v>0</v>
      </c>
    </row>
    <row r="71" spans="1:22" ht="12.75">
      <c r="A71" s="31" t="s">
        <v>179</v>
      </c>
      <c r="B71" s="36" t="s">
        <v>180</v>
      </c>
      <c r="C71" s="33">
        <v>12000</v>
      </c>
      <c r="D71" s="33"/>
      <c r="E71" s="33"/>
      <c r="F71" s="33"/>
      <c r="G71" s="33"/>
      <c r="H71" s="33"/>
      <c r="I71" s="33"/>
      <c r="J71" s="34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5">
        <f t="shared" si="18"/>
        <v>12000</v>
      </c>
    </row>
    <row r="72" spans="1:22" ht="12.75">
      <c r="A72" s="31" t="s">
        <v>181</v>
      </c>
      <c r="B72" s="36" t="s">
        <v>182</v>
      </c>
      <c r="C72" s="33">
        <v>0</v>
      </c>
      <c r="D72" s="33"/>
      <c r="E72" s="33"/>
      <c r="F72" s="33"/>
      <c r="G72" s="33"/>
      <c r="H72" s="33"/>
      <c r="I72" s="33"/>
      <c r="J72" s="34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5">
        <f t="shared" si="18"/>
        <v>0</v>
      </c>
    </row>
    <row r="73" spans="1:22" s="19" customFormat="1" ht="12.75">
      <c r="A73" s="45" t="s">
        <v>183</v>
      </c>
      <c r="B73" s="40" t="s">
        <v>184</v>
      </c>
      <c r="C73" s="41">
        <f aca="true" t="shared" si="19" ref="C73:Q73">SUM(C60:C72)</f>
        <v>1012000</v>
      </c>
      <c r="D73" s="41">
        <f t="shared" si="19"/>
        <v>0</v>
      </c>
      <c r="E73" s="41">
        <f t="shared" si="19"/>
        <v>0</v>
      </c>
      <c r="F73" s="41">
        <f t="shared" si="19"/>
        <v>0</v>
      </c>
      <c r="G73" s="41">
        <f t="shared" si="19"/>
        <v>867999</v>
      </c>
      <c r="H73" s="41">
        <f t="shared" si="19"/>
        <v>0</v>
      </c>
      <c r="I73" s="41">
        <f t="shared" si="19"/>
        <v>0</v>
      </c>
      <c r="J73" s="34">
        <f t="shared" si="19"/>
        <v>0</v>
      </c>
      <c r="K73" s="41">
        <f t="shared" si="19"/>
        <v>0</v>
      </c>
      <c r="L73" s="41">
        <f t="shared" si="19"/>
        <v>0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P73" s="41">
        <f t="shared" si="19"/>
        <v>0</v>
      </c>
      <c r="Q73" s="41">
        <f t="shared" si="19"/>
        <v>0</v>
      </c>
      <c r="R73" s="41">
        <v>0</v>
      </c>
      <c r="S73" s="41">
        <f>SUM(S60:S72)</f>
        <v>0</v>
      </c>
      <c r="T73" s="41">
        <f>SUM(T60:T72)</f>
        <v>0</v>
      </c>
      <c r="U73" s="41">
        <f>SUM(U60:U72)</f>
        <v>0</v>
      </c>
      <c r="V73" s="35">
        <f t="shared" si="18"/>
        <v>1879999</v>
      </c>
    </row>
    <row r="74" spans="1:22" s="19" customFormat="1" ht="12.75">
      <c r="A74" s="48" t="s">
        <v>185</v>
      </c>
      <c r="B74" s="40"/>
      <c r="C74" s="35"/>
      <c r="D74" s="35"/>
      <c r="E74" s="35"/>
      <c r="F74" s="35"/>
      <c r="G74" s="35"/>
      <c r="H74" s="35"/>
      <c r="I74" s="35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>
        <f t="shared" si="18"/>
        <v>0</v>
      </c>
    </row>
    <row r="75" spans="1:22" ht="12.75">
      <c r="A75" s="49" t="s">
        <v>186</v>
      </c>
      <c r="B75" s="36" t="s">
        <v>187</v>
      </c>
      <c r="C75" s="33"/>
      <c r="D75" s="33"/>
      <c r="E75" s="33"/>
      <c r="F75" s="33"/>
      <c r="G75" s="33"/>
      <c r="H75" s="33"/>
      <c r="I75" s="33"/>
      <c r="J75" s="3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5">
        <f t="shared" si="18"/>
        <v>0</v>
      </c>
    </row>
    <row r="76" spans="1:22" ht="12.75">
      <c r="A76" s="49" t="s">
        <v>188</v>
      </c>
      <c r="B76" s="36" t="s">
        <v>189</v>
      </c>
      <c r="C76" s="33"/>
      <c r="D76" s="33"/>
      <c r="E76" s="33"/>
      <c r="F76" s="33"/>
      <c r="G76" s="33"/>
      <c r="H76" s="33"/>
      <c r="I76" s="33"/>
      <c r="J76" s="34"/>
      <c r="K76" s="33"/>
      <c r="L76" s="33"/>
      <c r="M76" s="33"/>
      <c r="N76" s="33">
        <v>5308971</v>
      </c>
      <c r="O76" s="33"/>
      <c r="P76" s="33"/>
      <c r="Q76" s="33"/>
      <c r="R76" s="33"/>
      <c r="S76" s="33"/>
      <c r="T76" s="33"/>
      <c r="U76" s="33"/>
      <c r="V76" s="35">
        <f t="shared" si="18"/>
        <v>5308971</v>
      </c>
    </row>
    <row r="77" spans="1:22" ht="12.75">
      <c r="A77" s="49" t="s">
        <v>190</v>
      </c>
      <c r="B77" s="36" t="s">
        <v>191</v>
      </c>
      <c r="C77" s="33"/>
      <c r="D77" s="33"/>
      <c r="E77" s="33"/>
      <c r="F77" s="33"/>
      <c r="G77" s="33"/>
      <c r="H77" s="33"/>
      <c r="I77" s="33"/>
      <c r="J77" s="34"/>
      <c r="K77" s="33"/>
      <c r="L77" s="33"/>
      <c r="M77" s="33"/>
      <c r="N77" s="33"/>
      <c r="O77" s="33"/>
      <c r="P77" s="33"/>
      <c r="Q77" s="33"/>
      <c r="R77" s="33">
        <v>130000</v>
      </c>
      <c r="S77" s="33"/>
      <c r="T77" s="33"/>
      <c r="U77" s="33"/>
      <c r="V77" s="35">
        <f t="shared" si="18"/>
        <v>130000</v>
      </c>
    </row>
    <row r="78" spans="1:22" ht="12.75">
      <c r="A78" s="49" t="s">
        <v>192</v>
      </c>
      <c r="B78" s="36" t="s">
        <v>193</v>
      </c>
      <c r="C78" s="33"/>
      <c r="D78" s="33"/>
      <c r="E78" s="33"/>
      <c r="F78" s="33"/>
      <c r="G78" s="33"/>
      <c r="H78" s="33"/>
      <c r="I78" s="33">
        <v>296270</v>
      </c>
      <c r="J78" s="34"/>
      <c r="K78" s="33"/>
      <c r="L78" s="33">
        <v>326300</v>
      </c>
      <c r="M78" s="33"/>
      <c r="N78" s="33"/>
      <c r="O78" s="33">
        <v>971000</v>
      </c>
      <c r="P78" s="33"/>
      <c r="Q78" s="33"/>
      <c r="R78" s="33">
        <v>250000</v>
      </c>
      <c r="S78" s="33"/>
      <c r="T78" s="33"/>
      <c r="U78" s="33"/>
      <c r="V78" s="35">
        <f t="shared" si="18"/>
        <v>1843570</v>
      </c>
    </row>
    <row r="79" spans="1:22" ht="12.75">
      <c r="A79" s="42" t="s">
        <v>194</v>
      </c>
      <c r="B79" s="36" t="s">
        <v>195</v>
      </c>
      <c r="C79" s="33"/>
      <c r="D79" s="33"/>
      <c r="E79" s="33"/>
      <c r="F79" s="33"/>
      <c r="G79" s="33"/>
      <c r="H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>
        <f t="shared" si="18"/>
        <v>0</v>
      </c>
    </row>
    <row r="80" spans="1:22" ht="12.75">
      <c r="A80" s="42" t="s">
        <v>196</v>
      </c>
      <c r="B80" s="36" t="s">
        <v>197</v>
      </c>
      <c r="C80" s="33"/>
      <c r="D80" s="33"/>
      <c r="E80" s="33"/>
      <c r="F80" s="33"/>
      <c r="G80" s="33"/>
      <c r="H80" s="33"/>
      <c r="I80" s="33"/>
      <c r="J80" s="3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5">
        <f t="shared" si="18"/>
        <v>0</v>
      </c>
    </row>
    <row r="81" spans="1:22" ht="12.75">
      <c r="A81" s="42" t="s">
        <v>198</v>
      </c>
      <c r="B81" s="36" t="s">
        <v>199</v>
      </c>
      <c r="C81" s="33"/>
      <c r="D81" s="33"/>
      <c r="E81" s="33"/>
      <c r="F81" s="33"/>
      <c r="G81" s="33"/>
      <c r="H81" s="33"/>
      <c r="I81" s="33">
        <v>79992</v>
      </c>
      <c r="J81" s="34"/>
      <c r="K81" s="33"/>
      <c r="L81" s="33">
        <v>88100</v>
      </c>
      <c r="M81" s="33"/>
      <c r="N81" s="33">
        <v>1433422</v>
      </c>
      <c r="O81" s="33">
        <v>262170</v>
      </c>
      <c r="P81" s="33"/>
      <c r="Q81" s="33"/>
      <c r="R81" s="33">
        <v>102600</v>
      </c>
      <c r="S81" s="33"/>
      <c r="T81" s="33"/>
      <c r="U81" s="33"/>
      <c r="V81" s="35">
        <f t="shared" si="18"/>
        <v>1966284</v>
      </c>
    </row>
    <row r="82" spans="1:22" s="19" customFormat="1" ht="12.75">
      <c r="A82" s="50" t="s">
        <v>200</v>
      </c>
      <c r="B82" s="40" t="s">
        <v>201</v>
      </c>
      <c r="C82" s="41">
        <f>SUM(C75:C81)</f>
        <v>0</v>
      </c>
      <c r="D82" s="41">
        <f>SUM(D75:D81)</f>
        <v>0</v>
      </c>
      <c r="E82" s="41">
        <f>SUM(E75:E81)</f>
        <v>0</v>
      </c>
      <c r="F82" s="41">
        <f>SUM(F74:F81)</f>
        <v>0</v>
      </c>
      <c r="G82" s="41">
        <f aca="true" t="shared" si="20" ref="G82:R82">SUM(G75:G81)</f>
        <v>0</v>
      </c>
      <c r="H82" s="41">
        <f t="shared" si="20"/>
        <v>0</v>
      </c>
      <c r="I82" s="41">
        <f t="shared" si="20"/>
        <v>376262</v>
      </c>
      <c r="J82" s="34">
        <f t="shared" si="20"/>
        <v>0</v>
      </c>
      <c r="K82" s="41">
        <f t="shared" si="20"/>
        <v>0</v>
      </c>
      <c r="L82" s="41">
        <f t="shared" si="20"/>
        <v>414400</v>
      </c>
      <c r="M82" s="41">
        <f t="shared" si="20"/>
        <v>0</v>
      </c>
      <c r="N82" s="41">
        <f t="shared" si="20"/>
        <v>6742393</v>
      </c>
      <c r="O82" s="41">
        <f t="shared" si="20"/>
        <v>1233170</v>
      </c>
      <c r="P82" s="41">
        <f t="shared" si="20"/>
        <v>0</v>
      </c>
      <c r="Q82" s="41">
        <f t="shared" si="20"/>
        <v>0</v>
      </c>
      <c r="R82" s="41">
        <f t="shared" si="20"/>
        <v>482600</v>
      </c>
      <c r="S82" s="41">
        <f>SUM(S74:S81)</f>
        <v>0</v>
      </c>
      <c r="T82" s="41">
        <f>SUM(T75:T81)</f>
        <v>0</v>
      </c>
      <c r="U82" s="41">
        <f>SUM(U75:U81)</f>
        <v>0</v>
      </c>
      <c r="V82" s="35">
        <f t="shared" si="18"/>
        <v>9248825</v>
      </c>
    </row>
    <row r="83" spans="1:22" ht="12.75">
      <c r="A83" s="38" t="s">
        <v>202</v>
      </c>
      <c r="B83" s="36" t="s">
        <v>203</v>
      </c>
      <c r="C83" s="33"/>
      <c r="D83" s="33"/>
      <c r="E83" s="33"/>
      <c r="F83" s="33"/>
      <c r="G83" s="33"/>
      <c r="H83" s="33"/>
      <c r="I83" s="33"/>
      <c r="J83" s="34"/>
      <c r="K83" s="33"/>
      <c r="L83" s="33"/>
      <c r="M83" s="33"/>
      <c r="N83" s="33">
        <v>112226411</v>
      </c>
      <c r="O83" s="33">
        <v>346457</v>
      </c>
      <c r="P83" s="33"/>
      <c r="Q83" s="33"/>
      <c r="R83" s="33"/>
      <c r="S83" s="33"/>
      <c r="T83" s="33"/>
      <c r="U83" s="33"/>
      <c r="V83" s="35">
        <f t="shared" si="18"/>
        <v>112572868</v>
      </c>
    </row>
    <row r="84" spans="1:22" ht="12.75">
      <c r="A84" s="38" t="s">
        <v>204</v>
      </c>
      <c r="B84" s="36" t="s">
        <v>205</v>
      </c>
      <c r="C84" s="33"/>
      <c r="D84" s="33"/>
      <c r="E84" s="33"/>
      <c r="F84" s="33"/>
      <c r="G84" s="33"/>
      <c r="H84" s="33"/>
      <c r="I84" s="33"/>
      <c r="J84" s="34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5">
        <f t="shared" si="18"/>
        <v>0</v>
      </c>
    </row>
    <row r="85" spans="1:22" ht="12.75">
      <c r="A85" s="38" t="s">
        <v>206</v>
      </c>
      <c r="B85" s="36" t="s">
        <v>207</v>
      </c>
      <c r="C85" s="33"/>
      <c r="D85" s="33"/>
      <c r="E85" s="33"/>
      <c r="F85" s="33"/>
      <c r="G85" s="33"/>
      <c r="H85" s="33"/>
      <c r="I85" s="33"/>
      <c r="J85" s="34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5">
        <f t="shared" si="18"/>
        <v>0</v>
      </c>
    </row>
    <row r="86" spans="1:22" ht="12.75">
      <c r="A86" s="38" t="s">
        <v>208</v>
      </c>
      <c r="B86" s="36" t="s">
        <v>209</v>
      </c>
      <c r="C86" s="33"/>
      <c r="D86" s="33"/>
      <c r="E86" s="33"/>
      <c r="F86" s="33"/>
      <c r="G86" s="33"/>
      <c r="H86" s="33"/>
      <c r="I86" s="33"/>
      <c r="J86" s="34"/>
      <c r="K86" s="33"/>
      <c r="L86" s="33"/>
      <c r="M86" s="33"/>
      <c r="N86" s="33">
        <v>30301131</v>
      </c>
      <c r="O86" s="33">
        <v>93543</v>
      </c>
      <c r="P86" s="33"/>
      <c r="Q86" s="33"/>
      <c r="R86" s="33"/>
      <c r="S86" s="33"/>
      <c r="T86" s="33"/>
      <c r="U86" s="33"/>
      <c r="V86" s="35">
        <f t="shared" si="18"/>
        <v>30394674</v>
      </c>
    </row>
    <row r="87" spans="1:22" s="19" customFormat="1" ht="12.75">
      <c r="A87" s="45" t="s">
        <v>210</v>
      </c>
      <c r="B87" s="40" t="s">
        <v>211</v>
      </c>
      <c r="C87" s="41">
        <f aca="true" t="shared" si="21" ref="C87:Q87">SUM(C83:C86)</f>
        <v>0</v>
      </c>
      <c r="D87" s="41">
        <f t="shared" si="21"/>
        <v>0</v>
      </c>
      <c r="E87" s="41">
        <f t="shared" si="21"/>
        <v>0</v>
      </c>
      <c r="F87" s="41">
        <f t="shared" si="21"/>
        <v>0</v>
      </c>
      <c r="G87" s="41">
        <f t="shared" si="21"/>
        <v>0</v>
      </c>
      <c r="H87" s="41">
        <f t="shared" si="21"/>
        <v>0</v>
      </c>
      <c r="I87" s="41">
        <f t="shared" si="21"/>
        <v>0</v>
      </c>
      <c r="J87" s="34">
        <f t="shared" si="21"/>
        <v>0</v>
      </c>
      <c r="K87" s="41">
        <f t="shared" si="21"/>
        <v>0</v>
      </c>
      <c r="L87" s="41">
        <f t="shared" si="21"/>
        <v>0</v>
      </c>
      <c r="M87" s="41">
        <f t="shared" si="21"/>
        <v>0</v>
      </c>
      <c r="N87" s="41">
        <f t="shared" si="21"/>
        <v>142527542</v>
      </c>
      <c r="O87" s="41">
        <f t="shared" si="21"/>
        <v>440000</v>
      </c>
      <c r="P87" s="41">
        <f t="shared" si="21"/>
        <v>0</v>
      </c>
      <c r="Q87" s="41">
        <f t="shared" si="21"/>
        <v>0</v>
      </c>
      <c r="R87" s="41">
        <v>0</v>
      </c>
      <c r="S87" s="41">
        <f>SUM(S83:S86)</f>
        <v>0</v>
      </c>
      <c r="T87" s="41">
        <f>SUM(T83:T86)</f>
        <v>0</v>
      </c>
      <c r="U87" s="41">
        <f>SUM(U83:U86)</f>
        <v>0</v>
      </c>
      <c r="V87" s="35">
        <f t="shared" si="18"/>
        <v>142967542</v>
      </c>
    </row>
    <row r="88" spans="1:22" ht="12.75">
      <c r="A88" s="38" t="s">
        <v>212</v>
      </c>
      <c r="B88" s="36" t="s">
        <v>213</v>
      </c>
      <c r="C88" s="33"/>
      <c r="D88" s="33"/>
      <c r="E88" s="33"/>
      <c r="F88" s="33"/>
      <c r="G88" s="33"/>
      <c r="H88" s="33"/>
      <c r="I88" s="33"/>
      <c r="J88" s="3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5">
        <f t="shared" si="18"/>
        <v>0</v>
      </c>
    </row>
    <row r="89" spans="1:22" ht="12.75">
      <c r="A89" s="38" t="s">
        <v>214</v>
      </c>
      <c r="B89" s="36" t="s">
        <v>215</v>
      </c>
      <c r="C89" s="33"/>
      <c r="D89" s="33"/>
      <c r="E89" s="33"/>
      <c r="F89" s="33"/>
      <c r="G89" s="33"/>
      <c r="H89" s="33"/>
      <c r="I89" s="33"/>
      <c r="J89" s="3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5">
        <f t="shared" si="18"/>
        <v>0</v>
      </c>
    </row>
    <row r="90" spans="1:22" ht="12.75">
      <c r="A90" s="38" t="s">
        <v>216</v>
      </c>
      <c r="B90" s="36" t="s">
        <v>217</v>
      </c>
      <c r="C90" s="33"/>
      <c r="D90" s="33"/>
      <c r="E90" s="33"/>
      <c r="F90" s="33"/>
      <c r="G90" s="33"/>
      <c r="H90" s="33"/>
      <c r="I90" s="33"/>
      <c r="J90" s="34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5">
        <f t="shared" si="18"/>
        <v>0</v>
      </c>
    </row>
    <row r="91" spans="1:22" ht="12.75">
      <c r="A91" s="38" t="s">
        <v>218</v>
      </c>
      <c r="B91" s="36" t="s">
        <v>219</v>
      </c>
      <c r="C91" s="33"/>
      <c r="D91" s="33"/>
      <c r="E91" s="33"/>
      <c r="F91" s="33"/>
      <c r="G91" s="33"/>
      <c r="H91" s="33"/>
      <c r="I91" s="33"/>
      <c r="J91" s="3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f t="shared" si="18"/>
        <v>0</v>
      </c>
    </row>
    <row r="92" spans="1:22" ht="12.75">
      <c r="A92" s="38" t="s">
        <v>220</v>
      </c>
      <c r="B92" s="36" t="s">
        <v>221</v>
      </c>
      <c r="C92" s="33"/>
      <c r="D92" s="33"/>
      <c r="E92" s="33"/>
      <c r="F92" s="33"/>
      <c r="G92" s="33"/>
      <c r="H92" s="33"/>
      <c r="I92" s="33"/>
      <c r="J92" s="34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5">
        <f t="shared" si="18"/>
        <v>0</v>
      </c>
    </row>
    <row r="93" spans="1:22" ht="12.75">
      <c r="A93" s="38" t="s">
        <v>222</v>
      </c>
      <c r="B93" s="36" t="s">
        <v>223</v>
      </c>
      <c r="C93" s="33"/>
      <c r="D93" s="33"/>
      <c r="E93" s="33"/>
      <c r="F93" s="33"/>
      <c r="G93" s="33"/>
      <c r="H93" s="33"/>
      <c r="I93" s="33"/>
      <c r="J93" s="34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5">
        <f t="shared" si="18"/>
        <v>0</v>
      </c>
    </row>
    <row r="94" spans="1:22" ht="12.75">
      <c r="A94" s="38" t="s">
        <v>224</v>
      </c>
      <c r="B94" s="36" t="s">
        <v>225</v>
      </c>
      <c r="C94" s="33"/>
      <c r="D94" s="33"/>
      <c r="E94" s="33"/>
      <c r="F94" s="33"/>
      <c r="G94" s="33"/>
      <c r="H94" s="33"/>
      <c r="I94" s="33"/>
      <c r="J94" s="34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5">
        <f t="shared" si="18"/>
        <v>0</v>
      </c>
    </row>
    <row r="95" spans="1:22" ht="12.75">
      <c r="A95" s="38" t="s">
        <v>226</v>
      </c>
      <c r="B95" s="36" t="s">
        <v>227</v>
      </c>
      <c r="C95" s="33"/>
      <c r="D95" s="33"/>
      <c r="E95" s="33"/>
      <c r="F95" s="33"/>
      <c r="G95" s="33"/>
      <c r="H95" s="33"/>
      <c r="I95" s="33"/>
      <c r="J95" s="34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5">
        <f t="shared" si="18"/>
        <v>0</v>
      </c>
    </row>
    <row r="96" spans="1:22" ht="12.75">
      <c r="A96" s="38" t="s">
        <v>228</v>
      </c>
      <c r="B96" s="36" t="s">
        <v>229</v>
      </c>
      <c r="C96" s="33"/>
      <c r="D96" s="33"/>
      <c r="E96" s="33"/>
      <c r="F96" s="33"/>
      <c r="G96" s="33"/>
      <c r="H96" s="33"/>
      <c r="I96" s="33"/>
      <c r="J96" s="3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5">
        <f t="shared" si="18"/>
        <v>0</v>
      </c>
    </row>
    <row r="97" spans="1:22" s="19" customFormat="1" ht="12.75">
      <c r="A97" s="45" t="s">
        <v>230</v>
      </c>
      <c r="B97" s="40" t="s">
        <v>231</v>
      </c>
      <c r="C97" s="41">
        <f>SUM(C88:C95)</f>
        <v>0</v>
      </c>
      <c r="D97" s="41">
        <f>SUM(D88:D95)</f>
        <v>0</v>
      </c>
      <c r="E97" s="41">
        <f>SUM(E88:E95)</f>
        <v>0</v>
      </c>
      <c r="F97" s="41">
        <f>SUM(F88:F96)</f>
        <v>0</v>
      </c>
      <c r="G97" s="41">
        <f aca="true" t="shared" si="22" ref="G97:Q97">SUM(G88:G95)</f>
        <v>0</v>
      </c>
      <c r="H97" s="41">
        <f t="shared" si="22"/>
        <v>0</v>
      </c>
      <c r="I97" s="41">
        <f t="shared" si="22"/>
        <v>0</v>
      </c>
      <c r="J97" s="34">
        <f t="shared" si="22"/>
        <v>0</v>
      </c>
      <c r="K97" s="41">
        <f t="shared" si="22"/>
        <v>0</v>
      </c>
      <c r="L97" s="41">
        <f t="shared" si="22"/>
        <v>0</v>
      </c>
      <c r="M97" s="41">
        <f t="shared" si="22"/>
        <v>0</v>
      </c>
      <c r="N97" s="41">
        <f t="shared" si="22"/>
        <v>0</v>
      </c>
      <c r="O97" s="41">
        <f t="shared" si="22"/>
        <v>0</v>
      </c>
      <c r="P97" s="41">
        <f t="shared" si="22"/>
        <v>0</v>
      </c>
      <c r="Q97" s="41">
        <f t="shared" si="22"/>
        <v>0</v>
      </c>
      <c r="R97" s="41">
        <v>0</v>
      </c>
      <c r="S97" s="41">
        <f>SUM(S88:S96)</f>
        <v>0</v>
      </c>
      <c r="T97" s="41">
        <f>SUM(T88:T95)</f>
        <v>0</v>
      </c>
      <c r="U97" s="41">
        <f>SUM(U88:U95)</f>
        <v>0</v>
      </c>
      <c r="V97" s="35">
        <f t="shared" si="18"/>
        <v>0</v>
      </c>
    </row>
    <row r="98" spans="1:22" s="19" customFormat="1" ht="12.75">
      <c r="A98" s="48" t="s">
        <v>232</v>
      </c>
      <c r="B98" s="40"/>
      <c r="C98" s="35"/>
      <c r="D98" s="35"/>
      <c r="E98" s="35"/>
      <c r="F98" s="35"/>
      <c r="G98" s="35"/>
      <c r="H98" s="35"/>
      <c r="I98" s="35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>
        <f t="shared" si="18"/>
        <v>0</v>
      </c>
    </row>
    <row r="99" spans="1:22" s="19" customFormat="1" ht="12.75">
      <c r="A99" s="51" t="s">
        <v>233</v>
      </c>
      <c r="B99" s="52" t="s">
        <v>234</v>
      </c>
      <c r="C99" s="41">
        <f aca="true" t="shared" si="23" ref="C99:I99">C24+C25+C50+C59+C73+C82+C87+C97</f>
        <v>6130856</v>
      </c>
      <c r="D99" s="41">
        <f t="shared" si="23"/>
        <v>139242</v>
      </c>
      <c r="E99" s="41">
        <f t="shared" si="23"/>
        <v>255228</v>
      </c>
      <c r="F99" s="41">
        <f t="shared" si="23"/>
        <v>0</v>
      </c>
      <c r="G99" s="41">
        <f t="shared" si="23"/>
        <v>867999</v>
      </c>
      <c r="H99" s="41">
        <f t="shared" si="23"/>
        <v>4053113</v>
      </c>
      <c r="I99" s="41">
        <f t="shared" si="23"/>
        <v>8386698</v>
      </c>
      <c r="J99" s="34">
        <f aca="true" t="shared" si="24" ref="J99:R99">J24+J25+J50+J59+J73+J82+J87+J97</f>
        <v>671920</v>
      </c>
      <c r="K99" s="41">
        <f t="shared" si="24"/>
        <v>1100000</v>
      </c>
      <c r="L99" s="41">
        <f t="shared" si="24"/>
        <v>1885600</v>
      </c>
      <c r="M99" s="41">
        <f t="shared" si="24"/>
        <v>10546394</v>
      </c>
      <c r="N99" s="41">
        <f t="shared" si="24"/>
        <v>150531885</v>
      </c>
      <c r="O99" s="41">
        <f t="shared" si="24"/>
        <v>1673170</v>
      </c>
      <c r="P99" s="41">
        <f t="shared" si="24"/>
        <v>196850</v>
      </c>
      <c r="Q99" s="41">
        <f t="shared" si="24"/>
        <v>446084</v>
      </c>
      <c r="R99" s="41">
        <f t="shared" si="24"/>
        <v>1800000</v>
      </c>
      <c r="S99" s="41">
        <f>SUM(S97,S87,S82,S73,S59,S50,S25,S24)</f>
        <v>1058490</v>
      </c>
      <c r="T99" s="41">
        <f>T24+T25+T50+T59+T73+T82+T87+T97</f>
        <v>4250004</v>
      </c>
      <c r="U99" s="41">
        <f>U24+U25+U50+U59+U73+U82+U87+U97</f>
        <v>10948090</v>
      </c>
      <c r="V99" s="35">
        <f t="shared" si="18"/>
        <v>204941623</v>
      </c>
    </row>
    <row r="100" spans="1:22" ht="19.5" customHeight="1">
      <c r="A100" s="38" t="s">
        <v>235</v>
      </c>
      <c r="B100" s="38" t="s">
        <v>236</v>
      </c>
      <c r="C100" s="53"/>
      <c r="D100" s="53"/>
      <c r="E100" s="53"/>
      <c r="F100" s="33"/>
      <c r="G100" s="33"/>
      <c r="H100" s="53"/>
      <c r="I100" s="53"/>
      <c r="J100" s="54"/>
      <c r="K100" s="53"/>
      <c r="L100" s="53"/>
      <c r="M100" s="53"/>
      <c r="N100" s="53"/>
      <c r="O100" s="53"/>
      <c r="P100" s="53"/>
      <c r="Q100" s="53"/>
      <c r="R100" s="53"/>
      <c r="S100" s="33"/>
      <c r="T100" s="53"/>
      <c r="U100" s="33"/>
      <c r="V100" s="35">
        <f t="shared" si="18"/>
        <v>0</v>
      </c>
    </row>
    <row r="101" spans="1:22" ht="16.5" customHeight="1">
      <c r="A101" s="38" t="s">
        <v>237</v>
      </c>
      <c r="B101" s="38" t="s">
        <v>238</v>
      </c>
      <c r="C101" s="53"/>
      <c r="D101" s="53"/>
      <c r="E101" s="53"/>
      <c r="F101" s="33"/>
      <c r="G101" s="33"/>
      <c r="H101" s="53"/>
      <c r="I101" s="53"/>
      <c r="J101" s="54"/>
      <c r="K101" s="53"/>
      <c r="L101" s="53"/>
      <c r="M101" s="53"/>
      <c r="N101" s="53"/>
      <c r="O101" s="53"/>
      <c r="P101" s="53"/>
      <c r="Q101" s="53"/>
      <c r="R101" s="53"/>
      <c r="S101" s="33"/>
      <c r="T101" s="53"/>
      <c r="U101" s="33"/>
      <c r="V101" s="35">
        <f t="shared" si="18"/>
        <v>0</v>
      </c>
    </row>
    <row r="102" spans="1:22" ht="16.5" customHeight="1">
      <c r="A102" s="38" t="s">
        <v>239</v>
      </c>
      <c r="B102" s="38" t="s">
        <v>240</v>
      </c>
      <c r="C102" s="53"/>
      <c r="D102" s="53"/>
      <c r="E102" s="53"/>
      <c r="F102" s="33"/>
      <c r="G102" s="33"/>
      <c r="H102" s="53"/>
      <c r="I102" s="53"/>
      <c r="J102" s="54"/>
      <c r="K102" s="53"/>
      <c r="L102" s="53"/>
      <c r="M102" s="53"/>
      <c r="N102" s="53"/>
      <c r="O102" s="53"/>
      <c r="P102" s="53"/>
      <c r="Q102" s="53"/>
      <c r="R102" s="53"/>
      <c r="S102" s="33"/>
      <c r="T102" s="53"/>
      <c r="U102" s="33"/>
      <c r="V102" s="35">
        <f aca="true" t="shared" si="25" ref="V102:V128">SUM(C102:U102)</f>
        <v>0</v>
      </c>
    </row>
    <row r="103" spans="1:22" s="19" customFormat="1" ht="12.75">
      <c r="A103" s="43" t="s">
        <v>241</v>
      </c>
      <c r="B103" s="43" t="s">
        <v>242</v>
      </c>
      <c r="C103" s="55">
        <f aca="true" t="shared" si="26" ref="C103:Q103">SUM(C100:C102)</f>
        <v>0</v>
      </c>
      <c r="D103" s="55">
        <f t="shared" si="26"/>
        <v>0</v>
      </c>
      <c r="E103" s="55">
        <f t="shared" si="26"/>
        <v>0</v>
      </c>
      <c r="F103" s="55">
        <f t="shared" si="26"/>
        <v>0</v>
      </c>
      <c r="G103" s="55">
        <f t="shared" si="26"/>
        <v>0</v>
      </c>
      <c r="H103" s="55">
        <f t="shared" si="26"/>
        <v>0</v>
      </c>
      <c r="I103" s="55">
        <f t="shared" si="26"/>
        <v>0</v>
      </c>
      <c r="J103" s="54">
        <f t="shared" si="26"/>
        <v>0</v>
      </c>
      <c r="K103" s="55">
        <f t="shared" si="26"/>
        <v>0</v>
      </c>
      <c r="L103" s="55">
        <f t="shared" si="26"/>
        <v>0</v>
      </c>
      <c r="M103" s="55">
        <f t="shared" si="26"/>
        <v>0</v>
      </c>
      <c r="N103" s="55">
        <f t="shared" si="26"/>
        <v>0</v>
      </c>
      <c r="O103" s="55">
        <f t="shared" si="26"/>
        <v>0</v>
      </c>
      <c r="P103" s="55">
        <f t="shared" si="26"/>
        <v>0</v>
      </c>
      <c r="Q103" s="55">
        <f t="shared" si="26"/>
        <v>0</v>
      </c>
      <c r="R103" s="55">
        <v>0</v>
      </c>
      <c r="S103" s="55">
        <f>SUM(S100:S102)</f>
        <v>0</v>
      </c>
      <c r="T103" s="55">
        <f>SUM(T100:T102)</f>
        <v>0</v>
      </c>
      <c r="U103" s="55">
        <f>SUM(U100:U102)</f>
        <v>0</v>
      </c>
      <c r="V103" s="35">
        <f t="shared" si="25"/>
        <v>0</v>
      </c>
    </row>
    <row r="104" spans="1:22" ht="12.75">
      <c r="A104" s="42" t="s">
        <v>243</v>
      </c>
      <c r="B104" s="38" t="s">
        <v>244</v>
      </c>
      <c r="C104" s="56"/>
      <c r="D104" s="56"/>
      <c r="E104" s="56"/>
      <c r="F104" s="33"/>
      <c r="G104" s="33"/>
      <c r="H104" s="56"/>
      <c r="I104" s="56"/>
      <c r="J104" s="57"/>
      <c r="K104" s="56"/>
      <c r="L104" s="56"/>
      <c r="M104" s="56"/>
      <c r="N104" s="56"/>
      <c r="O104" s="56"/>
      <c r="P104" s="56"/>
      <c r="Q104" s="56"/>
      <c r="R104" s="56"/>
      <c r="S104" s="33"/>
      <c r="T104" s="56"/>
      <c r="U104" s="33"/>
      <c r="V104" s="35">
        <f t="shared" si="25"/>
        <v>0</v>
      </c>
    </row>
    <row r="105" spans="1:22" ht="12.75">
      <c r="A105" s="42" t="s">
        <v>243</v>
      </c>
      <c r="B105" s="38" t="s">
        <v>245</v>
      </c>
      <c r="C105" s="56"/>
      <c r="D105" s="56"/>
      <c r="E105" s="56"/>
      <c r="F105" s="33"/>
      <c r="G105" s="33"/>
      <c r="H105" s="56"/>
      <c r="I105" s="56"/>
      <c r="J105" s="57"/>
      <c r="K105" s="56"/>
      <c r="L105" s="56"/>
      <c r="M105" s="56"/>
      <c r="N105" s="56"/>
      <c r="O105" s="56"/>
      <c r="P105" s="56"/>
      <c r="Q105" s="56"/>
      <c r="R105" s="56"/>
      <c r="S105" s="33"/>
      <c r="T105" s="56"/>
      <c r="U105" s="33"/>
      <c r="V105" s="35">
        <f t="shared" si="25"/>
        <v>0</v>
      </c>
    </row>
    <row r="106" spans="1:22" ht="12.75">
      <c r="A106" s="38" t="s">
        <v>246</v>
      </c>
      <c r="B106" s="38" t="s">
        <v>247</v>
      </c>
      <c r="C106" s="53"/>
      <c r="D106" s="53"/>
      <c r="E106" s="53"/>
      <c r="F106" s="33"/>
      <c r="G106" s="33"/>
      <c r="H106" s="53"/>
      <c r="I106" s="53"/>
      <c r="J106" s="54"/>
      <c r="K106" s="53"/>
      <c r="L106" s="53"/>
      <c r="M106" s="53"/>
      <c r="N106" s="53"/>
      <c r="O106" s="53"/>
      <c r="P106" s="53"/>
      <c r="Q106" s="53"/>
      <c r="R106" s="53"/>
      <c r="S106" s="33"/>
      <c r="T106" s="53"/>
      <c r="U106" s="33"/>
      <c r="V106" s="35">
        <f t="shared" si="25"/>
        <v>0</v>
      </c>
    </row>
    <row r="107" spans="1:22" ht="12.75">
      <c r="A107" s="38" t="s">
        <v>248</v>
      </c>
      <c r="B107" s="38" t="s">
        <v>249</v>
      </c>
      <c r="C107" s="53"/>
      <c r="D107" s="53"/>
      <c r="E107" s="53"/>
      <c r="F107" s="33"/>
      <c r="G107" s="33"/>
      <c r="H107" s="53"/>
      <c r="I107" s="53"/>
      <c r="J107" s="54"/>
      <c r="K107" s="53"/>
      <c r="L107" s="53"/>
      <c r="M107" s="53"/>
      <c r="N107" s="53"/>
      <c r="O107" s="53"/>
      <c r="P107" s="53"/>
      <c r="Q107" s="53"/>
      <c r="R107" s="53"/>
      <c r="S107" s="33"/>
      <c r="T107" s="53"/>
      <c r="U107" s="33"/>
      <c r="V107" s="35">
        <f t="shared" si="25"/>
        <v>0</v>
      </c>
    </row>
    <row r="108" spans="1:22" ht="12.75">
      <c r="A108" s="38" t="s">
        <v>250</v>
      </c>
      <c r="B108" s="38" t="s">
        <v>251</v>
      </c>
      <c r="C108" s="53"/>
      <c r="D108" s="53"/>
      <c r="E108" s="53"/>
      <c r="F108" s="33"/>
      <c r="G108" s="33"/>
      <c r="H108" s="53"/>
      <c r="I108" s="53"/>
      <c r="J108" s="54"/>
      <c r="K108" s="53"/>
      <c r="L108" s="53"/>
      <c r="M108" s="53"/>
      <c r="N108" s="53"/>
      <c r="O108" s="53"/>
      <c r="P108" s="53"/>
      <c r="Q108" s="53"/>
      <c r="R108" s="53"/>
      <c r="S108" s="33"/>
      <c r="T108" s="53"/>
      <c r="U108" s="33"/>
      <c r="V108" s="35">
        <f t="shared" si="25"/>
        <v>0</v>
      </c>
    </row>
    <row r="109" spans="1:22" ht="12.75">
      <c r="A109" s="38" t="s">
        <v>252</v>
      </c>
      <c r="B109" s="38" t="s">
        <v>253</v>
      </c>
      <c r="C109" s="53"/>
      <c r="D109" s="53"/>
      <c r="E109" s="53"/>
      <c r="F109" s="33"/>
      <c r="G109" s="33"/>
      <c r="H109" s="53"/>
      <c r="I109" s="53"/>
      <c r="J109" s="54"/>
      <c r="K109" s="53"/>
      <c r="L109" s="53"/>
      <c r="M109" s="53"/>
      <c r="N109" s="53"/>
      <c r="O109" s="53"/>
      <c r="P109" s="53"/>
      <c r="Q109" s="53"/>
      <c r="R109" s="53"/>
      <c r="S109" s="33"/>
      <c r="T109" s="53"/>
      <c r="U109" s="33"/>
      <c r="V109" s="35">
        <f t="shared" si="25"/>
        <v>0</v>
      </c>
    </row>
    <row r="110" spans="1:22" s="19" customFormat="1" ht="12.75">
      <c r="A110" s="58" t="s">
        <v>254</v>
      </c>
      <c r="B110" s="43" t="s">
        <v>255</v>
      </c>
      <c r="C110" s="59">
        <f>SUM(C104:C107)</f>
        <v>0</v>
      </c>
      <c r="D110" s="59">
        <f>SUM(D104:D107)</f>
        <v>0</v>
      </c>
      <c r="E110" s="59">
        <f>SUM(E104:E107)</f>
        <v>0</v>
      </c>
      <c r="F110" s="59">
        <f>SUM(F104:F109)</f>
        <v>0</v>
      </c>
      <c r="G110" s="59">
        <f aca="true" t="shared" si="27" ref="G110:Q110">SUM(G104:G107)</f>
        <v>0</v>
      </c>
      <c r="H110" s="59">
        <f t="shared" si="27"/>
        <v>0</v>
      </c>
      <c r="I110" s="59">
        <f t="shared" si="27"/>
        <v>0</v>
      </c>
      <c r="J110" s="57">
        <f t="shared" si="27"/>
        <v>0</v>
      </c>
      <c r="K110" s="59">
        <f t="shared" si="27"/>
        <v>0</v>
      </c>
      <c r="L110" s="59">
        <f t="shared" si="27"/>
        <v>0</v>
      </c>
      <c r="M110" s="59">
        <f t="shared" si="27"/>
        <v>0</v>
      </c>
      <c r="N110" s="59">
        <f t="shared" si="27"/>
        <v>0</v>
      </c>
      <c r="O110" s="59">
        <f t="shared" si="27"/>
        <v>0</v>
      </c>
      <c r="P110" s="59">
        <f t="shared" si="27"/>
        <v>0</v>
      </c>
      <c r="Q110" s="59">
        <f t="shared" si="27"/>
        <v>0</v>
      </c>
      <c r="R110" s="59">
        <v>0</v>
      </c>
      <c r="S110" s="59">
        <f>SUM(S104:S109)</f>
        <v>0</v>
      </c>
      <c r="T110" s="59">
        <f>SUM(T104:T107)</f>
        <v>0</v>
      </c>
      <c r="U110" s="59">
        <f>SUM(U104:U107)</f>
        <v>0</v>
      </c>
      <c r="V110" s="35">
        <f t="shared" si="25"/>
        <v>0</v>
      </c>
    </row>
    <row r="111" spans="1:22" ht="12.75">
      <c r="A111" s="42" t="s">
        <v>256</v>
      </c>
      <c r="B111" s="38" t="s">
        <v>257</v>
      </c>
      <c r="C111" s="56"/>
      <c r="D111" s="56"/>
      <c r="E111" s="56"/>
      <c r="F111" s="33"/>
      <c r="G111" s="33"/>
      <c r="H111" s="56"/>
      <c r="I111" s="56"/>
      <c r="J111" s="57"/>
      <c r="K111" s="56"/>
      <c r="L111" s="56"/>
      <c r="M111" s="56"/>
      <c r="N111" s="56"/>
      <c r="O111" s="56"/>
      <c r="P111" s="56"/>
      <c r="Q111" s="56"/>
      <c r="R111" s="56"/>
      <c r="S111" s="33"/>
      <c r="T111" s="56"/>
      <c r="U111" s="33"/>
      <c r="V111" s="35">
        <f t="shared" si="25"/>
        <v>0</v>
      </c>
    </row>
    <row r="112" spans="1:22" ht="12.75">
      <c r="A112" s="42" t="s">
        <v>258</v>
      </c>
      <c r="B112" s="38" t="s">
        <v>259</v>
      </c>
      <c r="C112" s="56"/>
      <c r="D112" s="56"/>
      <c r="E112" s="56"/>
      <c r="F112" s="33">
        <v>1429138</v>
      </c>
      <c r="G112" s="33"/>
      <c r="H112" s="56"/>
      <c r="I112" s="56"/>
      <c r="J112" s="57"/>
      <c r="K112" s="56"/>
      <c r="L112" s="56"/>
      <c r="M112" s="56"/>
      <c r="N112" s="56"/>
      <c r="O112" s="56"/>
      <c r="P112" s="56"/>
      <c r="Q112" s="56"/>
      <c r="R112" s="56"/>
      <c r="S112" s="33"/>
      <c r="T112" s="56"/>
      <c r="U112" s="33"/>
      <c r="V112" s="35">
        <f t="shared" si="25"/>
        <v>1429138</v>
      </c>
    </row>
    <row r="113" spans="1:22" s="19" customFormat="1" ht="12.75">
      <c r="A113" s="58" t="s">
        <v>260</v>
      </c>
      <c r="B113" s="43" t="s">
        <v>261</v>
      </c>
      <c r="C113" s="60"/>
      <c r="D113" s="60"/>
      <c r="E113" s="60"/>
      <c r="F113" s="35"/>
      <c r="G113" s="35"/>
      <c r="H113" s="60"/>
      <c r="I113" s="60"/>
      <c r="J113" s="57"/>
      <c r="K113" s="60"/>
      <c r="L113" s="60"/>
      <c r="M113" s="60"/>
      <c r="N113" s="60"/>
      <c r="O113" s="60"/>
      <c r="P113" s="60"/>
      <c r="Q113" s="60"/>
      <c r="R113" s="60"/>
      <c r="S113" s="35"/>
      <c r="T113" s="60"/>
      <c r="U113" s="35"/>
      <c r="V113" s="35">
        <f t="shared" si="25"/>
        <v>0</v>
      </c>
    </row>
    <row r="114" spans="1:22" ht="12.75">
      <c r="A114" s="42" t="s">
        <v>262</v>
      </c>
      <c r="B114" s="38" t="s">
        <v>263</v>
      </c>
      <c r="C114" s="56"/>
      <c r="D114" s="56"/>
      <c r="E114" s="56"/>
      <c r="F114" s="33"/>
      <c r="G114" s="33"/>
      <c r="H114" s="56"/>
      <c r="I114" s="56"/>
      <c r="J114" s="57"/>
      <c r="K114" s="56"/>
      <c r="L114" s="56"/>
      <c r="M114" s="56"/>
      <c r="N114" s="56"/>
      <c r="O114" s="56"/>
      <c r="P114" s="56"/>
      <c r="Q114" s="56"/>
      <c r="R114" s="56"/>
      <c r="S114" s="33"/>
      <c r="T114" s="56"/>
      <c r="U114" s="33"/>
      <c r="V114" s="35">
        <f t="shared" si="25"/>
        <v>0</v>
      </c>
    </row>
    <row r="115" spans="1:22" ht="12.75">
      <c r="A115" s="42" t="s">
        <v>264</v>
      </c>
      <c r="B115" s="38" t="s">
        <v>265</v>
      </c>
      <c r="C115" s="56"/>
      <c r="D115" s="56"/>
      <c r="E115" s="56"/>
      <c r="F115" s="33"/>
      <c r="G115" s="33"/>
      <c r="H115" s="56"/>
      <c r="I115" s="56"/>
      <c r="J115" s="57"/>
      <c r="K115" s="56"/>
      <c r="L115" s="56"/>
      <c r="M115" s="56"/>
      <c r="N115" s="56"/>
      <c r="O115" s="56"/>
      <c r="P115" s="56"/>
      <c r="Q115" s="56"/>
      <c r="R115" s="56"/>
      <c r="S115" s="33"/>
      <c r="T115" s="56"/>
      <c r="U115" s="33"/>
      <c r="V115" s="35">
        <f t="shared" si="25"/>
        <v>0</v>
      </c>
    </row>
    <row r="116" spans="1:22" ht="12.75">
      <c r="A116" s="42" t="s">
        <v>266</v>
      </c>
      <c r="B116" s="38" t="s">
        <v>267</v>
      </c>
      <c r="C116" s="56"/>
      <c r="D116" s="56"/>
      <c r="E116" s="56"/>
      <c r="F116" s="33"/>
      <c r="G116" s="33"/>
      <c r="H116" s="56"/>
      <c r="I116" s="56"/>
      <c r="J116" s="57"/>
      <c r="K116" s="56"/>
      <c r="L116" s="56"/>
      <c r="M116" s="56"/>
      <c r="N116" s="56"/>
      <c r="O116" s="56"/>
      <c r="P116" s="56"/>
      <c r="Q116" s="56"/>
      <c r="R116" s="56"/>
      <c r="S116" s="33"/>
      <c r="T116" s="56"/>
      <c r="U116" s="33"/>
      <c r="V116" s="35">
        <f t="shared" si="25"/>
        <v>0</v>
      </c>
    </row>
    <row r="117" spans="1:22" ht="12.75">
      <c r="A117" s="42" t="s">
        <v>268</v>
      </c>
      <c r="B117" s="38" t="s">
        <v>269</v>
      </c>
      <c r="C117" s="56"/>
      <c r="D117" s="56"/>
      <c r="E117" s="56"/>
      <c r="F117" s="33"/>
      <c r="G117" s="33"/>
      <c r="H117" s="56"/>
      <c r="I117" s="56"/>
      <c r="J117" s="57"/>
      <c r="K117" s="56"/>
      <c r="L117" s="56"/>
      <c r="M117" s="56"/>
      <c r="N117" s="56"/>
      <c r="O117" s="56"/>
      <c r="P117" s="56"/>
      <c r="Q117" s="56"/>
      <c r="R117" s="56"/>
      <c r="S117" s="33"/>
      <c r="T117" s="56"/>
      <c r="U117" s="33"/>
      <c r="V117" s="35">
        <f t="shared" si="25"/>
        <v>0</v>
      </c>
    </row>
    <row r="118" spans="1:22" s="19" customFormat="1" ht="12.75">
      <c r="A118" s="50" t="s">
        <v>270</v>
      </c>
      <c r="B118" s="43" t="s">
        <v>271</v>
      </c>
      <c r="C118" s="59">
        <f aca="true" t="shared" si="28" ref="C118:Q118">C103+C110+C111+C112+C113+C114+C115+C116</f>
        <v>0</v>
      </c>
      <c r="D118" s="59">
        <f t="shared" si="28"/>
        <v>0</v>
      </c>
      <c r="E118" s="59">
        <f t="shared" si="28"/>
        <v>0</v>
      </c>
      <c r="F118" s="59">
        <f t="shared" si="28"/>
        <v>1429138</v>
      </c>
      <c r="G118" s="59">
        <f t="shared" si="28"/>
        <v>0</v>
      </c>
      <c r="H118" s="59">
        <f t="shared" si="28"/>
        <v>0</v>
      </c>
      <c r="I118" s="59">
        <f t="shared" si="28"/>
        <v>0</v>
      </c>
      <c r="J118" s="57">
        <f t="shared" si="28"/>
        <v>0</v>
      </c>
      <c r="K118" s="59">
        <f t="shared" si="28"/>
        <v>0</v>
      </c>
      <c r="L118" s="59">
        <f t="shared" si="28"/>
        <v>0</v>
      </c>
      <c r="M118" s="59">
        <f t="shared" si="28"/>
        <v>0</v>
      </c>
      <c r="N118" s="59">
        <f t="shared" si="28"/>
        <v>0</v>
      </c>
      <c r="O118" s="59">
        <f t="shared" si="28"/>
        <v>0</v>
      </c>
      <c r="P118" s="59">
        <f t="shared" si="28"/>
        <v>0</v>
      </c>
      <c r="Q118" s="59">
        <f t="shared" si="28"/>
        <v>0</v>
      </c>
      <c r="R118" s="59">
        <v>0</v>
      </c>
      <c r="S118" s="59">
        <f>S103+S110+S111+S112+S113+S114+S115+S116</f>
        <v>0</v>
      </c>
      <c r="T118" s="59">
        <f>T103+T110+T111+T112+T113+T114+T115+T116</f>
        <v>0</v>
      </c>
      <c r="U118" s="59">
        <f>U103+U110+U111+U112+U113+U114+U115+U116</f>
        <v>0</v>
      </c>
      <c r="V118" s="35">
        <f t="shared" si="25"/>
        <v>1429138</v>
      </c>
    </row>
    <row r="119" spans="1:22" ht="12.75">
      <c r="A119" s="42" t="s">
        <v>272</v>
      </c>
      <c r="B119" s="38" t="s">
        <v>273</v>
      </c>
      <c r="C119" s="56"/>
      <c r="D119" s="56"/>
      <c r="E119" s="56"/>
      <c r="F119" s="33"/>
      <c r="G119" s="33"/>
      <c r="H119" s="56"/>
      <c r="I119" s="56"/>
      <c r="J119" s="57"/>
      <c r="K119" s="56"/>
      <c r="L119" s="56"/>
      <c r="M119" s="56"/>
      <c r="N119" s="56"/>
      <c r="O119" s="56"/>
      <c r="P119" s="56"/>
      <c r="Q119" s="56"/>
      <c r="R119" s="56"/>
      <c r="S119" s="33"/>
      <c r="T119" s="56"/>
      <c r="U119" s="33"/>
      <c r="V119" s="35">
        <f t="shared" si="25"/>
        <v>0</v>
      </c>
    </row>
    <row r="120" spans="1:22" ht="12.75">
      <c r="A120" s="38" t="s">
        <v>274</v>
      </c>
      <c r="B120" s="38" t="s">
        <v>275</v>
      </c>
      <c r="C120" s="53"/>
      <c r="D120" s="53"/>
      <c r="E120" s="53"/>
      <c r="F120" s="33"/>
      <c r="G120" s="33"/>
      <c r="H120" s="53"/>
      <c r="I120" s="53"/>
      <c r="J120" s="54"/>
      <c r="K120" s="53"/>
      <c r="L120" s="53"/>
      <c r="M120" s="53"/>
      <c r="N120" s="53"/>
      <c r="O120" s="53"/>
      <c r="P120" s="53"/>
      <c r="Q120" s="53"/>
      <c r="R120" s="53"/>
      <c r="S120" s="33"/>
      <c r="T120" s="53"/>
      <c r="U120" s="33"/>
      <c r="V120" s="35">
        <f t="shared" si="25"/>
        <v>0</v>
      </c>
    </row>
    <row r="121" spans="1:22" ht="12.75">
      <c r="A121" s="42" t="s">
        <v>276</v>
      </c>
      <c r="B121" s="38" t="s">
        <v>277</v>
      </c>
      <c r="C121" s="56"/>
      <c r="D121" s="56"/>
      <c r="E121" s="56"/>
      <c r="F121" s="33"/>
      <c r="G121" s="33"/>
      <c r="H121" s="56"/>
      <c r="I121" s="56"/>
      <c r="J121" s="57"/>
      <c r="K121" s="56"/>
      <c r="L121" s="56"/>
      <c r="M121" s="56"/>
      <c r="N121" s="56"/>
      <c r="O121" s="56"/>
      <c r="P121" s="56"/>
      <c r="Q121" s="56"/>
      <c r="R121" s="56"/>
      <c r="S121" s="33"/>
      <c r="T121" s="56"/>
      <c r="U121" s="33"/>
      <c r="V121" s="35">
        <f t="shared" si="25"/>
        <v>0</v>
      </c>
    </row>
    <row r="122" spans="1:22" ht="17.25" customHeight="1">
      <c r="A122" s="42" t="s">
        <v>278</v>
      </c>
      <c r="B122" s="38" t="s">
        <v>279</v>
      </c>
      <c r="C122" s="56"/>
      <c r="D122" s="56"/>
      <c r="E122" s="56"/>
      <c r="F122" s="33"/>
      <c r="G122" s="33"/>
      <c r="H122" s="56"/>
      <c r="I122" s="56"/>
      <c r="J122" s="57"/>
      <c r="K122" s="56"/>
      <c r="L122" s="56"/>
      <c r="M122" s="56"/>
      <c r="N122" s="56"/>
      <c r="O122" s="56"/>
      <c r="P122" s="56"/>
      <c r="Q122" s="56"/>
      <c r="R122" s="56"/>
      <c r="S122" s="33"/>
      <c r="T122" s="56"/>
      <c r="U122" s="33"/>
      <c r="V122" s="35">
        <f t="shared" si="25"/>
        <v>0</v>
      </c>
    </row>
    <row r="123" spans="1:22" ht="12.75">
      <c r="A123" s="42" t="s">
        <v>280</v>
      </c>
      <c r="B123" s="38" t="s">
        <v>281</v>
      </c>
      <c r="C123" s="56"/>
      <c r="D123" s="56"/>
      <c r="E123" s="56"/>
      <c r="F123" s="33"/>
      <c r="G123" s="33"/>
      <c r="H123" s="56"/>
      <c r="I123" s="56"/>
      <c r="J123" s="57"/>
      <c r="K123" s="56"/>
      <c r="L123" s="56"/>
      <c r="M123" s="56"/>
      <c r="N123" s="56"/>
      <c r="O123" s="56"/>
      <c r="P123" s="56"/>
      <c r="Q123" s="56"/>
      <c r="R123" s="56"/>
      <c r="S123" s="33"/>
      <c r="T123" s="56"/>
      <c r="U123" s="33"/>
      <c r="V123" s="35">
        <f t="shared" si="25"/>
        <v>0</v>
      </c>
    </row>
    <row r="124" spans="1:22" s="19" customFormat="1" ht="12.75">
      <c r="A124" s="50" t="s">
        <v>282</v>
      </c>
      <c r="B124" s="43" t="s">
        <v>283</v>
      </c>
      <c r="C124" s="59">
        <f aca="true" t="shared" si="29" ref="C124:Q124">SUM(C119:C122)</f>
        <v>0</v>
      </c>
      <c r="D124" s="59">
        <f t="shared" si="29"/>
        <v>0</v>
      </c>
      <c r="E124" s="59">
        <f t="shared" si="29"/>
        <v>0</v>
      </c>
      <c r="F124" s="59">
        <f t="shared" si="29"/>
        <v>0</v>
      </c>
      <c r="G124" s="59">
        <f t="shared" si="29"/>
        <v>0</v>
      </c>
      <c r="H124" s="59">
        <f t="shared" si="29"/>
        <v>0</v>
      </c>
      <c r="I124" s="59">
        <f t="shared" si="29"/>
        <v>0</v>
      </c>
      <c r="J124" s="57">
        <f t="shared" si="29"/>
        <v>0</v>
      </c>
      <c r="K124" s="59">
        <f t="shared" si="29"/>
        <v>0</v>
      </c>
      <c r="L124" s="59">
        <f t="shared" si="29"/>
        <v>0</v>
      </c>
      <c r="M124" s="59">
        <f t="shared" si="29"/>
        <v>0</v>
      </c>
      <c r="N124" s="59">
        <f t="shared" si="29"/>
        <v>0</v>
      </c>
      <c r="O124" s="59">
        <f t="shared" si="29"/>
        <v>0</v>
      </c>
      <c r="P124" s="59">
        <f t="shared" si="29"/>
        <v>0</v>
      </c>
      <c r="Q124" s="59">
        <f t="shared" si="29"/>
        <v>0</v>
      </c>
      <c r="R124" s="59">
        <v>0</v>
      </c>
      <c r="S124" s="59">
        <f>SUM(S119:S122)</f>
        <v>0</v>
      </c>
      <c r="T124" s="59">
        <f>SUM(T119:T122)</f>
        <v>0</v>
      </c>
      <c r="U124" s="59">
        <f>SUM(U119:U122)</f>
        <v>0</v>
      </c>
      <c r="V124" s="35">
        <f t="shared" si="25"/>
        <v>0</v>
      </c>
    </row>
    <row r="125" spans="1:22" ht="12.75">
      <c r="A125" s="38" t="s">
        <v>284</v>
      </c>
      <c r="B125" s="38" t="s">
        <v>285</v>
      </c>
      <c r="C125" s="53"/>
      <c r="D125" s="53"/>
      <c r="E125" s="53"/>
      <c r="F125" s="33"/>
      <c r="G125" s="33"/>
      <c r="H125" s="53"/>
      <c r="I125" s="53"/>
      <c r="J125" s="54"/>
      <c r="K125" s="53"/>
      <c r="L125" s="53"/>
      <c r="M125" s="53"/>
      <c r="N125" s="53"/>
      <c r="O125" s="53"/>
      <c r="P125" s="53"/>
      <c r="Q125" s="53"/>
      <c r="R125" s="53"/>
      <c r="S125" s="33"/>
      <c r="T125" s="53"/>
      <c r="U125" s="33"/>
      <c r="V125" s="35">
        <f t="shared" si="25"/>
        <v>0</v>
      </c>
    </row>
    <row r="126" spans="1:22" ht="12.75">
      <c r="A126" s="38" t="s">
        <v>286</v>
      </c>
      <c r="B126" s="38" t="s">
        <v>287</v>
      </c>
      <c r="C126" s="53"/>
      <c r="D126" s="53"/>
      <c r="E126" s="53"/>
      <c r="F126" s="33"/>
      <c r="G126" s="33"/>
      <c r="H126" s="53"/>
      <c r="I126" s="53"/>
      <c r="J126" s="54"/>
      <c r="K126" s="53"/>
      <c r="L126" s="53"/>
      <c r="M126" s="53"/>
      <c r="N126" s="53"/>
      <c r="O126" s="53"/>
      <c r="P126" s="53"/>
      <c r="Q126" s="53"/>
      <c r="R126" s="53"/>
      <c r="S126" s="33"/>
      <c r="T126" s="53"/>
      <c r="U126" s="33"/>
      <c r="V126" s="35">
        <f t="shared" si="25"/>
        <v>0</v>
      </c>
    </row>
    <row r="127" spans="1:22" s="19" customFormat="1" ht="12.75">
      <c r="A127" s="51" t="s">
        <v>288</v>
      </c>
      <c r="B127" s="61" t="s">
        <v>289</v>
      </c>
      <c r="C127" s="35">
        <f aca="true" t="shared" si="30" ref="C127:I127">SUM(C118,C124)</f>
        <v>0</v>
      </c>
      <c r="D127" s="35">
        <f t="shared" si="30"/>
        <v>0</v>
      </c>
      <c r="E127" s="35">
        <f t="shared" si="30"/>
        <v>0</v>
      </c>
      <c r="F127" s="35">
        <f t="shared" si="30"/>
        <v>1429138</v>
      </c>
      <c r="G127" s="35">
        <f t="shared" si="30"/>
        <v>0</v>
      </c>
      <c r="H127" s="35">
        <f t="shared" si="30"/>
        <v>0</v>
      </c>
      <c r="I127" s="35">
        <f t="shared" si="30"/>
        <v>0</v>
      </c>
      <c r="J127" s="35">
        <f aca="true" t="shared" si="31" ref="J127:U127">SUM(J118,J124)</f>
        <v>0</v>
      </c>
      <c r="K127" s="35">
        <f t="shared" si="31"/>
        <v>0</v>
      </c>
      <c r="L127" s="35">
        <f t="shared" si="31"/>
        <v>0</v>
      </c>
      <c r="M127" s="35">
        <f t="shared" si="31"/>
        <v>0</v>
      </c>
      <c r="N127" s="35">
        <f t="shared" si="31"/>
        <v>0</v>
      </c>
      <c r="O127" s="35">
        <f t="shared" si="31"/>
        <v>0</v>
      </c>
      <c r="P127" s="35">
        <f t="shared" si="31"/>
        <v>0</v>
      </c>
      <c r="Q127" s="35">
        <f t="shared" si="31"/>
        <v>0</v>
      </c>
      <c r="R127" s="35">
        <f t="shared" si="31"/>
        <v>0</v>
      </c>
      <c r="S127" s="35">
        <f t="shared" si="31"/>
        <v>0</v>
      </c>
      <c r="T127" s="35">
        <f t="shared" si="31"/>
        <v>0</v>
      </c>
      <c r="U127" s="35">
        <f t="shared" si="31"/>
        <v>0</v>
      </c>
      <c r="V127" s="35">
        <f t="shared" si="25"/>
        <v>1429138</v>
      </c>
    </row>
    <row r="128" spans="1:22" s="19" customFormat="1" ht="12.75">
      <c r="A128" s="62" t="s">
        <v>14</v>
      </c>
      <c r="B128" s="63"/>
      <c r="C128" s="41">
        <f>C99+C127</f>
        <v>6130856</v>
      </c>
      <c r="D128" s="41">
        <f>D99+D127</f>
        <v>139242</v>
      </c>
      <c r="E128" s="41">
        <f>E99+E127</f>
        <v>255228</v>
      </c>
      <c r="F128" s="41">
        <f>SUM(F99,F127)</f>
        <v>1429138</v>
      </c>
      <c r="G128" s="41">
        <f aca="true" t="shared" si="32" ref="G128:R128">G99+G127</f>
        <v>867999</v>
      </c>
      <c r="H128" s="41">
        <f t="shared" si="32"/>
        <v>4053113</v>
      </c>
      <c r="I128" s="41">
        <f t="shared" si="32"/>
        <v>8386698</v>
      </c>
      <c r="J128" s="47">
        <f t="shared" si="32"/>
        <v>671920</v>
      </c>
      <c r="K128" s="41">
        <f t="shared" si="32"/>
        <v>1100000</v>
      </c>
      <c r="L128" s="41">
        <f t="shared" si="32"/>
        <v>1885600</v>
      </c>
      <c r="M128" s="41">
        <f t="shared" si="32"/>
        <v>10546394</v>
      </c>
      <c r="N128" s="41">
        <f t="shared" si="32"/>
        <v>150531885</v>
      </c>
      <c r="O128" s="41">
        <f t="shared" si="32"/>
        <v>1673170</v>
      </c>
      <c r="P128" s="41">
        <f t="shared" si="32"/>
        <v>196850</v>
      </c>
      <c r="Q128" s="41">
        <f t="shared" si="32"/>
        <v>446084</v>
      </c>
      <c r="R128" s="41">
        <f t="shared" si="32"/>
        <v>1800000</v>
      </c>
      <c r="S128" s="41">
        <f>SUM(S99,S127)</f>
        <v>1058490</v>
      </c>
      <c r="T128" s="41">
        <f>T99+T127</f>
        <v>4250004</v>
      </c>
      <c r="U128" s="41">
        <f>U99+U127</f>
        <v>10948090</v>
      </c>
      <c r="V128" s="35">
        <f t="shared" si="25"/>
        <v>206370761</v>
      </c>
    </row>
    <row r="129" spans="2:22" ht="12.75">
      <c r="B129" s="64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6"/>
    </row>
    <row r="130" spans="2:21" ht="12.75">
      <c r="B130" s="67"/>
      <c r="C130" s="67"/>
      <c r="D130" s="67"/>
      <c r="E130" s="67"/>
      <c r="F130" s="67"/>
      <c r="G130" s="67"/>
      <c r="H130" s="67"/>
      <c r="I130" s="67"/>
      <c r="J130" s="68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2:21" ht="12.75">
      <c r="B131" s="67"/>
      <c r="C131" s="67"/>
      <c r="D131" s="67"/>
      <c r="E131" s="67"/>
      <c r="F131" s="67"/>
      <c r="G131" s="67"/>
      <c r="H131" s="67"/>
      <c r="I131" s="67"/>
      <c r="J131" s="68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2:21" ht="12.75">
      <c r="B132" s="67"/>
      <c r="C132" s="67"/>
      <c r="D132" s="67"/>
      <c r="E132" s="67"/>
      <c r="F132" s="67"/>
      <c r="G132" s="67"/>
      <c r="H132" s="67"/>
      <c r="I132" s="67"/>
      <c r="J132" s="68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2:21" ht="12.75">
      <c r="B133" s="67"/>
      <c r="C133" s="67"/>
      <c r="D133" s="67"/>
      <c r="E133" s="67"/>
      <c r="F133" s="67"/>
      <c r="G133" s="67"/>
      <c r="H133" s="67"/>
      <c r="I133" s="67"/>
      <c r="J133" s="68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2:21" ht="12.75">
      <c r="B134" s="67"/>
      <c r="C134" s="67"/>
      <c r="D134" s="67"/>
      <c r="E134" s="67"/>
      <c r="F134" s="67"/>
      <c r="G134" s="67"/>
      <c r="H134" s="67"/>
      <c r="I134" s="67"/>
      <c r="J134" s="68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2:21" ht="12.75">
      <c r="B135" s="67"/>
      <c r="C135" s="67"/>
      <c r="D135" s="67"/>
      <c r="E135" s="67"/>
      <c r="F135" s="67"/>
      <c r="G135" s="67"/>
      <c r="H135" s="67"/>
      <c r="I135" s="67"/>
      <c r="J135" s="68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2:21" ht="12.75">
      <c r="B136" s="67"/>
      <c r="C136" s="67"/>
      <c r="D136" s="67"/>
      <c r="E136" s="67"/>
      <c r="F136" s="67"/>
      <c r="G136" s="67"/>
      <c r="H136" s="67"/>
      <c r="I136" s="67"/>
      <c r="J136" s="68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2:21" ht="12.75">
      <c r="B137" s="67"/>
      <c r="C137" s="67"/>
      <c r="D137" s="67"/>
      <c r="E137" s="67"/>
      <c r="F137" s="67"/>
      <c r="G137" s="67"/>
      <c r="H137" s="67"/>
      <c r="I137" s="67"/>
      <c r="J137" s="68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2:21" ht="12.75">
      <c r="B138" s="67"/>
      <c r="C138" s="67"/>
      <c r="D138" s="67"/>
      <c r="E138" s="67"/>
      <c r="F138" s="67"/>
      <c r="G138" s="67"/>
      <c r="H138" s="67"/>
      <c r="I138" s="67"/>
      <c r="J138" s="68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2:21" ht="12.75">
      <c r="B139" s="67"/>
      <c r="C139" s="67"/>
      <c r="D139" s="67"/>
      <c r="E139" s="67"/>
      <c r="F139" s="67"/>
      <c r="G139" s="67"/>
      <c r="H139" s="67"/>
      <c r="I139" s="67"/>
      <c r="J139" s="68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2:21" ht="12.75">
      <c r="B140" s="67"/>
      <c r="C140" s="67"/>
      <c r="D140" s="67"/>
      <c r="E140" s="67"/>
      <c r="F140" s="67"/>
      <c r="G140" s="67"/>
      <c r="H140" s="67"/>
      <c r="I140" s="67"/>
      <c r="J140" s="68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2:21" ht="12.75">
      <c r="B141" s="67"/>
      <c r="C141" s="67"/>
      <c r="D141" s="67"/>
      <c r="E141" s="67"/>
      <c r="F141" s="67"/>
      <c r="G141" s="67"/>
      <c r="H141" s="67"/>
      <c r="I141" s="67"/>
      <c r="J141" s="68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2:21" ht="12.75">
      <c r="B142" s="67"/>
      <c r="C142" s="67"/>
      <c r="D142" s="67"/>
      <c r="E142" s="67"/>
      <c r="F142" s="67"/>
      <c r="G142" s="67"/>
      <c r="H142" s="67"/>
      <c r="I142" s="67"/>
      <c r="J142" s="68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2:21" ht="12.75">
      <c r="B143" s="67"/>
      <c r="C143" s="67"/>
      <c r="D143" s="67"/>
      <c r="E143" s="67"/>
      <c r="F143" s="67"/>
      <c r="G143" s="67"/>
      <c r="H143" s="67"/>
      <c r="I143" s="67"/>
      <c r="J143" s="68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2:21" ht="12.75">
      <c r="B144" s="67"/>
      <c r="C144" s="67"/>
      <c r="D144" s="67"/>
      <c r="E144" s="67"/>
      <c r="F144" s="67"/>
      <c r="G144" s="67"/>
      <c r="H144" s="67"/>
      <c r="I144" s="67"/>
      <c r="J144" s="68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2:21" ht="12.75">
      <c r="B145" s="67"/>
      <c r="C145" s="67"/>
      <c r="D145" s="67"/>
      <c r="E145" s="67"/>
      <c r="F145" s="67"/>
      <c r="G145" s="67"/>
      <c r="H145" s="67"/>
      <c r="I145" s="67"/>
      <c r="J145" s="68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2:21" ht="12.75">
      <c r="B146" s="67"/>
      <c r="C146" s="67"/>
      <c r="D146" s="67"/>
      <c r="E146" s="67"/>
      <c r="F146" s="67"/>
      <c r="G146" s="67"/>
      <c r="H146" s="67"/>
      <c r="I146" s="67"/>
      <c r="J146" s="68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2:21" ht="12.75">
      <c r="B147" s="67"/>
      <c r="C147" s="67"/>
      <c r="D147" s="67"/>
      <c r="E147" s="67"/>
      <c r="F147" s="67"/>
      <c r="G147" s="67"/>
      <c r="H147" s="67"/>
      <c r="I147" s="67"/>
      <c r="J147" s="68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2:21" ht="12.75">
      <c r="B148" s="67"/>
      <c r="C148" s="67"/>
      <c r="D148" s="67"/>
      <c r="E148" s="67"/>
      <c r="F148" s="67"/>
      <c r="G148" s="67"/>
      <c r="H148" s="67"/>
      <c r="I148" s="67"/>
      <c r="J148" s="68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2:21" ht="12.75">
      <c r="B149" s="67"/>
      <c r="C149" s="67"/>
      <c r="D149" s="67"/>
      <c r="E149" s="67"/>
      <c r="F149" s="67"/>
      <c r="G149" s="67"/>
      <c r="H149" s="67"/>
      <c r="I149" s="67"/>
      <c r="J149" s="68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2:21" ht="12.75">
      <c r="B150" s="67"/>
      <c r="C150" s="67"/>
      <c r="D150" s="67"/>
      <c r="E150" s="67"/>
      <c r="F150" s="67"/>
      <c r="G150" s="67"/>
      <c r="H150" s="67"/>
      <c r="I150" s="67"/>
      <c r="J150" s="68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2:21" ht="12.75">
      <c r="B151" s="67"/>
      <c r="C151" s="67"/>
      <c r="D151" s="67"/>
      <c r="E151" s="67"/>
      <c r="F151" s="67"/>
      <c r="G151" s="67"/>
      <c r="H151" s="67"/>
      <c r="I151" s="67"/>
      <c r="J151" s="68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2:21" ht="12.75">
      <c r="B152" s="67"/>
      <c r="C152" s="67"/>
      <c r="D152" s="67"/>
      <c r="E152" s="67"/>
      <c r="F152" s="67"/>
      <c r="G152" s="67"/>
      <c r="H152" s="67"/>
      <c r="I152" s="67"/>
      <c r="J152" s="68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2:21" ht="12.75">
      <c r="B153" s="67"/>
      <c r="C153" s="67"/>
      <c r="D153" s="67"/>
      <c r="E153" s="67"/>
      <c r="F153" s="67"/>
      <c r="G153" s="67"/>
      <c r="H153" s="67"/>
      <c r="I153" s="67"/>
      <c r="J153" s="68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2:21" ht="12.75">
      <c r="B154" s="67"/>
      <c r="C154" s="67"/>
      <c r="D154" s="67"/>
      <c r="E154" s="67"/>
      <c r="F154" s="67"/>
      <c r="G154" s="67"/>
      <c r="H154" s="67"/>
      <c r="I154" s="67"/>
      <c r="J154" s="68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2:21" ht="12.75">
      <c r="B155" s="67"/>
      <c r="C155" s="67"/>
      <c r="D155" s="67"/>
      <c r="E155" s="67"/>
      <c r="F155" s="67"/>
      <c r="G155" s="67"/>
      <c r="H155" s="67"/>
      <c r="I155" s="67"/>
      <c r="J155" s="68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2:21" ht="12.75">
      <c r="B156" s="67"/>
      <c r="C156" s="67"/>
      <c r="D156" s="67"/>
      <c r="E156" s="67"/>
      <c r="F156" s="67"/>
      <c r="G156" s="67"/>
      <c r="H156" s="67"/>
      <c r="I156" s="67"/>
      <c r="J156" s="68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2:21" ht="12.75">
      <c r="B157" s="67"/>
      <c r="C157" s="67"/>
      <c r="D157" s="67"/>
      <c r="E157" s="67"/>
      <c r="F157" s="67"/>
      <c r="G157" s="67"/>
      <c r="H157" s="67"/>
      <c r="I157" s="67"/>
      <c r="J157" s="68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2:21" ht="12.75">
      <c r="B158" s="67"/>
      <c r="C158" s="67"/>
      <c r="D158" s="67"/>
      <c r="E158" s="67"/>
      <c r="F158" s="67"/>
      <c r="G158" s="67"/>
      <c r="H158" s="67"/>
      <c r="I158" s="67"/>
      <c r="J158" s="68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2:21" ht="12.75">
      <c r="B159" s="67"/>
      <c r="C159" s="67"/>
      <c r="D159" s="67"/>
      <c r="E159" s="67"/>
      <c r="F159" s="67"/>
      <c r="G159" s="67"/>
      <c r="H159" s="67"/>
      <c r="I159" s="67"/>
      <c r="J159" s="68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2:21" ht="12.75">
      <c r="B160" s="67"/>
      <c r="C160" s="67"/>
      <c r="D160" s="67"/>
      <c r="E160" s="67"/>
      <c r="F160" s="67"/>
      <c r="G160" s="67"/>
      <c r="H160" s="67"/>
      <c r="I160" s="67"/>
      <c r="J160" s="68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2:21" ht="12.75">
      <c r="B161" s="67"/>
      <c r="C161" s="67"/>
      <c r="D161" s="67"/>
      <c r="E161" s="67"/>
      <c r="F161" s="67"/>
      <c r="G161" s="67"/>
      <c r="H161" s="67"/>
      <c r="I161" s="67"/>
      <c r="J161" s="68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2:21" ht="12.75">
      <c r="B162" s="67"/>
      <c r="C162" s="67"/>
      <c r="D162" s="67"/>
      <c r="E162" s="67"/>
      <c r="F162" s="67"/>
      <c r="G162" s="67"/>
      <c r="H162" s="67"/>
      <c r="I162" s="67"/>
      <c r="J162" s="68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2:21" ht="12.75">
      <c r="B163" s="67"/>
      <c r="C163" s="67"/>
      <c r="D163" s="67"/>
      <c r="E163" s="67"/>
      <c r="F163" s="67"/>
      <c r="G163" s="67"/>
      <c r="H163" s="67"/>
      <c r="I163" s="67"/>
      <c r="J163" s="68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2:21" ht="12.75">
      <c r="B164" s="67"/>
      <c r="C164" s="67"/>
      <c r="D164" s="67"/>
      <c r="E164" s="67"/>
      <c r="F164" s="67"/>
      <c r="G164" s="67"/>
      <c r="H164" s="67"/>
      <c r="I164" s="67"/>
      <c r="J164" s="68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2:21" ht="12.75"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2:21" ht="12.75">
      <c r="B166" s="67"/>
      <c r="C166" s="67"/>
      <c r="D166" s="67"/>
      <c r="E166" s="67"/>
      <c r="F166" s="67"/>
      <c r="G166" s="67"/>
      <c r="H166" s="67"/>
      <c r="I166" s="67"/>
      <c r="J166" s="68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2:21" ht="12.75">
      <c r="B167" s="67"/>
      <c r="C167" s="67"/>
      <c r="D167" s="67"/>
      <c r="E167" s="67"/>
      <c r="F167" s="67"/>
      <c r="G167" s="67"/>
      <c r="H167" s="67"/>
      <c r="I167" s="67"/>
      <c r="J167" s="68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2:21" ht="12.75">
      <c r="B168" s="67"/>
      <c r="C168" s="67"/>
      <c r="D168" s="67"/>
      <c r="E168" s="67"/>
      <c r="F168" s="67"/>
      <c r="G168" s="67"/>
      <c r="H168" s="67"/>
      <c r="I168" s="67"/>
      <c r="J168" s="68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2:21" ht="12.75">
      <c r="B169" s="67"/>
      <c r="C169" s="67"/>
      <c r="D169" s="67"/>
      <c r="E169" s="67"/>
      <c r="F169" s="67"/>
      <c r="G169" s="67"/>
      <c r="H169" s="67"/>
      <c r="I169" s="67"/>
      <c r="J169" s="68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2:21" ht="12.75">
      <c r="B170" s="67"/>
      <c r="C170" s="67"/>
      <c r="D170" s="67"/>
      <c r="E170" s="67"/>
      <c r="F170" s="67"/>
      <c r="G170" s="67"/>
      <c r="H170" s="67"/>
      <c r="I170" s="67"/>
      <c r="J170" s="68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2:21" ht="12.75">
      <c r="B171" s="67"/>
      <c r="C171" s="67"/>
      <c r="D171" s="67"/>
      <c r="E171" s="67"/>
      <c r="F171" s="67"/>
      <c r="G171" s="67"/>
      <c r="H171" s="67"/>
      <c r="I171" s="67"/>
      <c r="J171" s="68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2:21" ht="12.75">
      <c r="B172" s="67"/>
      <c r="C172" s="67"/>
      <c r="D172" s="67"/>
      <c r="E172" s="67"/>
      <c r="F172" s="67"/>
      <c r="G172" s="67"/>
      <c r="H172" s="67"/>
      <c r="I172" s="67"/>
      <c r="J172" s="68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2:21" ht="12.75">
      <c r="B173" s="67"/>
      <c r="C173" s="67"/>
      <c r="D173" s="67"/>
      <c r="E173" s="67"/>
      <c r="F173" s="67"/>
      <c r="G173" s="67"/>
      <c r="H173" s="67"/>
      <c r="I173" s="67"/>
      <c r="J173" s="68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2:21" ht="12.75">
      <c r="B174" s="67"/>
      <c r="C174" s="67"/>
      <c r="D174" s="67"/>
      <c r="E174" s="67"/>
      <c r="F174" s="67"/>
      <c r="G174" s="67"/>
      <c r="H174" s="67"/>
      <c r="I174" s="67"/>
      <c r="J174" s="68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2:21" ht="12.75">
      <c r="B175" s="67"/>
      <c r="C175" s="67"/>
      <c r="D175" s="67"/>
      <c r="E175" s="67"/>
      <c r="F175" s="67"/>
      <c r="G175" s="67"/>
      <c r="H175" s="67"/>
      <c r="I175" s="67"/>
      <c r="J175" s="68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2:21" ht="12.75">
      <c r="B176" s="67"/>
      <c r="C176" s="67"/>
      <c r="D176" s="67"/>
      <c r="E176" s="67"/>
      <c r="F176" s="67"/>
      <c r="G176" s="67"/>
      <c r="H176" s="67"/>
      <c r="I176" s="67"/>
      <c r="J176" s="68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2:21" ht="12.75">
      <c r="B177" s="67"/>
      <c r="C177" s="67"/>
      <c r="D177" s="67"/>
      <c r="E177" s="67"/>
      <c r="F177" s="67"/>
      <c r="G177" s="67"/>
      <c r="H177" s="67"/>
      <c r="I177" s="67"/>
      <c r="J177" s="68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</sheetData>
  <sheetProtection selectLockedCells="1" selectUnlockedCells="1"/>
  <mergeCells count="1">
    <mergeCell ref="A1:C1"/>
  </mergeCells>
  <printOptions/>
  <pageMargins left="0.39375" right="0.39375" top="0.6" bottom="0.49027777777777776" header="0.3798611111111111" footer="0.5118055555555555"/>
  <pageSetup horizontalDpi="300" verticalDpi="300" orientation="landscape" paperSize="9" scale="37"/>
  <headerFooter alignWithMargins="0">
    <oddHeader>&amp;C&amp;"Times New Roman,Normál"&amp;12 2. melléklet  9/2020. (IX. 8.)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0" zoomScaleNormal="80" workbookViewId="0" topLeftCell="A1">
      <selection activeCell="J17" sqref="J17"/>
    </sheetView>
  </sheetViews>
  <sheetFormatPr defaultColWidth="9.140625" defaultRowHeight="15"/>
  <cols>
    <col min="7" max="7" width="7.28125" style="0" customWidth="1"/>
    <col min="8" max="8" width="21.57421875" style="0" customWidth="1"/>
    <col min="9" max="9" width="0" style="0" hidden="1" customWidth="1"/>
    <col min="10" max="10" width="15.8515625" style="0" customWidth="1"/>
  </cols>
  <sheetData>
    <row r="1" spans="1:10" ht="12.75">
      <c r="A1" s="339" t="s">
        <v>692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2.75">
      <c r="A2" s="339"/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>
      <c r="A3" s="339"/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2.75">
      <c r="A4" s="339"/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2.75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2.7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2.75">
      <c r="A7" s="340" t="s">
        <v>693</v>
      </c>
      <c r="B7" s="340"/>
      <c r="C7" s="340"/>
      <c r="D7" s="340"/>
      <c r="E7" s="340"/>
      <c r="F7" s="340"/>
      <c r="G7" s="340"/>
      <c r="H7" s="340"/>
      <c r="I7" s="341"/>
      <c r="J7" s="74">
        <v>0</v>
      </c>
    </row>
    <row r="8" spans="1:10" ht="12.75">
      <c r="A8" s="342" t="s">
        <v>694</v>
      </c>
      <c r="B8" s="343"/>
      <c r="C8" s="343"/>
      <c r="D8" s="343"/>
      <c r="E8" s="343"/>
      <c r="F8" s="343"/>
      <c r="G8" s="343"/>
      <c r="H8" s="343"/>
      <c r="I8" s="341"/>
      <c r="J8" s="74">
        <v>0</v>
      </c>
    </row>
    <row r="9" spans="1:10" ht="12.75">
      <c r="A9" s="344" t="s">
        <v>695</v>
      </c>
      <c r="B9" s="344"/>
      <c r="C9" s="344"/>
      <c r="D9" s="344"/>
      <c r="E9" s="344"/>
      <c r="F9" s="344"/>
      <c r="G9" s="344"/>
      <c r="H9" s="344"/>
      <c r="I9" s="344"/>
      <c r="J9" s="345">
        <v>0</v>
      </c>
    </row>
    <row r="10" spans="1:10" ht="12.75">
      <c r="A10" s="344" t="s">
        <v>696</v>
      </c>
      <c r="B10" s="344"/>
      <c r="C10" s="344"/>
      <c r="D10" s="344"/>
      <c r="E10" s="344"/>
      <c r="F10" s="344"/>
      <c r="G10" s="344"/>
      <c r="H10" s="344"/>
      <c r="I10" s="344"/>
      <c r="J10" s="345">
        <v>0</v>
      </c>
    </row>
    <row r="11" spans="1:10" ht="12.75">
      <c r="A11" s="344" t="s">
        <v>662</v>
      </c>
      <c r="B11" s="344"/>
      <c r="C11" s="344"/>
      <c r="D11" s="344"/>
      <c r="E11" s="344"/>
      <c r="F11" s="344"/>
      <c r="G11" s="344"/>
      <c r="H11" s="344"/>
      <c r="I11" s="344"/>
      <c r="J11" s="345">
        <v>0</v>
      </c>
    </row>
    <row r="12" spans="1:10" ht="12.75">
      <c r="A12" s="344" t="s">
        <v>697</v>
      </c>
      <c r="B12" s="344"/>
      <c r="C12" s="344"/>
      <c r="D12" s="344"/>
      <c r="E12" s="344"/>
      <c r="F12" s="344"/>
      <c r="G12" s="344"/>
      <c r="H12" s="344"/>
      <c r="I12" s="344"/>
      <c r="J12" s="74">
        <v>0</v>
      </c>
    </row>
    <row r="13" spans="1:10" ht="12.75">
      <c r="A13" s="344" t="s">
        <v>698</v>
      </c>
      <c r="B13" s="344"/>
      <c r="C13" s="344"/>
      <c r="D13" s="344"/>
      <c r="E13" s="344"/>
      <c r="F13" s="344"/>
      <c r="G13" s="344"/>
      <c r="H13" s="344"/>
      <c r="I13" s="344"/>
      <c r="J13" s="74">
        <v>0</v>
      </c>
    </row>
    <row r="14" spans="1:10" ht="12.75">
      <c r="A14" s="345" t="s">
        <v>699</v>
      </c>
      <c r="B14" s="345"/>
      <c r="C14" s="345"/>
      <c r="D14" s="345"/>
      <c r="E14" s="345"/>
      <c r="F14" s="345"/>
      <c r="G14" s="345"/>
      <c r="H14" s="345"/>
      <c r="I14" s="345"/>
      <c r="J14" s="345">
        <f>SUM(J7:J9)</f>
        <v>0</v>
      </c>
    </row>
  </sheetData>
  <sheetProtection selectLockedCells="1" selectUnlockedCells="1"/>
  <mergeCells count="9">
    <mergeCell ref="A1:J1"/>
    <mergeCell ref="A3:J3"/>
    <mergeCell ref="A7:H7"/>
    <mergeCell ref="A9:I9"/>
    <mergeCell ref="A10:H10"/>
    <mergeCell ref="A11:H11"/>
    <mergeCell ref="A12:I12"/>
    <mergeCell ref="A13:I13"/>
    <mergeCell ref="A14:I14"/>
  </mergeCells>
  <printOptions/>
  <pageMargins left="0.75" right="0.75" top="1.0138888888888888" bottom="1" header="0.5" footer="0.5118055555555555"/>
  <pageSetup horizontalDpi="300" verticalDpi="300" orientation="portrait" paperSize="9" scale="88"/>
  <headerFooter alignWithMargins="0">
    <oddHeader>&amp;C20.melléklet a &amp;"Times New Roman,Normál"&amp;12 9/2020. (IX. 8.)&amp;"Calibri,Általános"&amp;11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D12" sqref="D12"/>
    </sheetView>
  </sheetViews>
  <sheetFormatPr defaultColWidth="9.140625" defaultRowHeight="15"/>
  <cols>
    <col min="3" max="3" width="20.00390625" style="0" customWidth="1"/>
    <col min="4" max="4" width="17.7109375" style="0" customWidth="1"/>
    <col min="5" max="5" width="13.28125" style="0" customWidth="1"/>
  </cols>
  <sheetData>
    <row r="1" ht="12.75">
      <c r="A1" s="346" t="s">
        <v>700</v>
      </c>
    </row>
    <row r="2" spans="1:5" ht="15" customHeight="1">
      <c r="A2" s="347" t="s">
        <v>701</v>
      </c>
      <c r="B2" s="347"/>
      <c r="C2" s="347"/>
      <c r="D2" s="347"/>
      <c r="E2" s="347"/>
    </row>
    <row r="3" spans="1:6" ht="12.75">
      <c r="A3" s="348"/>
      <c r="B3" s="348"/>
      <c r="C3" s="348"/>
      <c r="D3" s="348"/>
      <c r="E3" s="348"/>
      <c r="F3" s="109"/>
    </row>
    <row r="4" spans="1:6" ht="12.75">
      <c r="A4" s="348"/>
      <c r="B4" s="348"/>
      <c r="C4" s="348"/>
      <c r="D4" s="348"/>
      <c r="E4" s="348"/>
      <c r="F4" s="109"/>
    </row>
    <row r="5" spans="1:6" ht="12.75">
      <c r="A5" s="348"/>
      <c r="B5" s="348"/>
      <c r="C5" s="348"/>
      <c r="D5" s="348"/>
      <c r="E5" s="348"/>
      <c r="F5" s="109"/>
    </row>
    <row r="6" spans="1:6" ht="12.75">
      <c r="A6" s="348"/>
      <c r="B6" s="348"/>
      <c r="C6" s="348"/>
      <c r="D6" s="348"/>
      <c r="E6" s="348"/>
      <c r="F6" s="109"/>
    </row>
    <row r="7" spans="1:6" ht="12.75">
      <c r="A7" s="348"/>
      <c r="B7" s="348"/>
      <c r="C7" s="348"/>
      <c r="D7" s="348"/>
      <c r="E7" s="348"/>
      <c r="F7" s="109"/>
    </row>
    <row r="8" spans="1:5" ht="12.75">
      <c r="A8" s="349" t="s">
        <v>569</v>
      </c>
      <c r="B8" s="349"/>
      <c r="C8" s="349"/>
      <c r="D8" s="350" t="s">
        <v>497</v>
      </c>
      <c r="E8" s="350"/>
    </row>
    <row r="9" spans="1:5" ht="12.75">
      <c r="A9" s="351" t="s">
        <v>506</v>
      </c>
      <c r="B9" s="351"/>
      <c r="C9" s="351"/>
      <c r="D9" s="352">
        <v>10</v>
      </c>
      <c r="E9" s="353" t="s">
        <v>702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.0138888888888888" bottom="1" header="0.5" footer="0.5118055555555555"/>
  <pageSetup horizontalDpi="300" verticalDpi="300" orientation="portrait" paperSize="9"/>
  <headerFooter alignWithMargins="0">
    <oddHeader>&amp;C21.melléklet a &amp;"Times New Roman,Normál"&amp;12 9/2020. (IX. 8.)&amp;"Calibri,Általános"&amp;11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workbookViewId="0" topLeftCell="A4">
      <selection activeCell="K11" sqref="K11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0" style="1" hidden="1" customWidth="1"/>
    <col min="4" max="4" width="18.00390625" style="1" customWidth="1"/>
    <col min="5" max="7" width="8.8515625" style="1" customWidth="1"/>
    <col min="8" max="8" width="20.8515625" style="1" customWidth="1"/>
    <col min="9" max="10" width="0" style="1" hidden="1" customWidth="1"/>
    <col min="11" max="11" width="22.421875" style="1" customWidth="1"/>
    <col min="12" max="16384" width="8.8515625" style="1" customWidth="1"/>
  </cols>
  <sheetData>
    <row r="1" spans="4:11" ht="12.75">
      <c r="D1" s="354"/>
      <c r="K1" s="354"/>
    </row>
    <row r="2" spans="1:11" ht="18" customHeight="1">
      <c r="A2" s="355" t="s">
        <v>703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4:11" ht="12.75">
      <c r="D3" s="354"/>
      <c r="I3" s="356"/>
      <c r="J3" s="356"/>
      <c r="K3" s="354"/>
    </row>
    <row r="4" spans="1:11" ht="12.75">
      <c r="A4" s="357" t="s">
        <v>704</v>
      </c>
      <c r="B4" s="357"/>
      <c r="C4" s="357"/>
      <c r="D4" s="357"/>
      <c r="E4" s="357" t="s">
        <v>705</v>
      </c>
      <c r="F4" s="357"/>
      <c r="G4" s="357"/>
      <c r="H4" s="357"/>
      <c r="I4" s="357"/>
      <c r="J4" s="357"/>
      <c r="K4" s="357"/>
    </row>
    <row r="5" spans="1:11" ht="12.75">
      <c r="A5" s="358" t="s">
        <v>569</v>
      </c>
      <c r="B5" s="358"/>
      <c r="C5" s="359"/>
      <c r="D5" s="360"/>
      <c r="E5" s="361" t="s">
        <v>569</v>
      </c>
      <c r="F5" s="361"/>
      <c r="G5" s="361"/>
      <c r="H5" s="361"/>
      <c r="I5" s="361"/>
      <c r="J5" s="362"/>
      <c r="K5" s="363"/>
    </row>
    <row r="6" spans="1:11" ht="12.75">
      <c r="A6" s="364" t="s">
        <v>706</v>
      </c>
      <c r="B6" s="364"/>
      <c r="C6" s="365"/>
      <c r="D6" s="366"/>
      <c r="E6" s="367" t="s">
        <v>707</v>
      </c>
      <c r="F6" s="367"/>
      <c r="G6" s="367"/>
      <c r="H6" s="367"/>
      <c r="I6" s="367"/>
      <c r="J6" s="368"/>
      <c r="K6" s="369"/>
    </row>
    <row r="7" spans="1:11" ht="12.75">
      <c r="A7" s="370" t="s">
        <v>708</v>
      </c>
      <c r="B7" s="371"/>
      <c r="C7" s="372"/>
      <c r="D7" s="373"/>
      <c r="E7" s="374" t="s">
        <v>709</v>
      </c>
      <c r="F7" s="374"/>
      <c r="G7" s="374"/>
      <c r="H7" s="374"/>
      <c r="I7" s="374"/>
      <c r="J7" s="375"/>
      <c r="K7" s="376"/>
    </row>
    <row r="8" spans="1:11" ht="12.75">
      <c r="A8" s="377" t="s">
        <v>710</v>
      </c>
      <c r="B8" s="377"/>
      <c r="C8" s="378"/>
      <c r="D8" s="379">
        <f>SUM(D10:D13)</f>
        <v>58857452</v>
      </c>
      <c r="E8" s="380" t="s">
        <v>710</v>
      </c>
      <c r="F8" s="380"/>
      <c r="G8" s="380"/>
      <c r="H8" s="380"/>
      <c r="I8" s="380"/>
      <c r="J8" s="381"/>
      <c r="K8" s="382">
        <f>SUM(K9:K13)</f>
        <v>68603873</v>
      </c>
    </row>
    <row r="9" spans="1:11" ht="12.75">
      <c r="A9" s="383" t="s">
        <v>711</v>
      </c>
      <c r="B9" s="383"/>
      <c r="C9" s="372"/>
      <c r="D9" s="373">
        <f>SUM(D10:D13)</f>
        <v>58857452</v>
      </c>
      <c r="E9" s="384" t="s">
        <v>712</v>
      </c>
      <c r="F9" s="384"/>
      <c r="G9" s="384"/>
      <c r="H9" s="384"/>
      <c r="I9" s="384"/>
      <c r="J9" s="385"/>
      <c r="K9" s="386">
        <f>'5.kiadások működés,felh Összese'!E24</f>
        <v>36488454</v>
      </c>
    </row>
    <row r="10" spans="1:11" ht="12.75">
      <c r="A10" s="387" t="s">
        <v>713</v>
      </c>
      <c r="B10" s="387"/>
      <c r="C10" s="388"/>
      <c r="D10" s="389">
        <f>'9.bevételek működés,felh.Összes'!E19</f>
        <v>46727831</v>
      </c>
      <c r="E10" s="384" t="s">
        <v>714</v>
      </c>
      <c r="F10" s="384"/>
      <c r="G10" s="384"/>
      <c r="H10" s="384"/>
      <c r="I10" s="384"/>
      <c r="J10" s="385"/>
      <c r="K10" s="386">
        <f>'5.kiadások működés,felh Összese'!E25</f>
        <v>5949543</v>
      </c>
    </row>
    <row r="11" spans="1:11" ht="12.75">
      <c r="A11" s="390" t="s">
        <v>715</v>
      </c>
      <c r="B11" s="390"/>
      <c r="C11" s="388"/>
      <c r="D11" s="389">
        <f>'9.bevételek működés,felh.Összes'!E33</f>
        <v>3780000</v>
      </c>
      <c r="E11" s="384" t="s">
        <v>716</v>
      </c>
      <c r="F11" s="384"/>
      <c r="G11" s="384"/>
      <c r="H11" s="384"/>
      <c r="I11" s="384"/>
      <c r="J11" s="385"/>
      <c r="K11" s="386">
        <f>'5.kiadások működés,felh Összese'!E50</f>
        <v>13337787</v>
      </c>
    </row>
    <row r="12" spans="1:11" ht="12.75">
      <c r="A12" s="390" t="s">
        <v>711</v>
      </c>
      <c r="B12" s="390"/>
      <c r="C12" s="388"/>
      <c r="D12" s="389">
        <f>'9.bevételek működés,felh.Összes'!E45</f>
        <v>7349621</v>
      </c>
      <c r="E12" s="384" t="s">
        <v>717</v>
      </c>
      <c r="F12" s="384"/>
      <c r="G12" s="384"/>
      <c r="H12" s="384"/>
      <c r="I12" s="384"/>
      <c r="J12" s="385">
        <v>41581</v>
      </c>
      <c r="K12" s="386">
        <f>'5.kiadások működés,felh Összese'!E59</f>
        <v>10948090</v>
      </c>
    </row>
    <row r="13" spans="1:11" ht="12.75">
      <c r="A13" s="390" t="s">
        <v>718</v>
      </c>
      <c r="B13" s="390"/>
      <c r="C13" s="388"/>
      <c r="D13" s="389">
        <f>'9.bevételek működés,felh.Összes'!E51</f>
        <v>1000000</v>
      </c>
      <c r="E13" s="384" t="s">
        <v>719</v>
      </c>
      <c r="F13" s="384"/>
      <c r="G13" s="384"/>
      <c r="H13" s="384"/>
      <c r="I13" s="384"/>
      <c r="J13" s="385">
        <v>1</v>
      </c>
      <c r="K13" s="386">
        <f>'5.kiadások működés,felh Összese'!E73-'5.kiadások működés,felh Összese'!E72</f>
        <v>1879999</v>
      </c>
    </row>
    <row r="14" spans="1:11" ht="12.75">
      <c r="A14" s="391"/>
      <c r="B14" s="391"/>
      <c r="C14" s="392"/>
      <c r="D14" s="389"/>
      <c r="E14" s="384"/>
      <c r="F14" s="384"/>
      <c r="G14" s="384"/>
      <c r="H14" s="384"/>
      <c r="I14" s="384"/>
      <c r="J14" s="385"/>
      <c r="K14" s="386"/>
    </row>
    <row r="15" spans="1:11" ht="12.75">
      <c r="A15" s="390"/>
      <c r="B15" s="390"/>
      <c r="C15" s="388"/>
      <c r="D15" s="389"/>
      <c r="E15" s="384"/>
      <c r="F15" s="384"/>
      <c r="G15" s="384"/>
      <c r="H15" s="384"/>
      <c r="I15" s="384"/>
      <c r="J15" s="385"/>
      <c r="K15" s="386"/>
    </row>
    <row r="16" spans="1:11" ht="12.75">
      <c r="A16" s="390"/>
      <c r="B16" s="390"/>
      <c r="C16" s="388"/>
      <c r="D16" s="389"/>
      <c r="E16" s="384"/>
      <c r="F16" s="384"/>
      <c r="G16" s="384"/>
      <c r="H16" s="384"/>
      <c r="I16" s="384"/>
      <c r="J16" s="385"/>
      <c r="K16" s="386"/>
    </row>
    <row r="17" spans="1:11" ht="12.75">
      <c r="A17" s="393"/>
      <c r="B17" s="393"/>
      <c r="C17" s="394"/>
      <c r="D17" s="395"/>
      <c r="E17" s="384"/>
      <c r="F17" s="384"/>
      <c r="G17" s="384"/>
      <c r="H17" s="384"/>
      <c r="I17" s="384"/>
      <c r="J17" s="385"/>
      <c r="K17" s="386"/>
    </row>
    <row r="18" spans="1:11" ht="12.75">
      <c r="A18" s="383"/>
      <c r="B18" s="383"/>
      <c r="C18" s="372"/>
      <c r="D18" s="373"/>
      <c r="E18" s="396"/>
      <c r="F18" s="396"/>
      <c r="G18" s="396"/>
      <c r="H18" s="396"/>
      <c r="I18" s="396"/>
      <c r="J18" s="375"/>
      <c r="K18" s="376"/>
    </row>
    <row r="19" spans="1:11" ht="12.75">
      <c r="A19" s="397" t="s">
        <v>720</v>
      </c>
      <c r="B19" s="397"/>
      <c r="C19" s="398"/>
      <c r="D19" s="399">
        <f>SUM(D20)</f>
        <v>16451167</v>
      </c>
      <c r="E19" s="400" t="s">
        <v>721</v>
      </c>
      <c r="F19" s="400"/>
      <c r="G19" s="400"/>
      <c r="H19" s="400"/>
      <c r="I19" s="400"/>
      <c r="J19" s="401"/>
      <c r="K19" s="402">
        <f>SUM(K20:K21)</f>
        <v>152216367</v>
      </c>
    </row>
    <row r="20" spans="1:11" ht="12.75">
      <c r="A20" s="390" t="s">
        <v>722</v>
      </c>
      <c r="B20" s="390"/>
      <c r="C20" s="388"/>
      <c r="D20" s="389">
        <f>'9.bevételek működés,felh.Összes'!E58</f>
        <v>16451167</v>
      </c>
      <c r="E20" s="384" t="s">
        <v>723</v>
      </c>
      <c r="F20" s="384"/>
      <c r="G20" s="384"/>
      <c r="H20" s="384"/>
      <c r="I20" s="384"/>
      <c r="J20" s="403"/>
      <c r="K20" s="386">
        <f>'5.kiadások működés,felh Összese'!E82</f>
        <v>9248825</v>
      </c>
    </row>
    <row r="21" spans="1:11" ht="12.75">
      <c r="A21" s="404"/>
      <c r="B21" s="404"/>
      <c r="C21" s="388"/>
      <c r="D21" s="389"/>
      <c r="E21" s="384" t="s">
        <v>724</v>
      </c>
      <c r="F21" s="384"/>
      <c r="G21" s="384"/>
      <c r="H21" s="384"/>
      <c r="I21" s="384"/>
      <c r="J21" s="403"/>
      <c r="K21" s="386">
        <f>'5.kiadások működés,felh Összese'!E87</f>
        <v>142967542</v>
      </c>
    </row>
    <row r="22" spans="1:11" ht="12.75">
      <c r="A22" s="404"/>
      <c r="B22" s="404"/>
      <c r="C22" s="388"/>
      <c r="D22" s="389"/>
      <c r="E22" s="384" t="s">
        <v>725</v>
      </c>
      <c r="F22" s="384"/>
      <c r="G22" s="384"/>
      <c r="H22" s="384"/>
      <c r="I22" s="384"/>
      <c r="J22" s="403"/>
      <c r="K22" s="386"/>
    </row>
    <row r="23" spans="1:11" ht="12.75">
      <c r="A23" s="390"/>
      <c r="B23" s="390"/>
      <c r="C23" s="388"/>
      <c r="D23" s="389"/>
      <c r="E23" s="384" t="s">
        <v>224</v>
      </c>
      <c r="F23" s="384"/>
      <c r="G23" s="384"/>
      <c r="H23" s="384"/>
      <c r="I23" s="384"/>
      <c r="J23" s="403"/>
      <c r="K23" s="386"/>
    </row>
    <row r="24" spans="1:11" ht="12.75">
      <c r="A24" s="390"/>
      <c r="B24" s="390"/>
      <c r="C24" s="388"/>
      <c r="D24" s="389"/>
      <c r="E24" s="405" t="s">
        <v>726</v>
      </c>
      <c r="F24" s="405"/>
      <c r="G24" s="405"/>
      <c r="H24" s="405"/>
      <c r="I24" s="405"/>
      <c r="J24" s="403"/>
      <c r="K24" s="386"/>
    </row>
    <row r="25" spans="1:11" ht="12.75">
      <c r="A25" s="406"/>
      <c r="B25" s="406"/>
      <c r="C25" s="388"/>
      <c r="D25" s="389"/>
      <c r="E25" s="384" t="s">
        <v>727</v>
      </c>
      <c r="F25" s="384"/>
      <c r="G25" s="384"/>
      <c r="H25" s="384"/>
      <c r="I25" s="384"/>
      <c r="J25" s="403"/>
      <c r="K25" s="386"/>
    </row>
    <row r="26" spans="1:11" ht="12.75">
      <c r="A26" s="407"/>
      <c r="B26" s="408"/>
      <c r="C26" s="388"/>
      <c r="D26" s="389"/>
      <c r="E26" s="374" t="s">
        <v>728</v>
      </c>
      <c r="F26" s="374"/>
      <c r="G26" s="374"/>
      <c r="H26" s="374"/>
      <c r="I26" s="374"/>
      <c r="J26" s="375"/>
      <c r="K26" s="376"/>
    </row>
    <row r="27" spans="1:11" ht="12.75">
      <c r="A27" s="409"/>
      <c r="B27" s="409"/>
      <c r="C27" s="388"/>
      <c r="D27" s="389"/>
      <c r="E27" s="374" t="s">
        <v>729</v>
      </c>
      <c r="F27" s="374"/>
      <c r="G27" s="374"/>
      <c r="H27" s="374"/>
      <c r="I27" s="374"/>
      <c r="J27" s="375"/>
      <c r="K27" s="376"/>
    </row>
    <row r="28" spans="1:11" ht="12.75">
      <c r="A28" s="409"/>
      <c r="B28" s="409"/>
      <c r="C28" s="388"/>
      <c r="D28" s="389"/>
      <c r="E28" s="384" t="s">
        <v>730</v>
      </c>
      <c r="F28" s="384"/>
      <c r="G28" s="384"/>
      <c r="H28" s="384"/>
      <c r="I28" s="384"/>
      <c r="J28" s="385"/>
      <c r="K28" s="386">
        <f>'5.kiadások működés,felh Összese'!E72</f>
        <v>0</v>
      </c>
    </row>
    <row r="29" spans="1:11" ht="12.75">
      <c r="A29" s="409"/>
      <c r="B29" s="409"/>
      <c r="C29" s="388"/>
      <c r="D29" s="389"/>
      <c r="E29" s="384" t="s">
        <v>731</v>
      </c>
      <c r="F29" s="384"/>
      <c r="G29" s="384"/>
      <c r="H29" s="384"/>
      <c r="I29" s="384"/>
      <c r="J29" s="385"/>
      <c r="K29" s="386"/>
    </row>
    <row r="30" spans="1:11" ht="12.75">
      <c r="A30" s="409"/>
      <c r="B30" s="409"/>
      <c r="C30" s="388"/>
      <c r="D30" s="389"/>
      <c r="E30" s="374" t="s">
        <v>732</v>
      </c>
      <c r="F30" s="374"/>
      <c r="G30" s="374"/>
      <c r="H30" s="374"/>
      <c r="I30" s="374"/>
      <c r="J30" s="375"/>
      <c r="K30" s="376"/>
    </row>
    <row r="31" spans="1:11" ht="12.75">
      <c r="A31" s="409"/>
      <c r="B31" s="409"/>
      <c r="C31" s="388"/>
      <c r="D31" s="389"/>
      <c r="E31" s="384" t="s">
        <v>733</v>
      </c>
      <c r="F31" s="384"/>
      <c r="G31" s="384"/>
      <c r="H31" s="384"/>
      <c r="I31" s="384"/>
      <c r="J31" s="385"/>
      <c r="K31" s="386"/>
    </row>
    <row r="32" spans="1:11" ht="12.75">
      <c r="A32" s="410"/>
      <c r="B32" s="410"/>
      <c r="C32" s="388"/>
      <c r="D32" s="389"/>
      <c r="E32" s="411" t="s">
        <v>734</v>
      </c>
      <c r="F32" s="411"/>
      <c r="G32" s="411"/>
      <c r="H32" s="411"/>
      <c r="I32" s="411"/>
      <c r="J32" s="385"/>
      <c r="K32" s="386"/>
    </row>
    <row r="33" spans="1:11" ht="12.75">
      <c r="A33" s="410"/>
      <c r="B33" s="410"/>
      <c r="C33" s="388"/>
      <c r="D33" s="389"/>
      <c r="E33" s="384" t="s">
        <v>735</v>
      </c>
      <c r="F33" s="384"/>
      <c r="G33" s="384"/>
      <c r="H33" s="384"/>
      <c r="I33" s="384"/>
      <c r="J33" s="385"/>
      <c r="K33" s="386"/>
    </row>
    <row r="34" spans="1:11" ht="12.75">
      <c r="A34" s="410"/>
      <c r="B34" s="410"/>
      <c r="C34" s="388"/>
      <c r="D34" s="389"/>
      <c r="E34" s="384" t="s">
        <v>736</v>
      </c>
      <c r="F34" s="384"/>
      <c r="G34" s="384"/>
      <c r="H34" s="384"/>
      <c r="I34" s="384"/>
      <c r="J34" s="385"/>
      <c r="K34" s="386"/>
    </row>
    <row r="35" spans="1:11" ht="12.75">
      <c r="A35" s="412" t="s">
        <v>737</v>
      </c>
      <c r="B35" s="412"/>
      <c r="C35" s="388"/>
      <c r="D35" s="373">
        <f>'9.bevételek működés,felh.Összes'!E89</f>
        <v>0</v>
      </c>
      <c r="E35" s="411" t="s">
        <v>738</v>
      </c>
      <c r="F35" s="411"/>
      <c r="G35" s="411"/>
      <c r="H35" s="411"/>
      <c r="I35" s="411"/>
      <c r="J35" s="375"/>
      <c r="K35" s="376">
        <f>'5.kiadások működés,felh Összese'!E112</f>
        <v>1429138</v>
      </c>
    </row>
    <row r="36" spans="1:11" ht="12.75">
      <c r="A36" s="410"/>
      <c r="B36" s="410"/>
      <c r="C36" s="388"/>
      <c r="D36" s="389"/>
      <c r="E36" s="384" t="s">
        <v>739</v>
      </c>
      <c r="F36" s="384"/>
      <c r="G36" s="384"/>
      <c r="H36" s="384"/>
      <c r="I36" s="384"/>
      <c r="J36" s="385"/>
      <c r="K36" s="386"/>
    </row>
    <row r="37" spans="1:11" ht="16.5" customHeight="1">
      <c r="A37" s="413"/>
      <c r="B37" s="413"/>
      <c r="C37" s="414"/>
      <c r="D37" s="415"/>
      <c r="E37" s="416" t="s">
        <v>740</v>
      </c>
      <c r="F37" s="416"/>
      <c r="G37" s="416"/>
      <c r="H37" s="416"/>
      <c r="I37" s="416"/>
      <c r="J37" s="417"/>
      <c r="K37" s="418"/>
    </row>
    <row r="38" spans="1:11" ht="42.75" customHeight="1">
      <c r="A38" s="419" t="s">
        <v>741</v>
      </c>
      <c r="B38" s="419"/>
      <c r="C38" s="420"/>
      <c r="D38" s="421">
        <f>SUM(D8,D19,D35)</f>
        <v>75308619</v>
      </c>
      <c r="E38" s="422" t="s">
        <v>742</v>
      </c>
      <c r="F38" s="422"/>
      <c r="G38" s="422"/>
      <c r="H38" s="422"/>
      <c r="I38" s="422"/>
      <c r="J38" s="423"/>
      <c r="K38" s="424">
        <f>SUM(K8,K19,K28)</f>
        <v>220820240</v>
      </c>
    </row>
    <row r="39" spans="1:11" ht="12.75">
      <c r="A39" s="425"/>
      <c r="B39" s="425"/>
      <c r="C39" s="426"/>
      <c r="D39" s="427"/>
      <c r="E39" s="428" t="s">
        <v>743</v>
      </c>
      <c r="F39" s="428"/>
      <c r="G39" s="428"/>
      <c r="H39" s="428"/>
      <c r="I39" s="429"/>
      <c r="J39" s="430"/>
      <c r="K39" s="431"/>
    </row>
    <row r="40" spans="1:11" ht="12.75">
      <c r="A40" s="425"/>
      <c r="B40" s="425"/>
      <c r="C40" s="388"/>
      <c r="D40" s="389"/>
      <c r="E40" s="384" t="s">
        <v>735</v>
      </c>
      <c r="F40" s="384"/>
      <c r="G40" s="384"/>
      <c r="H40" s="384"/>
      <c r="I40" s="384"/>
      <c r="J40" s="385"/>
      <c r="K40" s="386"/>
    </row>
    <row r="41" spans="1:11" ht="12.75">
      <c r="A41" s="425"/>
      <c r="B41" s="425"/>
      <c r="C41" s="388"/>
      <c r="D41" s="389"/>
      <c r="E41" s="384" t="s">
        <v>736</v>
      </c>
      <c r="F41" s="384"/>
      <c r="G41" s="384"/>
      <c r="H41" s="384"/>
      <c r="I41" s="384"/>
      <c r="J41" s="385"/>
      <c r="K41" s="386"/>
    </row>
    <row r="42" spans="1:11" ht="12.75">
      <c r="A42" s="432" t="s">
        <v>744</v>
      </c>
      <c r="B42" s="432"/>
      <c r="C42" s="433"/>
      <c r="D42" s="433"/>
      <c r="E42" s="434"/>
      <c r="F42" s="434"/>
      <c r="G42" s="434"/>
      <c r="H42" s="434"/>
      <c r="I42" s="434"/>
      <c r="J42" s="385"/>
      <c r="K42" s="386"/>
    </row>
    <row r="43" spans="1:11" ht="12.75">
      <c r="A43" s="435" t="s">
        <v>745</v>
      </c>
      <c r="B43" s="435"/>
      <c r="C43" s="436"/>
      <c r="D43" s="437">
        <f>SUM(D44:D45)</f>
        <v>146940759</v>
      </c>
      <c r="E43" s="434"/>
      <c r="F43" s="434"/>
      <c r="G43" s="434"/>
      <c r="H43" s="434"/>
      <c r="I43" s="434"/>
      <c r="J43" s="385"/>
      <c r="K43" s="386"/>
    </row>
    <row r="44" spans="1:11" ht="12.75">
      <c r="A44" s="438" t="s">
        <v>746</v>
      </c>
      <c r="B44" s="438"/>
      <c r="C44" s="439"/>
      <c r="D44" s="440">
        <f>'9.bevételek működés,felh.Összes'!E88</f>
        <v>146940759</v>
      </c>
      <c r="E44" s="434"/>
      <c r="F44" s="434"/>
      <c r="G44" s="434"/>
      <c r="H44" s="434"/>
      <c r="I44" s="434"/>
      <c r="J44" s="385"/>
      <c r="K44" s="386"/>
    </row>
    <row r="45" spans="1:11" ht="12.75">
      <c r="A45" s="438" t="s">
        <v>747</v>
      </c>
      <c r="B45" s="438"/>
      <c r="C45" s="439"/>
      <c r="D45" s="440"/>
      <c r="E45" s="434"/>
      <c r="F45" s="434"/>
      <c r="G45" s="434"/>
      <c r="H45" s="434"/>
      <c r="I45" s="434"/>
      <c r="J45" s="385"/>
      <c r="K45" s="386"/>
    </row>
    <row r="46" spans="1:11" ht="12.75">
      <c r="A46" s="435" t="s">
        <v>748</v>
      </c>
      <c r="B46" s="435"/>
      <c r="C46" s="436"/>
      <c r="D46" s="437">
        <f>SUM(D47:D48)</f>
        <v>0</v>
      </c>
      <c r="E46" s="434"/>
      <c r="F46" s="434"/>
      <c r="G46" s="434"/>
      <c r="H46" s="434"/>
      <c r="I46" s="434"/>
      <c r="J46" s="385"/>
      <c r="K46" s="386"/>
    </row>
    <row r="47" spans="1:11" ht="12.75">
      <c r="A47" s="441" t="s">
        <v>749</v>
      </c>
      <c r="B47" s="441"/>
      <c r="C47" s="439"/>
      <c r="D47" s="440"/>
      <c r="E47" s="434"/>
      <c r="F47" s="434"/>
      <c r="G47" s="434"/>
      <c r="H47" s="434"/>
      <c r="I47" s="434"/>
      <c r="J47" s="385"/>
      <c r="K47" s="386"/>
    </row>
    <row r="48" spans="1:11" ht="12.75">
      <c r="A48" s="441" t="s">
        <v>750</v>
      </c>
      <c r="B48" s="441"/>
      <c r="C48" s="439"/>
      <c r="D48" s="440"/>
      <c r="E48" s="434"/>
      <c r="F48" s="434"/>
      <c r="G48" s="434"/>
      <c r="H48" s="434"/>
      <c r="I48" s="434"/>
      <c r="J48" s="385"/>
      <c r="K48" s="386"/>
    </row>
    <row r="49" spans="1:11" ht="12.75">
      <c r="A49" s="442" t="s">
        <v>751</v>
      </c>
      <c r="B49" s="442"/>
      <c r="C49" s="443"/>
      <c r="D49" s="444">
        <f>SUM(D8,D19,D35,D43)</f>
        <v>222249378</v>
      </c>
      <c r="E49" s="445" t="s">
        <v>752</v>
      </c>
      <c r="F49" s="445"/>
      <c r="G49" s="445"/>
      <c r="H49" s="445"/>
      <c r="I49" s="445"/>
      <c r="J49" s="446"/>
      <c r="K49" s="447">
        <f>SUM(K8,K19,K28,K35)</f>
        <v>222249378</v>
      </c>
    </row>
    <row r="50" spans="1:11" ht="12.75">
      <c r="A50" s="406" t="s">
        <v>753</v>
      </c>
      <c r="B50" s="406"/>
      <c r="C50" s="388"/>
      <c r="D50" s="389">
        <f>D8</f>
        <v>58857452</v>
      </c>
      <c r="E50" s="384" t="s">
        <v>754</v>
      </c>
      <c r="F50" s="384"/>
      <c r="G50" s="384"/>
      <c r="H50" s="384"/>
      <c r="I50" s="384"/>
      <c r="J50" s="385"/>
      <c r="K50" s="386">
        <f>K8+K28</f>
        <v>68603873</v>
      </c>
    </row>
    <row r="51" spans="1:11" ht="12.75">
      <c r="A51" s="406" t="s">
        <v>755</v>
      </c>
      <c r="B51" s="406"/>
      <c r="C51" s="388"/>
      <c r="D51" s="389">
        <f>D19</f>
        <v>16451167</v>
      </c>
      <c r="E51" s="384" t="s">
        <v>756</v>
      </c>
      <c r="F51" s="384"/>
      <c r="G51" s="384"/>
      <c r="H51" s="384"/>
      <c r="I51" s="384"/>
      <c r="J51" s="385"/>
      <c r="K51" s="386">
        <f>K19</f>
        <v>152216367</v>
      </c>
    </row>
  </sheetData>
  <sheetProtection selectLockedCells="1" selectUnlockedCells="1"/>
  <mergeCells count="87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41"/>
    <mergeCell ref="E39:H39"/>
    <mergeCell ref="E40:I40"/>
    <mergeCell ref="E41:I41"/>
    <mergeCell ref="A42:B42"/>
    <mergeCell ref="E42:I48"/>
    <mergeCell ref="A43:B43"/>
    <mergeCell ref="A44:B44"/>
    <mergeCell ref="A45:B45"/>
    <mergeCell ref="A46:B46"/>
    <mergeCell ref="A47:B47"/>
    <mergeCell ref="A48:B48"/>
    <mergeCell ref="A49:B49"/>
    <mergeCell ref="E49:I49"/>
    <mergeCell ref="A50:B50"/>
    <mergeCell ref="E50:I50"/>
    <mergeCell ref="A51:B51"/>
    <mergeCell ref="E51:I51"/>
  </mergeCells>
  <printOptions/>
  <pageMargins left="0.3854166666666667" right="0.3416666666666667" top="1.0138888888888888" bottom="0.2965277777777778" header="0.5" footer="0.5118055555555555"/>
  <pageSetup horizontalDpi="300" verticalDpi="300" orientation="portrait" paperSize="9" scale="70"/>
  <headerFooter alignWithMargins="0">
    <oddHeader>&amp;C22.melléklet a &amp;"Times New Roman,Normál"&amp;12 9/2020. (IX. 8.)&amp;"Calibri,Általános"&amp;11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="80" zoomScaleNormal="80" workbookViewId="0" topLeftCell="A4">
      <selection activeCell="D139" sqref="D139"/>
    </sheetView>
  </sheetViews>
  <sheetFormatPr defaultColWidth="9.140625" defaultRowHeight="15"/>
  <cols>
    <col min="1" max="1" width="42.140625" style="0" customWidth="1"/>
    <col min="2" max="2" width="9.140625" style="0" customWidth="1"/>
    <col min="3" max="3" width="14.140625" style="0" customWidth="1"/>
    <col min="4" max="4" width="11.140625" style="0" customWidth="1"/>
    <col min="5" max="5" width="19.7109375" style="69" customWidth="1"/>
    <col min="6" max="255" width="9.140625" style="0" customWidth="1"/>
    <col min="256" max="16384" width="11.57421875" style="0" customWidth="1"/>
  </cols>
  <sheetData>
    <row r="1" spans="1:5" ht="42" customHeight="1">
      <c r="A1" s="70" t="s">
        <v>290</v>
      </c>
      <c r="B1" s="70"/>
      <c r="C1" s="70"/>
      <c r="D1" s="70"/>
      <c r="E1" s="71"/>
    </row>
    <row r="2" spans="1:5" ht="19.5" customHeight="1">
      <c r="A2" s="72" t="s">
        <v>291</v>
      </c>
      <c r="B2" s="72"/>
      <c r="C2" s="72"/>
      <c r="D2" s="72"/>
      <c r="E2" s="71"/>
    </row>
    <row r="3" spans="1:5" ht="12.75">
      <c r="A3" s="73"/>
      <c r="B3" s="74"/>
      <c r="C3" s="74"/>
      <c r="D3" s="74"/>
      <c r="E3" s="71"/>
    </row>
    <row r="4" spans="1:5" ht="12.75">
      <c r="A4" s="10" t="s">
        <v>292</v>
      </c>
      <c r="B4" s="10"/>
      <c r="C4" s="10"/>
      <c r="D4" s="10"/>
      <c r="E4" s="10"/>
    </row>
    <row r="5" spans="1:5" s="5" customFormat="1" ht="12.75">
      <c r="A5" s="75" t="s">
        <v>28</v>
      </c>
      <c r="B5" s="76" t="s">
        <v>29</v>
      </c>
      <c r="C5" s="77" t="s">
        <v>293</v>
      </c>
      <c r="D5" s="77" t="s">
        <v>294</v>
      </c>
      <c r="E5" s="78" t="s">
        <v>48</v>
      </c>
    </row>
    <row r="6" spans="1:5" ht="12.75">
      <c r="A6" s="79" t="s">
        <v>49</v>
      </c>
      <c r="B6" s="80" t="s">
        <v>50</v>
      </c>
      <c r="C6" s="9">
        <v>11440838</v>
      </c>
      <c r="D6" s="9"/>
      <c r="E6" s="81">
        <f aca="true" t="shared" si="0" ref="E6:E58">SUM(C6:D6)</f>
        <v>11440838</v>
      </c>
    </row>
    <row r="7" spans="1:5" ht="12.75">
      <c r="A7" s="79" t="s">
        <v>51</v>
      </c>
      <c r="B7" s="82" t="s">
        <v>52</v>
      </c>
      <c r="C7" s="9"/>
      <c r="D7" s="9"/>
      <c r="E7" s="81">
        <f t="shared" si="0"/>
        <v>0</v>
      </c>
    </row>
    <row r="8" spans="1:5" ht="12.75">
      <c r="A8" s="79" t="s">
        <v>53</v>
      </c>
      <c r="B8" s="82" t="s">
        <v>54</v>
      </c>
      <c r="C8" s="9"/>
      <c r="D8" s="9"/>
      <c r="E8" s="81">
        <f t="shared" si="0"/>
        <v>0</v>
      </c>
    </row>
    <row r="9" spans="1:5" ht="12.75">
      <c r="A9" s="83" t="s">
        <v>55</v>
      </c>
      <c r="B9" s="82" t="s">
        <v>56</v>
      </c>
      <c r="C9" s="9"/>
      <c r="D9" s="9"/>
      <c r="E9" s="81">
        <f t="shared" si="0"/>
        <v>0</v>
      </c>
    </row>
    <row r="10" spans="1:5" ht="12.75">
      <c r="A10" s="83" t="s">
        <v>57</v>
      </c>
      <c r="B10" s="82" t="s">
        <v>58</v>
      </c>
      <c r="C10" s="9"/>
      <c r="D10" s="9"/>
      <c r="E10" s="81">
        <f t="shared" si="0"/>
        <v>0</v>
      </c>
    </row>
    <row r="11" spans="1:5" ht="12.75">
      <c r="A11" s="83" t="s">
        <v>59</v>
      </c>
      <c r="B11" s="82" t="s">
        <v>60</v>
      </c>
      <c r="C11" s="9">
        <v>1013985</v>
      </c>
      <c r="D11" s="9"/>
      <c r="E11" s="81">
        <f t="shared" si="0"/>
        <v>1013985</v>
      </c>
    </row>
    <row r="12" spans="1:5" ht="12.75">
      <c r="A12" s="83" t="s">
        <v>61</v>
      </c>
      <c r="B12" s="82" t="s">
        <v>62</v>
      </c>
      <c r="C12" s="9">
        <v>240000</v>
      </c>
      <c r="D12" s="9"/>
      <c r="E12" s="81">
        <f t="shared" si="0"/>
        <v>240000</v>
      </c>
    </row>
    <row r="13" spans="1:5" ht="12.75">
      <c r="A13" s="83" t="s">
        <v>63</v>
      </c>
      <c r="B13" s="82" t="s">
        <v>64</v>
      </c>
      <c r="C13" s="9"/>
      <c r="D13" s="9"/>
      <c r="E13" s="81">
        <f t="shared" si="0"/>
        <v>0</v>
      </c>
    </row>
    <row r="14" spans="1:5" ht="12.75">
      <c r="A14" s="84" t="s">
        <v>65</v>
      </c>
      <c r="B14" s="82" t="s">
        <v>66</v>
      </c>
      <c r="C14" s="9">
        <v>302400</v>
      </c>
      <c r="D14" s="9"/>
      <c r="E14" s="81">
        <f t="shared" si="0"/>
        <v>302400</v>
      </c>
    </row>
    <row r="15" spans="1:5" ht="12.75">
      <c r="A15" s="84" t="s">
        <v>67</v>
      </c>
      <c r="B15" s="82" t="s">
        <v>68</v>
      </c>
      <c r="C15" s="9"/>
      <c r="D15" s="9"/>
      <c r="E15" s="81">
        <f t="shared" si="0"/>
        <v>0</v>
      </c>
    </row>
    <row r="16" spans="1:5" ht="12.75">
      <c r="A16" s="84" t="s">
        <v>69</v>
      </c>
      <c r="B16" s="82" t="s">
        <v>70</v>
      </c>
      <c r="C16" s="9"/>
      <c r="D16" s="85"/>
      <c r="E16" s="81">
        <f t="shared" si="0"/>
        <v>0</v>
      </c>
    </row>
    <row r="17" spans="1:5" ht="12.75">
      <c r="A17" s="84" t="s">
        <v>71</v>
      </c>
      <c r="B17" s="82" t="s">
        <v>72</v>
      </c>
      <c r="C17" s="85"/>
      <c r="D17" s="85"/>
      <c r="E17" s="81">
        <f t="shared" si="0"/>
        <v>0</v>
      </c>
    </row>
    <row r="18" spans="1:5" ht="12.75">
      <c r="A18" s="84" t="s">
        <v>73</v>
      </c>
      <c r="B18" s="82" t="s">
        <v>74</v>
      </c>
      <c r="C18" s="9"/>
      <c r="D18" s="85"/>
      <c r="E18" s="81">
        <f t="shared" si="0"/>
        <v>0</v>
      </c>
    </row>
    <row r="19" spans="1:5" s="5" customFormat="1" ht="12.75">
      <c r="A19" s="86" t="s">
        <v>75</v>
      </c>
      <c r="B19" s="87" t="s">
        <v>76</v>
      </c>
      <c r="C19" s="88">
        <f>SUM(C6:C18)</f>
        <v>12997223</v>
      </c>
      <c r="D19" s="88">
        <f>SUM(D6:D18)</f>
        <v>0</v>
      </c>
      <c r="E19" s="81">
        <f t="shared" si="0"/>
        <v>12997223</v>
      </c>
    </row>
    <row r="20" spans="1:5" ht="12.75">
      <c r="A20" s="84" t="s">
        <v>77</v>
      </c>
      <c r="B20" s="82" t="s">
        <v>78</v>
      </c>
      <c r="C20" s="89"/>
      <c r="D20" s="89"/>
      <c r="E20" s="81">
        <f t="shared" si="0"/>
        <v>0</v>
      </c>
    </row>
    <row r="21" spans="1:5" ht="12.75">
      <c r="A21" s="84" t="s">
        <v>79</v>
      </c>
      <c r="B21" s="82" t="s">
        <v>80</v>
      </c>
      <c r="C21" s="89"/>
      <c r="D21" s="89"/>
      <c r="E21" s="81">
        <f t="shared" si="0"/>
        <v>0</v>
      </c>
    </row>
    <row r="22" spans="1:5" ht="12.75">
      <c r="A22" s="90" t="s">
        <v>81</v>
      </c>
      <c r="B22" s="82" t="s">
        <v>82</v>
      </c>
      <c r="C22" s="89"/>
      <c r="D22" s="89"/>
      <c r="E22" s="81">
        <f t="shared" si="0"/>
        <v>0</v>
      </c>
    </row>
    <row r="23" spans="1:5" s="5" customFormat="1" ht="12.75">
      <c r="A23" s="91" t="s">
        <v>83</v>
      </c>
      <c r="B23" s="87" t="s">
        <v>84</v>
      </c>
      <c r="C23" s="88">
        <f>SUM(C20:C22)</f>
        <v>0</v>
      </c>
      <c r="D23" s="88">
        <f>SUM(D20:D22)</f>
        <v>0</v>
      </c>
      <c r="E23" s="81">
        <f t="shared" si="0"/>
        <v>0</v>
      </c>
    </row>
    <row r="24" spans="1:5" s="5" customFormat="1" ht="12.75">
      <c r="A24" s="92" t="s">
        <v>85</v>
      </c>
      <c r="B24" s="93" t="s">
        <v>86</v>
      </c>
      <c r="C24" s="88">
        <f>C19+C23</f>
        <v>12997223</v>
      </c>
      <c r="D24" s="88">
        <f>D19+D23</f>
        <v>0</v>
      </c>
      <c r="E24" s="81">
        <f t="shared" si="0"/>
        <v>12997223</v>
      </c>
    </row>
    <row r="25" spans="1:5" ht="12.75">
      <c r="A25" s="94" t="s">
        <v>87</v>
      </c>
      <c r="B25" s="93" t="s">
        <v>88</v>
      </c>
      <c r="C25" s="88">
        <v>2257594</v>
      </c>
      <c r="D25" s="88"/>
      <c r="E25" s="81">
        <f t="shared" si="0"/>
        <v>2257594</v>
      </c>
    </row>
    <row r="26" spans="1:5" ht="12.75">
      <c r="A26" s="84" t="s">
        <v>89</v>
      </c>
      <c r="B26" s="82" t="s">
        <v>90</v>
      </c>
      <c r="C26" s="89"/>
      <c r="D26" s="89"/>
      <c r="E26" s="81">
        <f t="shared" si="0"/>
        <v>0</v>
      </c>
    </row>
    <row r="27" spans="1:5" ht="12.75">
      <c r="A27" s="84" t="s">
        <v>91</v>
      </c>
      <c r="B27" s="82" t="s">
        <v>92</v>
      </c>
      <c r="C27" s="89"/>
      <c r="D27" s="9">
        <v>80000</v>
      </c>
      <c r="E27" s="81">
        <f t="shared" si="0"/>
        <v>80000</v>
      </c>
    </row>
    <row r="28" spans="1:5" ht="12.75">
      <c r="A28" s="84" t="s">
        <v>93</v>
      </c>
      <c r="B28" s="82" t="s">
        <v>94</v>
      </c>
      <c r="C28" s="89"/>
      <c r="D28" s="89"/>
      <c r="E28" s="81">
        <f t="shared" si="0"/>
        <v>0</v>
      </c>
    </row>
    <row r="29" spans="1:5" s="5" customFormat="1" ht="12.75">
      <c r="A29" s="91" t="s">
        <v>95</v>
      </c>
      <c r="B29" s="87" t="s">
        <v>96</v>
      </c>
      <c r="C29" s="88">
        <f>SUM(C26:C28)</f>
        <v>0</v>
      </c>
      <c r="D29" s="88">
        <f>SUM(D26:D28)</f>
        <v>80000</v>
      </c>
      <c r="E29" s="81">
        <f t="shared" si="0"/>
        <v>80000</v>
      </c>
    </row>
    <row r="30" spans="1:5" ht="12.75">
      <c r="A30" s="84" t="s">
        <v>97</v>
      </c>
      <c r="B30" s="82" t="s">
        <v>98</v>
      </c>
      <c r="C30" s="89"/>
      <c r="D30" s="89">
        <v>60000</v>
      </c>
      <c r="E30" s="81">
        <f t="shared" si="0"/>
        <v>60000</v>
      </c>
    </row>
    <row r="31" spans="1:5" ht="12.75">
      <c r="A31" s="84" t="s">
        <v>99</v>
      </c>
      <c r="B31" s="82" t="s">
        <v>100</v>
      </c>
      <c r="C31" s="89"/>
      <c r="D31" s="89"/>
      <c r="E31" s="81">
        <f t="shared" si="0"/>
        <v>0</v>
      </c>
    </row>
    <row r="32" spans="1:5" s="5" customFormat="1" ht="15" customHeight="1">
      <c r="A32" s="91" t="s">
        <v>101</v>
      </c>
      <c r="B32" s="87" t="s">
        <v>102</v>
      </c>
      <c r="C32" s="88">
        <f>SUM(C30:C31)</f>
        <v>0</v>
      </c>
      <c r="D32" s="88">
        <f>SUM(D30:D31)</f>
        <v>60000</v>
      </c>
      <c r="E32" s="81">
        <f t="shared" si="0"/>
        <v>60000</v>
      </c>
    </row>
    <row r="33" spans="1:5" ht="12.75">
      <c r="A33" s="84" t="s">
        <v>103</v>
      </c>
      <c r="B33" s="82" t="s">
        <v>104</v>
      </c>
      <c r="C33" s="89"/>
      <c r="D33" s="9">
        <v>220000</v>
      </c>
      <c r="E33" s="81">
        <f t="shared" si="0"/>
        <v>220000</v>
      </c>
    </row>
    <row r="34" spans="1:5" ht="12.75">
      <c r="A34" s="84" t="s">
        <v>105</v>
      </c>
      <c r="B34" s="82" t="s">
        <v>106</v>
      </c>
      <c r="C34" s="89"/>
      <c r="D34" s="9"/>
      <c r="E34" s="81">
        <f t="shared" si="0"/>
        <v>0</v>
      </c>
    </row>
    <row r="35" spans="1:5" ht="12.75">
      <c r="A35" s="84" t="s">
        <v>107</v>
      </c>
      <c r="B35" s="82" t="s">
        <v>108</v>
      </c>
      <c r="C35" s="89"/>
      <c r="D35" s="89"/>
      <c r="E35" s="81">
        <f t="shared" si="0"/>
        <v>0</v>
      </c>
    </row>
    <row r="36" spans="1:5" ht="12.75">
      <c r="A36" s="84" t="s">
        <v>109</v>
      </c>
      <c r="B36" s="82" t="s">
        <v>110</v>
      </c>
      <c r="C36" s="89"/>
      <c r="D36" s="89"/>
      <c r="E36" s="81">
        <f t="shared" si="0"/>
        <v>0</v>
      </c>
    </row>
    <row r="37" spans="1:5" ht="12.75">
      <c r="A37" s="95" t="s">
        <v>111</v>
      </c>
      <c r="B37" s="82" t="s">
        <v>112</v>
      </c>
      <c r="C37" s="89"/>
      <c r="D37" s="89"/>
      <c r="E37" s="81">
        <f t="shared" si="0"/>
        <v>0</v>
      </c>
    </row>
    <row r="38" spans="1:5" ht="12.75">
      <c r="A38" s="90" t="s">
        <v>113</v>
      </c>
      <c r="B38" s="82" t="s">
        <v>114</v>
      </c>
      <c r="C38" s="89"/>
      <c r="D38" s="89"/>
      <c r="E38" s="81">
        <f t="shared" si="0"/>
        <v>0</v>
      </c>
    </row>
    <row r="39" spans="1:5" ht="12.75">
      <c r="A39" s="84" t="s">
        <v>115</v>
      </c>
      <c r="B39" s="82" t="s">
        <v>116</v>
      </c>
      <c r="C39" s="89"/>
      <c r="D39" s="9">
        <v>120000</v>
      </c>
      <c r="E39" s="81">
        <f t="shared" si="0"/>
        <v>120000</v>
      </c>
    </row>
    <row r="40" spans="1:5" s="5" customFormat="1" ht="12.75">
      <c r="A40" s="91" t="s">
        <v>117</v>
      </c>
      <c r="B40" s="87" t="s">
        <v>118</v>
      </c>
      <c r="C40" s="88">
        <f>SUM(C33:C39)</f>
        <v>0</v>
      </c>
      <c r="D40" s="88">
        <f>SUM(D33:D39)</f>
        <v>340000</v>
      </c>
      <c r="E40" s="81">
        <f t="shared" si="0"/>
        <v>340000</v>
      </c>
    </row>
    <row r="41" spans="1:5" ht="12.75">
      <c r="A41" s="84" t="s">
        <v>119</v>
      </c>
      <c r="B41" s="82" t="s">
        <v>120</v>
      </c>
      <c r="C41" s="89"/>
      <c r="D41" s="9">
        <v>20000</v>
      </c>
      <c r="E41" s="81">
        <f t="shared" si="0"/>
        <v>20000</v>
      </c>
    </row>
    <row r="42" spans="1:5" ht="12.75">
      <c r="A42" s="84" t="s">
        <v>121</v>
      </c>
      <c r="B42" s="82" t="s">
        <v>122</v>
      </c>
      <c r="C42" s="89"/>
      <c r="D42" s="89"/>
      <c r="E42" s="81">
        <f t="shared" si="0"/>
        <v>0</v>
      </c>
    </row>
    <row r="43" spans="1:5" s="5" customFormat="1" ht="12.75">
      <c r="A43" s="91" t="s">
        <v>123</v>
      </c>
      <c r="B43" s="87" t="s">
        <v>124</v>
      </c>
      <c r="C43" s="88">
        <f>SUM(C41:C42)</f>
        <v>0</v>
      </c>
      <c r="D43" s="88">
        <f>SUM(D41:D42)</f>
        <v>20000</v>
      </c>
      <c r="E43" s="81">
        <f t="shared" si="0"/>
        <v>20000</v>
      </c>
    </row>
    <row r="44" spans="1:5" ht="12.75">
      <c r="A44" s="84" t="s">
        <v>125</v>
      </c>
      <c r="B44" s="82" t="s">
        <v>126</v>
      </c>
      <c r="C44" s="89"/>
      <c r="D44" s="9">
        <v>118800</v>
      </c>
      <c r="E44" s="81">
        <f t="shared" si="0"/>
        <v>118800</v>
      </c>
    </row>
    <row r="45" spans="1:5" ht="12.75">
      <c r="A45" s="84" t="s">
        <v>127</v>
      </c>
      <c r="B45" s="82" t="s">
        <v>128</v>
      </c>
      <c r="C45" s="89"/>
      <c r="D45" s="9"/>
      <c r="E45" s="81">
        <f t="shared" si="0"/>
        <v>0</v>
      </c>
    </row>
    <row r="46" spans="1:5" ht="12.75">
      <c r="A46" s="84" t="s">
        <v>129</v>
      </c>
      <c r="B46" s="82" t="s">
        <v>130</v>
      </c>
      <c r="C46" s="89"/>
      <c r="D46" s="9"/>
      <c r="E46" s="81">
        <f t="shared" si="0"/>
        <v>0</v>
      </c>
    </row>
    <row r="47" spans="1:5" ht="12.75">
      <c r="A47" s="84" t="s">
        <v>131</v>
      </c>
      <c r="B47" s="82" t="s">
        <v>132</v>
      </c>
      <c r="C47" s="89"/>
      <c r="D47" s="9"/>
      <c r="E47" s="81">
        <f t="shared" si="0"/>
        <v>0</v>
      </c>
    </row>
    <row r="48" spans="1:5" ht="12.75">
      <c r="A48" s="84" t="s">
        <v>133</v>
      </c>
      <c r="B48" s="82" t="s">
        <v>134</v>
      </c>
      <c r="C48" s="89"/>
      <c r="D48" s="9">
        <v>5000</v>
      </c>
      <c r="E48" s="81">
        <f t="shared" si="0"/>
        <v>5000</v>
      </c>
    </row>
    <row r="49" spans="1:5" s="5" customFormat="1" ht="12.75">
      <c r="A49" s="91" t="s">
        <v>135</v>
      </c>
      <c r="B49" s="87" t="s">
        <v>136</v>
      </c>
      <c r="C49" s="88">
        <f>SUM(C44:C48)</f>
        <v>0</v>
      </c>
      <c r="D49" s="88">
        <f>SUM(D44:D48)</f>
        <v>123800</v>
      </c>
      <c r="E49" s="81">
        <f t="shared" si="0"/>
        <v>123800</v>
      </c>
    </row>
    <row r="50" spans="1:5" ht="12.75">
      <c r="A50" s="94" t="s">
        <v>137</v>
      </c>
      <c r="B50" s="93" t="s">
        <v>138</v>
      </c>
      <c r="C50" s="88">
        <f>C29+C32+C40+C43+C49</f>
        <v>0</v>
      </c>
      <c r="D50" s="88">
        <f>D29+D32+D40+D43+D49</f>
        <v>623800</v>
      </c>
      <c r="E50" s="81">
        <f t="shared" si="0"/>
        <v>623800</v>
      </c>
    </row>
    <row r="51" spans="1:5" ht="12.75">
      <c r="A51" s="96" t="s">
        <v>139</v>
      </c>
      <c r="B51" s="82" t="s">
        <v>140</v>
      </c>
      <c r="C51" s="89"/>
      <c r="D51" s="89"/>
      <c r="E51" s="81">
        <f t="shared" si="0"/>
        <v>0</v>
      </c>
    </row>
    <row r="52" spans="1:5" ht="12.75">
      <c r="A52" s="96" t="s">
        <v>141</v>
      </c>
      <c r="B52" s="82" t="s">
        <v>142</v>
      </c>
      <c r="C52" s="89"/>
      <c r="D52" s="89"/>
      <c r="E52" s="81">
        <f t="shared" si="0"/>
        <v>0</v>
      </c>
    </row>
    <row r="53" spans="1:5" ht="12.75">
      <c r="A53" s="97" t="s">
        <v>143</v>
      </c>
      <c r="B53" s="82" t="s">
        <v>144</v>
      </c>
      <c r="C53" s="89"/>
      <c r="D53" s="89"/>
      <c r="E53" s="81">
        <f t="shared" si="0"/>
        <v>0</v>
      </c>
    </row>
    <row r="54" spans="1:5" ht="12.75">
      <c r="A54" s="97" t="s">
        <v>145</v>
      </c>
      <c r="B54" s="82" t="s">
        <v>146</v>
      </c>
      <c r="C54" s="89"/>
      <c r="D54" s="89"/>
      <c r="E54" s="81">
        <f t="shared" si="0"/>
        <v>0</v>
      </c>
    </row>
    <row r="55" spans="1:5" ht="12.75">
      <c r="A55" s="97" t="s">
        <v>147</v>
      </c>
      <c r="B55" s="82" t="s">
        <v>148</v>
      </c>
      <c r="C55" s="89"/>
      <c r="D55" s="89"/>
      <c r="E55" s="81">
        <f t="shared" si="0"/>
        <v>0</v>
      </c>
    </row>
    <row r="56" spans="1:5" ht="12.75">
      <c r="A56" s="96" t="s">
        <v>149</v>
      </c>
      <c r="B56" s="82" t="s">
        <v>150</v>
      </c>
      <c r="C56" s="89"/>
      <c r="D56" s="89"/>
      <c r="E56" s="81">
        <f t="shared" si="0"/>
        <v>0</v>
      </c>
    </row>
    <row r="57" spans="1:5" ht="12.75">
      <c r="A57" s="96" t="s">
        <v>151</v>
      </c>
      <c r="B57" s="82" t="s">
        <v>152</v>
      </c>
      <c r="C57" s="89"/>
      <c r="D57" s="89"/>
      <c r="E57" s="81">
        <f t="shared" si="0"/>
        <v>0</v>
      </c>
    </row>
    <row r="58" spans="1:5" ht="12.75">
      <c r="A58" s="96" t="s">
        <v>153</v>
      </c>
      <c r="B58" s="82" t="s">
        <v>154</v>
      </c>
      <c r="C58" s="89"/>
      <c r="D58" s="89"/>
      <c r="E58" s="81">
        <f t="shared" si="0"/>
        <v>0</v>
      </c>
    </row>
    <row r="59" spans="1:5" ht="12.75">
      <c r="A59" s="98" t="s">
        <v>155</v>
      </c>
      <c r="B59" s="93" t="s">
        <v>156</v>
      </c>
      <c r="C59" s="88">
        <f>SUM(C51:C58)</f>
        <v>0</v>
      </c>
      <c r="D59" s="88">
        <f>SUM(D51:D58)</f>
        <v>0</v>
      </c>
      <c r="E59" s="81">
        <f>SUM(C59:D59)</f>
        <v>0</v>
      </c>
    </row>
    <row r="60" spans="1:5" ht="12.75">
      <c r="A60" s="99" t="s">
        <v>157</v>
      </c>
      <c r="B60" s="82" t="s">
        <v>158</v>
      </c>
      <c r="C60" s="89"/>
      <c r="D60" s="89"/>
      <c r="E60" s="81">
        <f aca="true" t="shared" si="1" ref="E60:E73">SUM(C60:D60)</f>
        <v>0</v>
      </c>
    </row>
    <row r="61" spans="1:5" ht="12.75">
      <c r="A61" s="99" t="s">
        <v>159</v>
      </c>
      <c r="B61" s="82" t="s">
        <v>160</v>
      </c>
      <c r="C61" s="89"/>
      <c r="D61" s="89"/>
      <c r="E61" s="81">
        <f t="shared" si="1"/>
        <v>0</v>
      </c>
    </row>
    <row r="62" spans="1:5" ht="12.75">
      <c r="A62" s="99" t="s">
        <v>161</v>
      </c>
      <c r="B62" s="82" t="s">
        <v>162</v>
      </c>
      <c r="C62" s="89"/>
      <c r="D62" s="89"/>
      <c r="E62" s="81">
        <f t="shared" si="1"/>
        <v>0</v>
      </c>
    </row>
    <row r="63" spans="1:5" ht="12.75">
      <c r="A63" s="99" t="s">
        <v>163</v>
      </c>
      <c r="B63" s="82" t="s">
        <v>164</v>
      </c>
      <c r="C63" s="89"/>
      <c r="D63" s="89"/>
      <c r="E63" s="81">
        <f t="shared" si="1"/>
        <v>0</v>
      </c>
    </row>
    <row r="64" spans="1:5" ht="12.75">
      <c r="A64" s="99" t="s">
        <v>165</v>
      </c>
      <c r="B64" s="82" t="s">
        <v>166</v>
      </c>
      <c r="C64" s="89"/>
      <c r="D64" s="89"/>
      <c r="E64" s="81">
        <f t="shared" si="1"/>
        <v>0</v>
      </c>
    </row>
    <row r="65" spans="1:5" ht="12.75">
      <c r="A65" s="99" t="s">
        <v>167</v>
      </c>
      <c r="B65" s="82" t="s">
        <v>168</v>
      </c>
      <c r="C65" s="89"/>
      <c r="D65" s="89"/>
      <c r="E65" s="81">
        <f t="shared" si="1"/>
        <v>0</v>
      </c>
    </row>
    <row r="66" spans="1:5" ht="12.75">
      <c r="A66" s="99" t="s">
        <v>169</v>
      </c>
      <c r="B66" s="82" t="s">
        <v>170</v>
      </c>
      <c r="C66" s="89"/>
      <c r="D66" s="89"/>
      <c r="E66" s="81">
        <f t="shared" si="1"/>
        <v>0</v>
      </c>
    </row>
    <row r="67" spans="1:5" ht="12.75">
      <c r="A67" s="99" t="s">
        <v>171</v>
      </c>
      <c r="B67" s="82" t="s">
        <v>172</v>
      </c>
      <c r="C67" s="89"/>
      <c r="D67" s="89"/>
      <c r="E67" s="81">
        <f t="shared" si="1"/>
        <v>0</v>
      </c>
    </row>
    <row r="68" spans="1:5" ht="12.75">
      <c r="A68" s="99" t="s">
        <v>173</v>
      </c>
      <c r="B68" s="82" t="s">
        <v>174</v>
      </c>
      <c r="C68" s="89"/>
      <c r="D68" s="89"/>
      <c r="E68" s="81">
        <f t="shared" si="1"/>
        <v>0</v>
      </c>
    </row>
    <row r="69" spans="1:5" ht="12.75">
      <c r="A69" s="100" t="s">
        <v>175</v>
      </c>
      <c r="B69" s="82" t="s">
        <v>176</v>
      </c>
      <c r="C69" s="89"/>
      <c r="D69" s="89"/>
      <c r="E69" s="81">
        <f t="shared" si="1"/>
        <v>0</v>
      </c>
    </row>
    <row r="70" spans="1:5" ht="12.75">
      <c r="A70" s="99" t="s">
        <v>177</v>
      </c>
      <c r="B70" s="82" t="s">
        <v>178</v>
      </c>
      <c r="C70" s="89"/>
      <c r="D70" s="89"/>
      <c r="E70" s="81">
        <f t="shared" si="1"/>
        <v>0</v>
      </c>
    </row>
    <row r="71" spans="1:5" ht="12.75">
      <c r="A71" s="100" t="s">
        <v>179</v>
      </c>
      <c r="B71" s="82" t="s">
        <v>180</v>
      </c>
      <c r="C71" s="89"/>
      <c r="D71" s="89"/>
      <c r="E71" s="81">
        <f t="shared" si="1"/>
        <v>0</v>
      </c>
    </row>
    <row r="72" spans="1:5" ht="12.75">
      <c r="A72" s="100" t="s">
        <v>181</v>
      </c>
      <c r="B72" s="82" t="s">
        <v>182</v>
      </c>
      <c r="C72" s="89"/>
      <c r="D72" s="89"/>
      <c r="E72" s="81">
        <f t="shared" si="1"/>
        <v>0</v>
      </c>
    </row>
    <row r="73" spans="1:5" ht="12.75">
      <c r="A73" s="98" t="s">
        <v>183</v>
      </c>
      <c r="B73" s="93" t="s">
        <v>184</v>
      </c>
      <c r="C73" s="88">
        <f>SUM(C60:C72)</f>
        <v>0</v>
      </c>
      <c r="D73" s="88">
        <f>SUM(D60:D72)</f>
        <v>0</v>
      </c>
      <c r="E73" s="81">
        <f t="shared" si="1"/>
        <v>0</v>
      </c>
    </row>
    <row r="74" spans="1:5" ht="18" customHeight="1">
      <c r="A74" s="101" t="s">
        <v>185</v>
      </c>
      <c r="B74" s="101"/>
      <c r="C74" s="101"/>
      <c r="D74" s="101"/>
      <c r="E74" s="101"/>
    </row>
    <row r="75" spans="1:5" ht="12.75">
      <c r="A75" s="102" t="s">
        <v>186</v>
      </c>
      <c r="B75" s="82" t="s">
        <v>187</v>
      </c>
      <c r="C75" s="89"/>
      <c r="D75" s="89"/>
      <c r="E75" s="81">
        <f aca="true" t="shared" si="2" ref="E75:E81">SUM(C75:D75)</f>
        <v>0</v>
      </c>
    </row>
    <row r="76" spans="1:5" ht="12.75">
      <c r="A76" s="102" t="s">
        <v>188</v>
      </c>
      <c r="B76" s="82" t="s">
        <v>189</v>
      </c>
      <c r="C76" s="89"/>
      <c r="D76" s="89"/>
      <c r="E76" s="81">
        <f t="shared" si="2"/>
        <v>0</v>
      </c>
    </row>
    <row r="77" spans="1:5" ht="12.75">
      <c r="A77" s="102" t="s">
        <v>190</v>
      </c>
      <c r="B77" s="82" t="s">
        <v>191</v>
      </c>
      <c r="C77" s="89"/>
      <c r="D77" s="89"/>
      <c r="E77" s="81">
        <f t="shared" si="2"/>
        <v>0</v>
      </c>
    </row>
    <row r="78" spans="1:5" ht="12.75">
      <c r="A78" s="102" t="s">
        <v>192</v>
      </c>
      <c r="B78" s="82" t="s">
        <v>193</v>
      </c>
      <c r="C78" s="89"/>
      <c r="D78" s="89"/>
      <c r="E78" s="81">
        <f t="shared" si="2"/>
        <v>0</v>
      </c>
    </row>
    <row r="79" spans="1:5" ht="12.75">
      <c r="A79" s="90" t="s">
        <v>194</v>
      </c>
      <c r="B79" s="82" t="s">
        <v>195</v>
      </c>
      <c r="C79" s="89"/>
      <c r="D79" s="89"/>
      <c r="E79" s="81">
        <f t="shared" si="2"/>
        <v>0</v>
      </c>
    </row>
    <row r="80" spans="1:5" ht="12.75">
      <c r="A80" s="90" t="s">
        <v>196</v>
      </c>
      <c r="B80" s="82" t="s">
        <v>197</v>
      </c>
      <c r="C80" s="89"/>
      <c r="D80" s="89"/>
      <c r="E80" s="81">
        <f t="shared" si="2"/>
        <v>0</v>
      </c>
    </row>
    <row r="81" spans="1:5" ht="12.75">
      <c r="A81" s="90" t="s">
        <v>198</v>
      </c>
      <c r="B81" s="82" t="s">
        <v>199</v>
      </c>
      <c r="C81" s="89"/>
      <c r="D81" s="89"/>
      <c r="E81" s="81">
        <f t="shared" si="2"/>
        <v>0</v>
      </c>
    </row>
    <row r="82" spans="1:5" ht="12.75">
      <c r="A82" s="103" t="s">
        <v>200</v>
      </c>
      <c r="B82" s="93" t="s">
        <v>201</v>
      </c>
      <c r="C82" s="88">
        <f>SUM(C75:C81)</f>
        <v>0</v>
      </c>
      <c r="D82" s="88">
        <f>SUM(D75:D81)</f>
        <v>0</v>
      </c>
      <c r="E82" s="81">
        <f>SUM(C82:D82)</f>
        <v>0</v>
      </c>
    </row>
    <row r="83" spans="1:5" ht="12.75">
      <c r="A83" s="96" t="s">
        <v>202</v>
      </c>
      <c r="B83" s="82" t="s">
        <v>203</v>
      </c>
      <c r="C83" s="89"/>
      <c r="D83" s="89"/>
      <c r="E83" s="81">
        <f aca="true" t="shared" si="3" ref="E83:E97">SUM(C83:D83)</f>
        <v>0</v>
      </c>
    </row>
    <row r="84" spans="1:5" ht="12.75">
      <c r="A84" s="96" t="s">
        <v>204</v>
      </c>
      <c r="B84" s="82" t="s">
        <v>205</v>
      </c>
      <c r="C84" s="89"/>
      <c r="D84" s="89"/>
      <c r="E84" s="81">
        <f t="shared" si="3"/>
        <v>0</v>
      </c>
    </row>
    <row r="85" spans="1:5" ht="12.75">
      <c r="A85" s="96" t="s">
        <v>206</v>
      </c>
      <c r="B85" s="82" t="s">
        <v>207</v>
      </c>
      <c r="C85" s="89"/>
      <c r="D85" s="89"/>
      <c r="E85" s="81">
        <f t="shared" si="3"/>
        <v>0</v>
      </c>
    </row>
    <row r="86" spans="1:5" ht="12.75">
      <c r="A86" s="96" t="s">
        <v>208</v>
      </c>
      <c r="B86" s="82" t="s">
        <v>209</v>
      </c>
      <c r="C86" s="89"/>
      <c r="D86" s="89"/>
      <c r="E86" s="81">
        <f t="shared" si="3"/>
        <v>0</v>
      </c>
    </row>
    <row r="87" spans="1:5" ht="12.75">
      <c r="A87" s="98" t="s">
        <v>210</v>
      </c>
      <c r="B87" s="93" t="s">
        <v>211</v>
      </c>
      <c r="C87" s="88">
        <f>SUM(C83:C86)</f>
        <v>0</v>
      </c>
      <c r="D87" s="88">
        <f>SUM(D83:D86)</f>
        <v>0</v>
      </c>
      <c r="E87" s="81">
        <f t="shared" si="3"/>
        <v>0</v>
      </c>
    </row>
    <row r="88" spans="1:5" ht="12.75">
      <c r="A88" s="96" t="s">
        <v>212</v>
      </c>
      <c r="B88" s="82" t="s">
        <v>213</v>
      </c>
      <c r="C88" s="89"/>
      <c r="D88" s="89"/>
      <c r="E88" s="81">
        <f t="shared" si="3"/>
        <v>0</v>
      </c>
    </row>
    <row r="89" spans="1:5" ht="12.75">
      <c r="A89" s="96" t="s">
        <v>214</v>
      </c>
      <c r="B89" s="82" t="s">
        <v>215</v>
      </c>
      <c r="C89" s="89"/>
      <c r="D89" s="89"/>
      <c r="E89" s="81">
        <f t="shared" si="3"/>
        <v>0</v>
      </c>
    </row>
    <row r="90" spans="1:5" ht="12.75">
      <c r="A90" s="96" t="s">
        <v>216</v>
      </c>
      <c r="B90" s="82" t="s">
        <v>217</v>
      </c>
      <c r="C90" s="89"/>
      <c r="D90" s="89"/>
      <c r="E90" s="81">
        <f t="shared" si="3"/>
        <v>0</v>
      </c>
    </row>
    <row r="91" spans="1:5" ht="12.75">
      <c r="A91" s="96" t="s">
        <v>218</v>
      </c>
      <c r="B91" s="82" t="s">
        <v>219</v>
      </c>
      <c r="C91" s="89"/>
      <c r="D91" s="89"/>
      <c r="E91" s="81">
        <f t="shared" si="3"/>
        <v>0</v>
      </c>
    </row>
    <row r="92" spans="1:5" ht="12.75">
      <c r="A92" s="96" t="s">
        <v>220</v>
      </c>
      <c r="B92" s="82" t="s">
        <v>221</v>
      </c>
      <c r="C92" s="89"/>
      <c r="D92" s="89"/>
      <c r="E92" s="81">
        <f t="shared" si="3"/>
        <v>0</v>
      </c>
    </row>
    <row r="93" spans="1:5" ht="12.75">
      <c r="A93" s="96" t="s">
        <v>222</v>
      </c>
      <c r="B93" s="82" t="s">
        <v>223</v>
      </c>
      <c r="C93" s="89"/>
      <c r="D93" s="89"/>
      <c r="E93" s="81">
        <f t="shared" si="3"/>
        <v>0</v>
      </c>
    </row>
    <row r="94" spans="1:5" ht="12.75">
      <c r="A94" s="96" t="s">
        <v>224</v>
      </c>
      <c r="B94" s="82" t="s">
        <v>225</v>
      </c>
      <c r="C94" s="89"/>
      <c r="D94" s="89"/>
      <c r="E94" s="81">
        <f t="shared" si="3"/>
        <v>0</v>
      </c>
    </row>
    <row r="95" spans="1:5" ht="12.75">
      <c r="A95" s="96" t="s">
        <v>226</v>
      </c>
      <c r="B95" s="82" t="s">
        <v>227</v>
      </c>
      <c r="C95" s="89"/>
      <c r="D95" s="89"/>
      <c r="E95" s="81">
        <f t="shared" si="3"/>
        <v>0</v>
      </c>
    </row>
    <row r="96" spans="1:5" ht="12.75">
      <c r="A96" s="96" t="s">
        <v>228</v>
      </c>
      <c r="B96" s="82" t="s">
        <v>229</v>
      </c>
      <c r="C96" s="88"/>
      <c r="D96" s="88"/>
      <c r="E96" s="81">
        <f t="shared" si="3"/>
        <v>0</v>
      </c>
    </row>
    <row r="97" spans="1:5" ht="12.75">
      <c r="A97" s="98" t="s">
        <v>230</v>
      </c>
      <c r="B97" s="93" t="s">
        <v>231</v>
      </c>
      <c r="C97" s="88">
        <f>SUM(C88:C96)</f>
        <v>0</v>
      </c>
      <c r="D97" s="88">
        <f>SUM(D88:D96)</f>
        <v>0</v>
      </c>
      <c r="E97" s="81">
        <f t="shared" si="3"/>
        <v>0</v>
      </c>
    </row>
    <row r="98" spans="1:5" ht="18" customHeight="1">
      <c r="A98" s="101" t="s">
        <v>232</v>
      </c>
      <c r="B98" s="101"/>
      <c r="C98" s="101"/>
      <c r="D98" s="101"/>
      <c r="E98" s="101"/>
    </row>
    <row r="99" spans="1:23" ht="12.75">
      <c r="A99" s="104" t="s">
        <v>233</v>
      </c>
      <c r="B99" s="105" t="s">
        <v>234</v>
      </c>
      <c r="C99" s="106">
        <f>C24+C25+C50+C59+C73+C82+C87+C97</f>
        <v>15254817</v>
      </c>
      <c r="D99" s="106">
        <f>D24+D25+D50+D59+D73+D82+D87+D97</f>
        <v>623800</v>
      </c>
      <c r="E99" s="107">
        <f>E24+E25+E50+E59+E73+E82+E87+E97</f>
        <v>15878617</v>
      </c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9"/>
      <c r="W99" s="109"/>
    </row>
    <row r="100" spans="1:23" ht="12.75">
      <c r="A100" s="96" t="s">
        <v>235</v>
      </c>
      <c r="B100" s="84" t="s">
        <v>236</v>
      </c>
      <c r="C100" s="110"/>
      <c r="D100" s="110"/>
      <c r="E100" s="81">
        <f>SUM(C100:D100)</f>
        <v>0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9"/>
      <c r="W100" s="109"/>
    </row>
    <row r="101" spans="1:23" ht="12.75">
      <c r="A101" s="96" t="s">
        <v>237</v>
      </c>
      <c r="B101" s="84" t="s">
        <v>238</v>
      </c>
      <c r="C101" s="110"/>
      <c r="D101" s="110"/>
      <c r="E101" s="81">
        <f>SUM(C101:D101)</f>
        <v>0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9"/>
      <c r="W101" s="109"/>
    </row>
    <row r="102" spans="1:23" ht="12.75">
      <c r="A102" s="96" t="s">
        <v>239</v>
      </c>
      <c r="B102" s="84" t="s">
        <v>240</v>
      </c>
      <c r="C102" s="106"/>
      <c r="D102" s="106"/>
      <c r="E102" s="81">
        <f>SUM(C102:D102)</f>
        <v>0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09"/>
      <c r="W102" s="109"/>
    </row>
    <row r="103" spans="1:23" ht="12.75">
      <c r="A103" s="112" t="s">
        <v>241</v>
      </c>
      <c r="B103" s="91" t="s">
        <v>242</v>
      </c>
      <c r="C103" s="113">
        <f>SUM(C100:C102)</f>
        <v>0</v>
      </c>
      <c r="D103" s="113">
        <f>SUM(D100:D102)</f>
        <v>0</v>
      </c>
      <c r="E103" s="81">
        <f>SUM(C103:D103)</f>
        <v>0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09"/>
      <c r="W103" s="109"/>
    </row>
    <row r="104" spans="1:23" ht="12.75">
      <c r="A104" s="115" t="s">
        <v>243</v>
      </c>
      <c r="B104" s="84" t="s">
        <v>244</v>
      </c>
      <c r="C104" s="116"/>
      <c r="D104" s="116"/>
      <c r="E104" s="81">
        <f aca="true" t="shared" si="4" ref="E104:E127">SUM(C104:D104)</f>
        <v>0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09"/>
      <c r="W104" s="109"/>
    </row>
    <row r="105" spans="1:23" ht="12.75">
      <c r="A105" s="115" t="s">
        <v>243</v>
      </c>
      <c r="B105" s="84" t="s">
        <v>245</v>
      </c>
      <c r="C105" s="110"/>
      <c r="D105" s="110"/>
      <c r="E105" s="81">
        <f t="shared" si="4"/>
        <v>0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9"/>
      <c r="W105" s="109"/>
    </row>
    <row r="106" spans="1:23" ht="12.75">
      <c r="A106" s="96" t="s">
        <v>246</v>
      </c>
      <c r="B106" s="84" t="s">
        <v>247</v>
      </c>
      <c r="C106" s="110"/>
      <c r="D106" s="110"/>
      <c r="E106" s="81">
        <f t="shared" si="4"/>
        <v>0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9"/>
      <c r="W106" s="109"/>
    </row>
    <row r="107" spans="1:23" ht="12.75">
      <c r="A107" s="96" t="s">
        <v>248</v>
      </c>
      <c r="B107" s="84" t="s">
        <v>249</v>
      </c>
      <c r="C107" s="113"/>
      <c r="D107" s="113"/>
      <c r="E107" s="81">
        <f t="shared" si="4"/>
        <v>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09"/>
      <c r="W107" s="109"/>
    </row>
    <row r="108" spans="1:23" ht="12.75">
      <c r="A108" s="96" t="s">
        <v>250</v>
      </c>
      <c r="B108" s="84" t="s">
        <v>251</v>
      </c>
      <c r="C108" s="116"/>
      <c r="D108" s="116"/>
      <c r="E108" s="81">
        <f t="shared" si="4"/>
        <v>0</v>
      </c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09"/>
      <c r="W108" s="109"/>
    </row>
    <row r="109" spans="1:23" ht="12.75">
      <c r="A109" s="96" t="s">
        <v>252</v>
      </c>
      <c r="B109" s="84" t="s">
        <v>253</v>
      </c>
      <c r="C109" s="116"/>
      <c r="D109" s="116"/>
      <c r="E109" s="81">
        <f t="shared" si="4"/>
        <v>0</v>
      </c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09"/>
      <c r="W109" s="109"/>
    </row>
    <row r="110" spans="1:23" ht="12.75">
      <c r="A110" s="118" t="s">
        <v>254</v>
      </c>
      <c r="B110" s="91" t="s">
        <v>255</v>
      </c>
      <c r="C110" s="113">
        <f>SUM(C104:C109)</f>
        <v>0</v>
      </c>
      <c r="D110" s="113">
        <f>SUM(D104:D109)</f>
        <v>0</v>
      </c>
      <c r="E110" s="81">
        <f t="shared" si="4"/>
        <v>0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09"/>
      <c r="W110" s="109"/>
    </row>
    <row r="111" spans="1:23" ht="12.75">
      <c r="A111" s="115" t="s">
        <v>256</v>
      </c>
      <c r="B111" s="84" t="s">
        <v>257</v>
      </c>
      <c r="C111" s="116"/>
      <c r="D111" s="116"/>
      <c r="E111" s="81">
        <f t="shared" si="4"/>
        <v>0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09"/>
      <c r="W111" s="109"/>
    </row>
    <row r="112" spans="1:23" ht="12.75">
      <c r="A112" s="115" t="s">
        <v>258</v>
      </c>
      <c r="B112" s="84" t="s">
        <v>259</v>
      </c>
      <c r="C112" s="116"/>
      <c r="D112" s="116"/>
      <c r="E112" s="81">
        <f t="shared" si="4"/>
        <v>0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09"/>
      <c r="W112" s="109"/>
    </row>
    <row r="113" spans="1:23" ht="12.75">
      <c r="A113" s="118" t="s">
        <v>260</v>
      </c>
      <c r="B113" s="91" t="s">
        <v>261</v>
      </c>
      <c r="C113" s="116"/>
      <c r="D113" s="116"/>
      <c r="E113" s="81">
        <f t="shared" si="4"/>
        <v>0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09"/>
      <c r="W113" s="109"/>
    </row>
    <row r="114" spans="1:23" ht="12.75">
      <c r="A114" s="115" t="s">
        <v>262</v>
      </c>
      <c r="B114" s="84" t="s">
        <v>263</v>
      </c>
      <c r="C114" s="113"/>
      <c r="D114" s="113"/>
      <c r="E114" s="81">
        <f t="shared" si="4"/>
        <v>0</v>
      </c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09"/>
      <c r="W114" s="109"/>
    </row>
    <row r="115" spans="1:23" ht="12.75">
      <c r="A115" s="115" t="s">
        <v>264</v>
      </c>
      <c r="B115" s="84" t="s">
        <v>265</v>
      </c>
      <c r="C115" s="116"/>
      <c r="D115" s="116"/>
      <c r="E115" s="81">
        <f t="shared" si="4"/>
        <v>0</v>
      </c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09"/>
      <c r="W115" s="109"/>
    </row>
    <row r="116" spans="1:23" ht="12.75">
      <c r="A116" s="115" t="s">
        <v>266</v>
      </c>
      <c r="B116" s="84" t="s">
        <v>267</v>
      </c>
      <c r="C116" s="110"/>
      <c r="D116" s="110"/>
      <c r="E116" s="81">
        <f t="shared" si="4"/>
        <v>0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9"/>
      <c r="W116" s="109"/>
    </row>
    <row r="117" spans="1:23" ht="12.75">
      <c r="A117" s="115" t="s">
        <v>268</v>
      </c>
      <c r="B117" s="84" t="s">
        <v>269</v>
      </c>
      <c r="C117" s="116"/>
      <c r="D117" s="116"/>
      <c r="E117" s="81">
        <f t="shared" si="4"/>
        <v>0</v>
      </c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09"/>
      <c r="W117" s="109"/>
    </row>
    <row r="118" spans="1:23" ht="12.75">
      <c r="A118" s="119" t="s">
        <v>270</v>
      </c>
      <c r="B118" s="94" t="s">
        <v>271</v>
      </c>
      <c r="C118" s="113">
        <f>SUM(C103,C110:C117)</f>
        <v>0</v>
      </c>
      <c r="D118" s="113">
        <f>SUM(D103,D110:D117)</f>
        <v>0</v>
      </c>
      <c r="E118" s="81">
        <f t="shared" si="4"/>
        <v>0</v>
      </c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09"/>
      <c r="W118" s="109"/>
    </row>
    <row r="119" spans="1:23" ht="12.75">
      <c r="A119" s="115" t="s">
        <v>272</v>
      </c>
      <c r="B119" s="84" t="s">
        <v>273</v>
      </c>
      <c r="C119" s="113"/>
      <c r="D119" s="113"/>
      <c r="E119" s="81">
        <f t="shared" si="4"/>
        <v>0</v>
      </c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09"/>
      <c r="W119" s="109"/>
    </row>
    <row r="120" spans="1:23" ht="12.75">
      <c r="A120" s="96" t="s">
        <v>274</v>
      </c>
      <c r="B120" s="84" t="s">
        <v>275</v>
      </c>
      <c r="C120" s="110"/>
      <c r="D120" s="110"/>
      <c r="E120" s="81">
        <f t="shared" si="4"/>
        <v>0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9"/>
      <c r="W120" s="109"/>
    </row>
    <row r="121" spans="1:23" ht="12.75">
      <c r="A121" s="115" t="s">
        <v>276</v>
      </c>
      <c r="B121" s="84" t="s">
        <v>277</v>
      </c>
      <c r="C121" s="113"/>
      <c r="D121" s="113"/>
      <c r="E121" s="81">
        <f t="shared" si="4"/>
        <v>0</v>
      </c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09"/>
      <c r="W121" s="109"/>
    </row>
    <row r="122" spans="1:23" s="5" customFormat="1" ht="12.75">
      <c r="A122" s="115" t="s">
        <v>278</v>
      </c>
      <c r="B122" s="84" t="s">
        <v>279</v>
      </c>
      <c r="C122" s="88"/>
      <c r="D122" s="88"/>
      <c r="E122" s="81">
        <f t="shared" si="4"/>
        <v>0</v>
      </c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</row>
    <row r="123" spans="1:23" ht="12.75">
      <c r="A123" s="115" t="s">
        <v>280</v>
      </c>
      <c r="B123" s="84" t="s">
        <v>281</v>
      </c>
      <c r="C123" s="74"/>
      <c r="D123" s="74"/>
      <c r="E123" s="81">
        <f t="shared" si="4"/>
        <v>0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3" ht="12.75">
      <c r="A124" s="119" t="s">
        <v>282</v>
      </c>
      <c r="B124" s="94" t="s">
        <v>283</v>
      </c>
      <c r="C124" s="121">
        <f>SUM(C119:C123)</f>
        <v>0</v>
      </c>
      <c r="D124" s="121">
        <f>SUM(D119:D123)</f>
        <v>0</v>
      </c>
      <c r="E124" s="81">
        <f t="shared" si="4"/>
        <v>0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3" ht="12.75">
      <c r="A125" s="96" t="s">
        <v>284</v>
      </c>
      <c r="B125" s="84" t="s">
        <v>285</v>
      </c>
      <c r="C125" s="74"/>
      <c r="D125" s="74"/>
      <c r="E125" s="81">
        <f t="shared" si="4"/>
        <v>0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</row>
    <row r="126" spans="1:23" ht="12.75">
      <c r="A126" s="96" t="s">
        <v>286</v>
      </c>
      <c r="B126" s="84" t="s">
        <v>287</v>
      </c>
      <c r="C126" s="74"/>
      <c r="D126" s="74"/>
      <c r="E126" s="81">
        <f t="shared" si="4"/>
        <v>0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</row>
    <row r="127" spans="1:23" ht="12.75">
      <c r="A127" s="122" t="s">
        <v>288</v>
      </c>
      <c r="B127" s="123" t="s">
        <v>289</v>
      </c>
      <c r="C127" s="121">
        <f>SUM(C124,C118,C124:C126)</f>
        <v>0</v>
      </c>
      <c r="D127" s="121">
        <f>SUM(D124,D118,D124:D126)</f>
        <v>0</v>
      </c>
      <c r="E127" s="81">
        <f t="shared" si="4"/>
        <v>0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3" ht="12.75">
      <c r="A128" s="124" t="s">
        <v>14</v>
      </c>
      <c r="B128" s="124"/>
      <c r="C128" s="121">
        <f>C99+C127</f>
        <v>15254817</v>
      </c>
      <c r="D128" s="121">
        <f>D99+D127</f>
        <v>623800</v>
      </c>
      <c r="E128" s="81">
        <f>E99+E127</f>
        <v>15878617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2:23" ht="12.75">
      <c r="B129" s="109"/>
      <c r="C129" s="109"/>
      <c r="D129" s="109"/>
      <c r="E129" s="125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2:23" ht="12.75">
      <c r="B130" s="109"/>
      <c r="C130" s="109"/>
      <c r="D130" s="109"/>
      <c r="E130" s="125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2:23" ht="12.75">
      <c r="B131" s="109"/>
      <c r="C131" s="109"/>
      <c r="D131" s="109"/>
      <c r="E131" s="125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</row>
    <row r="132" spans="2:23" ht="12.75">
      <c r="B132" s="109"/>
      <c r="C132" s="109"/>
      <c r="D132" s="109"/>
      <c r="E132" s="125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2:23" ht="12.75">
      <c r="B133" s="109"/>
      <c r="C133" s="109"/>
      <c r="D133" s="109"/>
      <c r="E133" s="125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2:23" ht="12.75">
      <c r="B134" s="109"/>
      <c r="C134" s="109"/>
      <c r="D134" s="109"/>
      <c r="E134" s="125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</row>
    <row r="135" spans="2:23" ht="12.75">
      <c r="B135" s="109"/>
      <c r="C135" s="109"/>
      <c r="D135" s="109"/>
      <c r="E135" s="125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</row>
    <row r="136" spans="2:23" ht="12.75">
      <c r="B136" s="109"/>
      <c r="C136" s="109"/>
      <c r="D136" s="109"/>
      <c r="E136" s="125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</row>
    <row r="137" spans="2:23" ht="12.75">
      <c r="B137" s="109"/>
      <c r="C137" s="109"/>
      <c r="D137" s="109"/>
      <c r="E137" s="125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2:23" ht="12.75">
      <c r="B138" s="109"/>
      <c r="C138" s="109"/>
      <c r="D138" s="109"/>
      <c r="E138" s="125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</row>
    <row r="139" spans="2:23" ht="12.75">
      <c r="B139" s="109"/>
      <c r="C139" s="109"/>
      <c r="D139" s="109"/>
      <c r="E139" s="125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</row>
    <row r="140" spans="2:23" ht="12.75">
      <c r="B140" s="109"/>
      <c r="C140" s="109"/>
      <c r="D140" s="109"/>
      <c r="E140" s="125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</row>
    <row r="141" spans="2:23" ht="12.75">
      <c r="B141" s="109"/>
      <c r="C141" s="109"/>
      <c r="D141" s="109"/>
      <c r="E141" s="125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</row>
    <row r="142" spans="2:23" ht="12.75">
      <c r="B142" s="109"/>
      <c r="C142" s="109"/>
      <c r="D142" s="109"/>
      <c r="E142" s="125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2:23" ht="12.75">
      <c r="B143" s="109"/>
      <c r="C143" s="109"/>
      <c r="D143" s="109"/>
      <c r="E143" s="125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2:23" ht="12.75">
      <c r="B144" s="109"/>
      <c r="C144" s="109"/>
      <c r="D144" s="109"/>
      <c r="E144" s="125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2:23" ht="12.75">
      <c r="B145" s="109"/>
      <c r="C145" s="109"/>
      <c r="D145" s="109"/>
      <c r="E145" s="125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2:23" ht="12.75">
      <c r="B146" s="109"/>
      <c r="C146" s="109"/>
      <c r="D146" s="109"/>
      <c r="E146" s="125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spans="2:23" ht="12.75">
      <c r="B147" s="109"/>
      <c r="C147" s="109"/>
      <c r="D147" s="109"/>
      <c r="E147" s="125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2:23" ht="12.75">
      <c r="B148" s="109"/>
      <c r="C148" s="109"/>
      <c r="D148" s="109"/>
      <c r="E148" s="125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</row>
    <row r="149" spans="2:23" ht="12.75">
      <c r="B149" s="109"/>
      <c r="C149" s="109"/>
      <c r="D149" s="109"/>
      <c r="E149" s="125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2:23" ht="12.75">
      <c r="B150" s="109"/>
      <c r="C150" s="109"/>
      <c r="D150" s="109"/>
      <c r="E150" s="125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</row>
    <row r="151" spans="2:23" ht="12.75">
      <c r="B151" s="109"/>
      <c r="C151" s="109"/>
      <c r="D151" s="109"/>
      <c r="E151" s="125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</row>
    <row r="152" spans="2:23" ht="12.75">
      <c r="B152" s="109"/>
      <c r="C152" s="109"/>
      <c r="D152" s="109"/>
      <c r="E152" s="125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</row>
    <row r="153" spans="2:23" ht="12.75">
      <c r="B153" s="109"/>
      <c r="C153" s="109"/>
      <c r="D153" s="109"/>
      <c r="E153" s="125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2:23" ht="12.75">
      <c r="B154" s="109"/>
      <c r="C154" s="109"/>
      <c r="D154" s="109"/>
      <c r="E154" s="125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2:23" ht="12.75">
      <c r="B155" s="109"/>
      <c r="C155" s="109"/>
      <c r="D155" s="109"/>
      <c r="E155" s="125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2:23" ht="12.75">
      <c r="B156" s="109"/>
      <c r="C156" s="109"/>
      <c r="D156" s="109"/>
      <c r="E156" s="125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2:23" ht="12.75">
      <c r="B157" s="109"/>
      <c r="C157" s="109"/>
      <c r="D157" s="109"/>
      <c r="E157" s="125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2:23" ht="12.75">
      <c r="B158" s="109"/>
      <c r="C158" s="109"/>
      <c r="D158" s="109"/>
      <c r="E158" s="125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2:23" ht="12.75">
      <c r="B159" s="109"/>
      <c r="C159" s="109"/>
      <c r="D159" s="109"/>
      <c r="E159" s="125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2:23" ht="12.75">
      <c r="B160" s="109"/>
      <c r="C160" s="109"/>
      <c r="D160" s="109"/>
      <c r="E160" s="125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2:23" ht="12.75">
      <c r="B161" s="109"/>
      <c r="C161" s="109"/>
      <c r="D161" s="109"/>
      <c r="E161" s="125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2:23" ht="12.75">
      <c r="B162" s="109"/>
      <c r="C162" s="109"/>
      <c r="D162" s="109"/>
      <c r="E162" s="125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2:23" ht="12.75">
      <c r="B163" s="109"/>
      <c r="C163" s="109"/>
      <c r="D163" s="109"/>
      <c r="E163" s="125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2:23" ht="12.75">
      <c r="B164" s="109"/>
      <c r="C164" s="109"/>
      <c r="D164" s="109"/>
      <c r="E164" s="125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2:23" ht="12.75">
      <c r="B165" s="109"/>
      <c r="C165" s="109"/>
      <c r="D165" s="109"/>
      <c r="E165" s="125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2:23" ht="12.75">
      <c r="B166" s="109"/>
      <c r="C166" s="109"/>
      <c r="D166" s="109"/>
      <c r="E166" s="125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2:23" ht="12.75">
      <c r="B167" s="109"/>
      <c r="C167" s="109"/>
      <c r="D167" s="109"/>
      <c r="E167" s="125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2:23" ht="12.75">
      <c r="B168" s="109"/>
      <c r="C168" s="109"/>
      <c r="D168" s="109"/>
      <c r="E168" s="125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2:23" ht="12.75">
      <c r="B169" s="109"/>
      <c r="C169" s="109"/>
      <c r="D169" s="109"/>
      <c r="E169" s="125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2:23" ht="12.75">
      <c r="B170" s="109"/>
      <c r="C170" s="109"/>
      <c r="D170" s="109"/>
      <c r="E170" s="125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2:23" ht="12.75">
      <c r="B171" s="109"/>
      <c r="C171" s="109"/>
      <c r="D171" s="109"/>
      <c r="E171" s="125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</sheetData>
  <sheetProtection selectLockedCells="1" selectUnlockedCells="1"/>
  <mergeCells count="5">
    <mergeCell ref="A1:D1"/>
    <mergeCell ref="A2:D2"/>
    <mergeCell ref="A4:E4"/>
    <mergeCell ref="A74:E74"/>
    <mergeCell ref="A98:E98"/>
  </mergeCells>
  <printOptions/>
  <pageMargins left="0.7083333333333334" right="0.7083333333333334" top="1.2284722222222222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3. melléklet a  9/2020. (IX. 8.)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zoomScale="80" zoomScaleNormal="80" workbookViewId="0" topLeftCell="A22">
      <selection activeCell="C32" sqref="C32"/>
    </sheetView>
  </sheetViews>
  <sheetFormatPr defaultColWidth="9.140625" defaultRowHeight="15"/>
  <cols>
    <col min="1" max="1" width="79.7109375" style="0" customWidth="1"/>
    <col min="3" max="3" width="15.140625" style="1" customWidth="1"/>
    <col min="4" max="4" width="14.8515625" style="1" customWidth="1"/>
    <col min="5" max="5" width="26.140625" style="69" customWidth="1"/>
    <col min="6" max="6" width="9.7109375" style="0" customWidth="1"/>
  </cols>
  <sheetData>
    <row r="1" spans="1:5" ht="24.75" customHeight="1">
      <c r="A1" s="126" t="s">
        <v>295</v>
      </c>
      <c r="B1" s="126"/>
      <c r="C1" s="126"/>
      <c r="D1" s="126"/>
      <c r="E1" s="126"/>
    </row>
    <row r="2" spans="1:5" ht="21.75" customHeight="1">
      <c r="A2" s="127" t="s">
        <v>26</v>
      </c>
      <c r="B2" s="127"/>
      <c r="C2" s="127"/>
      <c r="D2" s="127"/>
      <c r="E2" s="127"/>
    </row>
    <row r="3" ht="12.75">
      <c r="A3" s="128"/>
    </row>
    <row r="4" ht="12.75">
      <c r="A4" s="129" t="s">
        <v>296</v>
      </c>
    </row>
    <row r="5" spans="1:6" s="5" customFormat="1" ht="12.75">
      <c r="A5" s="75" t="s">
        <v>28</v>
      </c>
      <c r="B5" s="76" t="s">
        <v>29</v>
      </c>
      <c r="C5" s="130" t="s">
        <v>297</v>
      </c>
      <c r="D5" s="130" t="s">
        <v>298</v>
      </c>
      <c r="E5" s="131" t="s">
        <v>299</v>
      </c>
      <c r="F5" s="132"/>
    </row>
    <row r="6" spans="1:6" ht="12.75">
      <c r="A6" s="79" t="s">
        <v>49</v>
      </c>
      <c r="B6" s="80" t="s">
        <v>50</v>
      </c>
      <c r="C6" s="9">
        <f>'2.kiadások működés,felh.Önk.'!V6</f>
        <v>16729944</v>
      </c>
      <c r="D6" s="9">
        <f>'4.kiadások működés,felh.Óvoda'!E6</f>
        <v>11440838</v>
      </c>
      <c r="E6" s="133">
        <f aca="true" t="shared" si="0" ref="E6:E18">SUM(C6:D6)</f>
        <v>28170782</v>
      </c>
      <c r="F6" s="134"/>
    </row>
    <row r="7" spans="1:6" ht="12.75">
      <c r="A7" s="79" t="s">
        <v>51</v>
      </c>
      <c r="B7" s="82" t="s">
        <v>52</v>
      </c>
      <c r="C7" s="9">
        <f>'2.kiadások működés,felh.Önk.'!V7</f>
        <v>0</v>
      </c>
      <c r="D7" s="9">
        <f>'4.kiadások működés,felh.Óvoda'!E7</f>
        <v>0</v>
      </c>
      <c r="E7" s="133">
        <f t="shared" si="0"/>
        <v>0</v>
      </c>
      <c r="F7" s="134"/>
    </row>
    <row r="8" spans="1:6" ht="12.75">
      <c r="A8" s="79" t="s">
        <v>53</v>
      </c>
      <c r="B8" s="82" t="s">
        <v>54</v>
      </c>
      <c r="C8" s="9">
        <f>'2.kiadások működés,felh.Önk.'!V8</f>
        <v>0</v>
      </c>
      <c r="D8" s="9">
        <f>'4.kiadások működés,felh.Óvoda'!E8</f>
        <v>0</v>
      </c>
      <c r="E8" s="133">
        <f t="shared" si="0"/>
        <v>0</v>
      </c>
      <c r="F8" s="134"/>
    </row>
    <row r="9" spans="1:6" ht="12.75">
      <c r="A9" s="83" t="s">
        <v>55</v>
      </c>
      <c r="B9" s="82" t="s">
        <v>56</v>
      </c>
      <c r="C9" s="9">
        <f>'2.kiadások működés,felh.Önk.'!V9</f>
        <v>0</v>
      </c>
      <c r="D9" s="9">
        <f>'4.kiadások működés,felh.Óvoda'!E9</f>
        <v>0</v>
      </c>
      <c r="E9" s="133">
        <f t="shared" si="0"/>
        <v>0</v>
      </c>
      <c r="F9" s="134"/>
    </row>
    <row r="10" spans="1:6" ht="12.75">
      <c r="A10" s="83" t="s">
        <v>57</v>
      </c>
      <c r="B10" s="82" t="s">
        <v>58</v>
      </c>
      <c r="C10" s="9">
        <f>'2.kiadások működés,felh.Önk.'!V10</f>
        <v>0</v>
      </c>
      <c r="D10" s="9">
        <f>'4.kiadások működés,felh.Óvoda'!E10</f>
        <v>0</v>
      </c>
      <c r="E10" s="133">
        <f t="shared" si="0"/>
        <v>0</v>
      </c>
      <c r="F10" s="134"/>
    </row>
    <row r="11" spans="1:6" ht="12.75">
      <c r="A11" s="83" t="s">
        <v>59</v>
      </c>
      <c r="B11" s="82" t="s">
        <v>60</v>
      </c>
      <c r="C11" s="9">
        <f>'2.kiadások működés,felh.Önk.'!V11</f>
        <v>0</v>
      </c>
      <c r="D11" s="9">
        <f>'4.kiadások működés,felh.Óvoda'!E11</f>
        <v>1013985</v>
      </c>
      <c r="E11" s="133">
        <f t="shared" si="0"/>
        <v>1013985</v>
      </c>
      <c r="F11" s="134"/>
    </row>
    <row r="12" spans="1:6" ht="12.75">
      <c r="A12" s="83" t="s">
        <v>61</v>
      </c>
      <c r="B12" s="82" t="s">
        <v>62</v>
      </c>
      <c r="C12" s="9">
        <f>'2.kiadások működés,felh.Önk.'!V12</f>
        <v>0</v>
      </c>
      <c r="D12" s="9">
        <f>'4.kiadások működés,felh.Óvoda'!E12</f>
        <v>240000</v>
      </c>
      <c r="E12" s="133">
        <f t="shared" si="0"/>
        <v>240000</v>
      </c>
      <c r="F12" s="134"/>
    </row>
    <row r="13" spans="1:6" ht="12.75">
      <c r="A13" s="83" t="s">
        <v>63</v>
      </c>
      <c r="B13" s="82" t="s">
        <v>64</v>
      </c>
      <c r="C13" s="9">
        <f>'2.kiadások működés,felh.Önk.'!V13</f>
        <v>0</v>
      </c>
      <c r="D13" s="9">
        <f>'4.kiadások működés,felh.Óvoda'!E13</f>
        <v>0</v>
      </c>
      <c r="E13" s="133">
        <f t="shared" si="0"/>
        <v>0</v>
      </c>
      <c r="F13" s="134"/>
    </row>
    <row r="14" spans="1:6" ht="12.75">
      <c r="A14" s="84" t="s">
        <v>65</v>
      </c>
      <c r="B14" s="82" t="s">
        <v>66</v>
      </c>
      <c r="C14" s="9">
        <f>'2.kiadások működés,felh.Önk.'!V14</f>
        <v>450000</v>
      </c>
      <c r="D14" s="9">
        <f>'4.kiadások működés,felh.Óvoda'!E14</f>
        <v>302400</v>
      </c>
      <c r="E14" s="133">
        <f t="shared" si="0"/>
        <v>752400</v>
      </c>
      <c r="F14" s="134"/>
    </row>
    <row r="15" spans="1:6" ht="12.75">
      <c r="A15" s="84" t="s">
        <v>67</v>
      </c>
      <c r="B15" s="82" t="s">
        <v>68</v>
      </c>
      <c r="C15" s="9">
        <f>'2.kiadások működés,felh.Önk.'!V15</f>
        <v>0</v>
      </c>
      <c r="D15" s="9">
        <f>'4.kiadások működés,felh.Óvoda'!E15</f>
        <v>0</v>
      </c>
      <c r="E15" s="133">
        <f t="shared" si="0"/>
        <v>0</v>
      </c>
      <c r="F15" s="134"/>
    </row>
    <row r="16" spans="1:6" ht="12.75">
      <c r="A16" s="84" t="s">
        <v>69</v>
      </c>
      <c r="B16" s="82" t="s">
        <v>70</v>
      </c>
      <c r="C16" s="9">
        <f>'2.kiadások működés,felh.Önk.'!V16</f>
        <v>0</v>
      </c>
      <c r="D16" s="9">
        <f>'4.kiadások működés,felh.Óvoda'!E16</f>
        <v>0</v>
      </c>
      <c r="E16" s="133">
        <f t="shared" si="0"/>
        <v>0</v>
      </c>
      <c r="F16" s="134"/>
    </row>
    <row r="17" spans="1:6" ht="12.75">
      <c r="A17" s="84" t="s">
        <v>71</v>
      </c>
      <c r="B17" s="82" t="s">
        <v>72</v>
      </c>
      <c r="C17" s="9">
        <f>'2.kiadások működés,felh.Önk.'!V17</f>
        <v>0</v>
      </c>
      <c r="D17" s="9">
        <f>'4.kiadások működés,felh.Óvoda'!E17</f>
        <v>0</v>
      </c>
      <c r="E17" s="133">
        <f t="shared" si="0"/>
        <v>0</v>
      </c>
      <c r="F17" s="134"/>
    </row>
    <row r="18" spans="1:6" ht="12.75">
      <c r="A18" s="84" t="s">
        <v>73</v>
      </c>
      <c r="B18" s="82" t="s">
        <v>74</v>
      </c>
      <c r="C18" s="9">
        <f>'2.kiadások működés,felh.Önk.'!V18</f>
        <v>375138</v>
      </c>
      <c r="D18" s="9">
        <f>'4.kiadások működés,felh.Óvoda'!E18</f>
        <v>0</v>
      </c>
      <c r="E18" s="133">
        <f t="shared" si="0"/>
        <v>375138</v>
      </c>
      <c r="F18" s="134"/>
    </row>
    <row r="19" spans="1:6" ht="12.75">
      <c r="A19" s="86" t="s">
        <v>75</v>
      </c>
      <c r="B19" s="87" t="s">
        <v>76</v>
      </c>
      <c r="C19" s="11">
        <f>SUM(C6:C18)</f>
        <v>17555082</v>
      </c>
      <c r="D19" s="11">
        <f>SUM(D6:D18)</f>
        <v>12997223</v>
      </c>
      <c r="E19" s="133">
        <f>SUM(E6:E18)</f>
        <v>30552305</v>
      </c>
      <c r="F19" s="132"/>
    </row>
    <row r="20" spans="1:6" ht="12.75">
      <c r="A20" s="84" t="s">
        <v>77</v>
      </c>
      <c r="B20" s="82" t="s">
        <v>78</v>
      </c>
      <c r="C20" s="9">
        <f>'2.kiadások működés,felh.Önk.'!V20</f>
        <v>3051180</v>
      </c>
      <c r="D20" s="9">
        <f>'4.kiadások működés,felh.Óvoda'!E20</f>
        <v>0</v>
      </c>
      <c r="E20" s="133">
        <f>SUM(C20:D20)</f>
        <v>3051180</v>
      </c>
      <c r="F20" s="134"/>
    </row>
    <row r="21" spans="1:6" ht="12.75">
      <c r="A21" s="84" t="s">
        <v>79</v>
      </c>
      <c r="B21" s="82" t="s">
        <v>80</v>
      </c>
      <c r="C21" s="9">
        <f>'2.kiadások működés,felh.Önk.'!V21</f>
        <v>2884969</v>
      </c>
      <c r="D21" s="9">
        <f>'4.kiadások működés,felh.Óvoda'!E21</f>
        <v>0</v>
      </c>
      <c r="E21" s="133">
        <f>SUM(C21:D21)</f>
        <v>2884969</v>
      </c>
      <c r="F21" s="134"/>
    </row>
    <row r="22" spans="1:6" ht="12.75">
      <c r="A22" s="90" t="s">
        <v>81</v>
      </c>
      <c r="B22" s="82" t="s">
        <v>82</v>
      </c>
      <c r="C22" s="9">
        <f>'2.kiadások működés,felh.Önk.'!V22</f>
        <v>0</v>
      </c>
      <c r="D22" s="9">
        <f>'4.kiadások működés,felh.Óvoda'!E22</f>
        <v>0</v>
      </c>
      <c r="E22" s="133">
        <f>SUM(C22:D22)</f>
        <v>0</v>
      </c>
      <c r="F22" s="134"/>
    </row>
    <row r="23" spans="1:6" ht="12.75">
      <c r="A23" s="91" t="s">
        <v>83</v>
      </c>
      <c r="B23" s="87" t="s">
        <v>84</v>
      </c>
      <c r="C23" s="9">
        <f>SUM(C20:C22)</f>
        <v>5936149</v>
      </c>
      <c r="D23" s="9">
        <f>SUM(D20:D22)</f>
        <v>0</v>
      </c>
      <c r="E23" s="133">
        <f>SUM(E20:E22)</f>
        <v>5936149</v>
      </c>
      <c r="F23" s="132"/>
    </row>
    <row r="24" spans="1:6" ht="12.75">
      <c r="A24" s="92" t="s">
        <v>85</v>
      </c>
      <c r="B24" s="93" t="s">
        <v>86</v>
      </c>
      <c r="C24" s="11">
        <f>C19+C23</f>
        <v>23491231</v>
      </c>
      <c r="D24" s="11">
        <f>D19+D23</f>
        <v>12997223</v>
      </c>
      <c r="E24" s="133">
        <f aca="true" t="shared" si="1" ref="E24:E32">SUM(C24:D24)</f>
        <v>36488454</v>
      </c>
      <c r="F24" s="132"/>
    </row>
    <row r="25" spans="1:6" ht="12.75">
      <c r="A25" s="94" t="s">
        <v>87</v>
      </c>
      <c r="B25" s="93" t="s">
        <v>88</v>
      </c>
      <c r="C25" s="11">
        <f>'2.kiadások működés,felh.Önk.'!V25</f>
        <v>3691949</v>
      </c>
      <c r="D25" s="11">
        <f>'4.kiadások működés,felh.Óvoda'!E25</f>
        <v>2257594</v>
      </c>
      <c r="E25" s="133">
        <f t="shared" si="1"/>
        <v>5949543</v>
      </c>
      <c r="F25" s="132"/>
    </row>
    <row r="26" spans="1:6" ht="12.75">
      <c r="A26" s="84" t="s">
        <v>89</v>
      </c>
      <c r="B26" s="82" t="s">
        <v>90</v>
      </c>
      <c r="C26" s="9">
        <f>'2.kiadások működés,felh.Önk.'!V26</f>
        <v>0</v>
      </c>
      <c r="D26" s="9">
        <f>'4.kiadások működés,felh.Óvoda'!E26</f>
        <v>0</v>
      </c>
      <c r="E26" s="133">
        <f t="shared" si="1"/>
        <v>0</v>
      </c>
      <c r="F26" s="134"/>
    </row>
    <row r="27" spans="1:6" ht="12.75">
      <c r="A27" s="84" t="s">
        <v>91</v>
      </c>
      <c r="B27" s="82" t="s">
        <v>92</v>
      </c>
      <c r="C27" s="9">
        <f>'2.kiadások működés,felh.Önk.'!V27</f>
        <v>3149234</v>
      </c>
      <c r="D27" s="9">
        <f>'4.kiadások működés,felh.Óvoda'!E27</f>
        <v>80000</v>
      </c>
      <c r="E27" s="133">
        <f t="shared" si="1"/>
        <v>3229234</v>
      </c>
      <c r="F27" s="134"/>
    </row>
    <row r="28" spans="1:6" ht="12.75">
      <c r="A28" s="84" t="s">
        <v>93</v>
      </c>
      <c r="B28" s="82" t="s">
        <v>94</v>
      </c>
      <c r="C28" s="9">
        <f>'2.kiadások működés,felh.Önk.'!V28</f>
        <v>0</v>
      </c>
      <c r="D28" s="9">
        <f>'4.kiadások működés,felh.Óvoda'!E28</f>
        <v>0</v>
      </c>
      <c r="E28" s="133">
        <f t="shared" si="1"/>
        <v>0</v>
      </c>
      <c r="F28" s="134"/>
    </row>
    <row r="29" spans="1:6" ht="12.75">
      <c r="A29" s="91" t="s">
        <v>95</v>
      </c>
      <c r="B29" s="87" t="s">
        <v>96</v>
      </c>
      <c r="C29" s="11">
        <f>SUM(C26:C28)</f>
        <v>3149234</v>
      </c>
      <c r="D29" s="11">
        <f>SUM(D26:D28)</f>
        <v>80000</v>
      </c>
      <c r="E29" s="133">
        <f t="shared" si="1"/>
        <v>3229234</v>
      </c>
      <c r="F29" s="132"/>
    </row>
    <row r="30" spans="1:6" ht="12.75">
      <c r="A30" s="84" t="s">
        <v>97</v>
      </c>
      <c r="B30" s="82" t="s">
        <v>98</v>
      </c>
      <c r="C30" s="9">
        <f>'2.kiadások működés,felh.Önk.'!V30</f>
        <v>90000</v>
      </c>
      <c r="D30" s="9">
        <f>'4.kiadások működés,felh.Óvoda'!E30</f>
        <v>60000</v>
      </c>
      <c r="E30" s="133">
        <f t="shared" si="1"/>
        <v>150000</v>
      </c>
      <c r="F30" s="134"/>
    </row>
    <row r="31" spans="1:6" ht="12.75">
      <c r="A31" s="84" t="s">
        <v>99</v>
      </c>
      <c r="B31" s="82" t="s">
        <v>100</v>
      </c>
      <c r="C31" s="9">
        <f>'2.kiadások működés,felh.Önk.'!V31</f>
        <v>222000</v>
      </c>
      <c r="D31" s="9">
        <f>'4.kiadások működés,felh.Óvoda'!E31</f>
        <v>0</v>
      </c>
      <c r="E31" s="133">
        <f t="shared" si="1"/>
        <v>222000</v>
      </c>
      <c r="F31" s="134"/>
    </row>
    <row r="32" spans="1:6" ht="15" customHeight="1">
      <c r="A32" s="91" t="s">
        <v>101</v>
      </c>
      <c r="B32" s="87" t="s">
        <v>102</v>
      </c>
      <c r="C32" s="11">
        <f>SUM(C30:C31)</f>
        <v>312000</v>
      </c>
      <c r="D32" s="11">
        <f>SUM(D30:D31)</f>
        <v>60000</v>
      </c>
      <c r="E32" s="133">
        <f t="shared" si="1"/>
        <v>372000</v>
      </c>
      <c r="F32" s="132"/>
    </row>
    <row r="33" spans="1:6" ht="12.75">
      <c r="A33" s="84" t="s">
        <v>103</v>
      </c>
      <c r="B33" s="82" t="s">
        <v>104</v>
      </c>
      <c r="C33" s="9">
        <f>'2.kiadások működés,felh.Önk.'!V33</f>
        <v>1142031</v>
      </c>
      <c r="D33" s="9">
        <f>'4.kiadások működés,felh.Óvoda'!E33</f>
        <v>220000</v>
      </c>
      <c r="E33" s="133">
        <f aca="true" t="shared" si="2" ref="E33:E39">SUM(C33:D33)</f>
        <v>1362031</v>
      </c>
      <c r="F33" s="134"/>
    </row>
    <row r="34" spans="1:6" ht="12.75">
      <c r="A34" s="84" t="s">
        <v>105</v>
      </c>
      <c r="B34" s="82" t="s">
        <v>106</v>
      </c>
      <c r="C34" s="9">
        <f>'2.kiadások működés,felh.Önk.'!V34</f>
        <v>833457</v>
      </c>
      <c r="D34" s="9">
        <f>'4.kiadások működés,felh.Óvoda'!E34</f>
        <v>0</v>
      </c>
      <c r="E34" s="133">
        <f t="shared" si="2"/>
        <v>833457</v>
      </c>
      <c r="F34" s="134"/>
    </row>
    <row r="35" spans="1:6" ht="12.75">
      <c r="A35" s="84" t="s">
        <v>107</v>
      </c>
      <c r="B35" s="82" t="s">
        <v>108</v>
      </c>
      <c r="C35" s="9">
        <f>'2.kiadások működés,felh.Önk.'!V35</f>
        <v>0</v>
      </c>
      <c r="D35" s="9">
        <f>'4.kiadások működés,felh.Óvoda'!E35</f>
        <v>0</v>
      </c>
      <c r="E35" s="133">
        <f t="shared" si="2"/>
        <v>0</v>
      </c>
      <c r="F35" s="134"/>
    </row>
    <row r="36" spans="1:6" ht="12.75">
      <c r="A36" s="84" t="s">
        <v>109</v>
      </c>
      <c r="B36" s="82" t="s">
        <v>110</v>
      </c>
      <c r="C36" s="9">
        <f>'2.kiadások működés,felh.Önk.'!V36</f>
        <v>550000</v>
      </c>
      <c r="D36" s="9">
        <f>'4.kiadások működés,felh.Óvoda'!D36</f>
        <v>0</v>
      </c>
      <c r="E36" s="133">
        <f t="shared" si="2"/>
        <v>550000</v>
      </c>
      <c r="F36" s="134"/>
    </row>
    <row r="37" spans="1:6" ht="12.75">
      <c r="A37" s="95" t="s">
        <v>111</v>
      </c>
      <c r="B37" s="82" t="s">
        <v>112</v>
      </c>
      <c r="C37" s="9">
        <f>'2.kiadások működés,felh.Önk.'!V37</f>
        <v>0</v>
      </c>
      <c r="D37" s="9">
        <f>'4.kiadások működés,felh.Óvoda'!E37</f>
        <v>0</v>
      </c>
      <c r="E37" s="133">
        <f t="shared" si="2"/>
        <v>0</v>
      </c>
      <c r="F37" s="134"/>
    </row>
    <row r="38" spans="1:6" ht="12.75">
      <c r="A38" s="90" t="s">
        <v>113</v>
      </c>
      <c r="B38" s="82" t="s">
        <v>114</v>
      </c>
      <c r="C38" s="9">
        <f>'2.kiadások működés,felh.Önk.'!V38</f>
        <v>195000</v>
      </c>
      <c r="D38" s="9">
        <f>'4.kiadások működés,felh.Óvoda'!E38</f>
        <v>0</v>
      </c>
      <c r="E38" s="133">
        <f t="shared" si="2"/>
        <v>195000</v>
      </c>
      <c r="F38" s="134"/>
    </row>
    <row r="39" spans="1:6" ht="12.75">
      <c r="A39" s="84" t="s">
        <v>115</v>
      </c>
      <c r="B39" s="82" t="s">
        <v>116</v>
      </c>
      <c r="C39" s="9">
        <f>'2.kiadások működés,felh.Önk.'!V39</f>
        <v>2918894</v>
      </c>
      <c r="D39" s="9">
        <f>'4.kiadások működés,felh.Óvoda'!E39</f>
        <v>120000</v>
      </c>
      <c r="E39" s="133">
        <f t="shared" si="2"/>
        <v>3038894</v>
      </c>
      <c r="F39" s="134"/>
    </row>
    <row r="40" spans="1:6" ht="12.75">
      <c r="A40" s="91" t="s">
        <v>117</v>
      </c>
      <c r="B40" s="87" t="s">
        <v>118</v>
      </c>
      <c r="C40" s="11">
        <f>SUM(C33:C39)</f>
        <v>5639382</v>
      </c>
      <c r="D40" s="11">
        <f>SUM(D33:D39)</f>
        <v>340000</v>
      </c>
      <c r="E40" s="133">
        <f aca="true" t="shared" si="3" ref="E40:E48">SUM(C40:D40)</f>
        <v>5979382</v>
      </c>
      <c r="F40" s="132"/>
    </row>
    <row r="41" spans="1:6" ht="12.75">
      <c r="A41" s="84" t="s">
        <v>119</v>
      </c>
      <c r="B41" s="82" t="s">
        <v>120</v>
      </c>
      <c r="C41" s="9">
        <f>'2.kiadások működés,felh.Önk.'!V41</f>
        <v>1321785</v>
      </c>
      <c r="D41" s="9">
        <f>'4.kiadások működés,felh.Óvoda'!E41</f>
        <v>20000</v>
      </c>
      <c r="E41" s="133">
        <f t="shared" si="3"/>
        <v>1341785</v>
      </c>
      <c r="F41" s="134"/>
    </row>
    <row r="42" spans="1:6" ht="12.75">
      <c r="A42" s="84" t="s">
        <v>121</v>
      </c>
      <c r="B42" s="82" t="s">
        <v>122</v>
      </c>
      <c r="C42" s="9">
        <f>'2.kiadások működés,felh.Önk.'!V42</f>
        <v>0</v>
      </c>
      <c r="D42" s="9">
        <f>'4.kiadások működés,felh.Óvoda'!E42</f>
        <v>0</v>
      </c>
      <c r="E42" s="133">
        <f t="shared" si="3"/>
        <v>0</v>
      </c>
      <c r="F42" s="134"/>
    </row>
    <row r="43" spans="1:6" ht="12.75">
      <c r="A43" s="91" t="s">
        <v>123</v>
      </c>
      <c r="B43" s="87" t="s">
        <v>124</v>
      </c>
      <c r="C43" s="11">
        <f>SUM(C41:C42)</f>
        <v>1321785</v>
      </c>
      <c r="D43" s="11">
        <f>SUM(D41:D42)</f>
        <v>20000</v>
      </c>
      <c r="E43" s="133">
        <f t="shared" si="3"/>
        <v>1341785</v>
      </c>
      <c r="F43" s="132"/>
    </row>
    <row r="44" spans="1:6" ht="12.75">
      <c r="A44" s="84" t="s">
        <v>125</v>
      </c>
      <c r="B44" s="82" t="s">
        <v>126</v>
      </c>
      <c r="C44" s="9">
        <f>'2.kiadások működés,felh.Önk.'!V44</f>
        <v>2281579</v>
      </c>
      <c r="D44" s="9">
        <f>'4.kiadások működés,felh.Óvoda'!E44</f>
        <v>118800</v>
      </c>
      <c r="E44" s="133">
        <f t="shared" si="3"/>
        <v>2400379</v>
      </c>
      <c r="F44" s="134"/>
    </row>
    <row r="45" spans="1:6" ht="12.75">
      <c r="A45" s="84" t="s">
        <v>127</v>
      </c>
      <c r="B45" s="82" t="s">
        <v>128</v>
      </c>
      <c r="C45" s="9">
        <f>'2.kiadások működés,felh.Önk.'!V45</f>
        <v>0</v>
      </c>
      <c r="D45" s="9">
        <f>'4.kiadások működés,felh.Óvoda'!E45</f>
        <v>0</v>
      </c>
      <c r="E45" s="133">
        <f t="shared" si="3"/>
        <v>0</v>
      </c>
      <c r="F45" s="134"/>
    </row>
    <row r="46" spans="1:6" ht="12.75">
      <c r="A46" s="84" t="s">
        <v>129</v>
      </c>
      <c r="B46" s="82" t="s">
        <v>130</v>
      </c>
      <c r="C46" s="9">
        <f>'2.kiadások működés,felh.Önk.'!V46</f>
        <v>0</v>
      </c>
      <c r="D46" s="9">
        <f>'4.kiadások működés,felh.Óvoda'!E46</f>
        <v>0</v>
      </c>
      <c r="E46" s="133">
        <f t="shared" si="3"/>
        <v>0</v>
      </c>
      <c r="F46" s="134"/>
    </row>
    <row r="47" spans="1:6" ht="12.75">
      <c r="A47" s="84" t="s">
        <v>131</v>
      </c>
      <c r="B47" s="82" t="s">
        <v>132</v>
      </c>
      <c r="C47" s="9">
        <f>'2.kiadások működés,felh.Önk.'!V47</f>
        <v>0</v>
      </c>
      <c r="D47" s="9">
        <f>'4.kiadások működés,felh.Óvoda'!E47</f>
        <v>0</v>
      </c>
      <c r="E47" s="133">
        <f t="shared" si="3"/>
        <v>0</v>
      </c>
      <c r="F47" s="134"/>
    </row>
    <row r="48" spans="1:6" ht="12.75">
      <c r="A48" s="84" t="s">
        <v>133</v>
      </c>
      <c r="B48" s="82" t="s">
        <v>134</v>
      </c>
      <c r="C48" s="9">
        <f>'2.kiadások működés,felh.Önk.'!V48</f>
        <v>10007</v>
      </c>
      <c r="D48" s="9">
        <f>'4.kiadások működés,felh.Óvoda'!E48</f>
        <v>5000</v>
      </c>
      <c r="E48" s="133">
        <f t="shared" si="3"/>
        <v>15007</v>
      </c>
      <c r="F48" s="134"/>
    </row>
    <row r="49" spans="1:6" ht="12.75">
      <c r="A49" s="91" t="s">
        <v>135</v>
      </c>
      <c r="B49" s="87" t="s">
        <v>136</v>
      </c>
      <c r="C49" s="11">
        <f>SUM(C44:C48)</f>
        <v>2291586</v>
      </c>
      <c r="D49" s="11">
        <f>SUM(D44:D48)</f>
        <v>123800</v>
      </c>
      <c r="E49" s="133">
        <f>SUM(E44:E48)</f>
        <v>2415386</v>
      </c>
      <c r="F49" s="132"/>
    </row>
    <row r="50" spans="1:6" ht="12.75">
      <c r="A50" s="94" t="s">
        <v>137</v>
      </c>
      <c r="B50" s="93" t="s">
        <v>138</v>
      </c>
      <c r="C50" s="11">
        <f>C29+C32+C40+C43+C49</f>
        <v>12713987</v>
      </c>
      <c r="D50" s="11">
        <f>SUM(D49,D43,D40,D32,D29)</f>
        <v>623800</v>
      </c>
      <c r="E50" s="133">
        <f aca="true" t="shared" si="4" ref="E50:E64">SUM(C50:D50)</f>
        <v>13337787</v>
      </c>
      <c r="F50" s="132"/>
    </row>
    <row r="51" spans="1:6" ht="12.75">
      <c r="A51" s="96" t="s">
        <v>139</v>
      </c>
      <c r="B51" s="82" t="s">
        <v>140</v>
      </c>
      <c r="C51" s="135">
        <f>'2.kiadások működés,felh.Önk.'!V51</f>
        <v>0</v>
      </c>
      <c r="D51" s="9">
        <f>'4.kiadások működés,felh.Óvoda'!E51</f>
        <v>0</v>
      </c>
      <c r="E51" s="133">
        <f t="shared" si="4"/>
        <v>0</v>
      </c>
      <c r="F51" s="134"/>
    </row>
    <row r="52" spans="1:6" ht="12.75">
      <c r="A52" s="96" t="s">
        <v>141</v>
      </c>
      <c r="B52" s="82" t="s">
        <v>142</v>
      </c>
      <c r="C52" s="9">
        <f>'2.kiadások működés,felh.Önk.'!V52</f>
        <v>0</v>
      </c>
      <c r="D52" s="9">
        <f>'4.kiadások működés,felh.Óvoda'!E52</f>
        <v>0</v>
      </c>
      <c r="E52" s="133">
        <f t="shared" si="4"/>
        <v>0</v>
      </c>
      <c r="F52" s="134"/>
    </row>
    <row r="53" spans="1:6" ht="12.75">
      <c r="A53" s="97" t="s">
        <v>143</v>
      </c>
      <c r="B53" s="82" t="s">
        <v>144</v>
      </c>
      <c r="C53" s="9">
        <f>'2.kiadások működés,felh.Önk.'!V53</f>
        <v>0</v>
      </c>
      <c r="D53" s="9">
        <f>'4.kiadások működés,felh.Óvoda'!E53</f>
        <v>0</v>
      </c>
      <c r="E53" s="133">
        <f t="shared" si="4"/>
        <v>0</v>
      </c>
      <c r="F53" s="134"/>
    </row>
    <row r="54" spans="1:6" ht="12.75">
      <c r="A54" s="97" t="s">
        <v>145</v>
      </c>
      <c r="B54" s="82" t="s">
        <v>146</v>
      </c>
      <c r="C54" s="9">
        <f>'2.kiadások működés,felh.Önk.'!V54</f>
        <v>0</v>
      </c>
      <c r="D54" s="9">
        <f>'4.kiadások működés,felh.Óvoda'!E54</f>
        <v>0</v>
      </c>
      <c r="E54" s="133">
        <f t="shared" si="4"/>
        <v>0</v>
      </c>
      <c r="F54" s="134"/>
    </row>
    <row r="55" spans="1:6" ht="12.75">
      <c r="A55" s="97" t="s">
        <v>147</v>
      </c>
      <c r="B55" s="82" t="s">
        <v>148</v>
      </c>
      <c r="C55" s="9">
        <f>'2.kiadások működés,felh.Önk.'!V55</f>
        <v>0</v>
      </c>
      <c r="D55" s="9">
        <f>'4.kiadások működés,felh.Óvoda'!E55</f>
        <v>0</v>
      </c>
      <c r="E55" s="133">
        <f t="shared" si="4"/>
        <v>0</v>
      </c>
      <c r="F55" s="134"/>
    </row>
    <row r="56" spans="1:6" ht="12.75">
      <c r="A56" s="96" t="s">
        <v>149</v>
      </c>
      <c r="B56" s="82" t="s">
        <v>150</v>
      </c>
      <c r="C56" s="9">
        <f>'2.kiadások működés,felh.Önk.'!V56</f>
        <v>0</v>
      </c>
      <c r="D56" s="9">
        <f>'4.kiadások működés,felh.Óvoda'!E56</f>
        <v>0</v>
      </c>
      <c r="E56" s="133">
        <f t="shared" si="4"/>
        <v>0</v>
      </c>
      <c r="F56" s="134"/>
    </row>
    <row r="57" spans="1:6" ht="12.75">
      <c r="A57" s="96" t="s">
        <v>151</v>
      </c>
      <c r="B57" s="82" t="s">
        <v>152</v>
      </c>
      <c r="C57" s="9">
        <f>'2.kiadások működés,felh.Önk.'!V57</f>
        <v>0</v>
      </c>
      <c r="D57" s="9">
        <f>'4.kiadások működés,felh.Óvoda'!E57</f>
        <v>0</v>
      </c>
      <c r="E57" s="133">
        <f t="shared" si="4"/>
        <v>0</v>
      </c>
      <c r="F57" s="134"/>
    </row>
    <row r="58" spans="1:6" ht="12.75">
      <c r="A58" s="96" t="s">
        <v>153</v>
      </c>
      <c r="B58" s="82" t="s">
        <v>154</v>
      </c>
      <c r="C58" s="9">
        <f>'2.kiadások működés,felh.Önk.'!V58</f>
        <v>10948090</v>
      </c>
      <c r="D58" s="9">
        <f>'4.kiadások működés,felh.Óvoda'!E58</f>
        <v>0</v>
      </c>
      <c r="E58" s="133">
        <f t="shared" si="4"/>
        <v>10948090</v>
      </c>
      <c r="F58" s="134"/>
    </row>
    <row r="59" spans="1:6" ht="12.75">
      <c r="A59" s="98" t="s">
        <v>155</v>
      </c>
      <c r="B59" s="93" t="s">
        <v>156</v>
      </c>
      <c r="C59" s="11">
        <f>SUM(C51:C58)</f>
        <v>10948090</v>
      </c>
      <c r="D59" s="11">
        <f>SUM(D51:D58)</f>
        <v>0</v>
      </c>
      <c r="E59" s="133">
        <f t="shared" si="4"/>
        <v>10948090</v>
      </c>
      <c r="F59" s="132"/>
    </row>
    <row r="60" spans="1:6" ht="12.75">
      <c r="A60" s="99" t="s">
        <v>157</v>
      </c>
      <c r="B60" s="82" t="s">
        <v>158</v>
      </c>
      <c r="C60" s="9">
        <f>'2.kiadások működés,felh.Önk.'!V60</f>
        <v>0</v>
      </c>
      <c r="D60" s="9">
        <f>'4.kiadások működés,felh.Óvoda'!E60</f>
        <v>0</v>
      </c>
      <c r="E60" s="133">
        <f t="shared" si="4"/>
        <v>0</v>
      </c>
      <c r="F60" s="134"/>
    </row>
    <row r="61" spans="1:6" ht="12.75">
      <c r="A61" s="99" t="s">
        <v>159</v>
      </c>
      <c r="B61" s="82" t="s">
        <v>160</v>
      </c>
      <c r="C61" s="9">
        <f>'2.kiadások működés,felh.Önk.'!V61</f>
        <v>0</v>
      </c>
      <c r="D61" s="9">
        <f>'4.kiadások működés,felh.Óvoda'!E61</f>
        <v>0</v>
      </c>
      <c r="E61" s="133">
        <f t="shared" si="4"/>
        <v>0</v>
      </c>
      <c r="F61" s="134"/>
    </row>
    <row r="62" spans="1:6" ht="12.75">
      <c r="A62" s="99" t="s">
        <v>161</v>
      </c>
      <c r="B62" s="82" t="s">
        <v>162</v>
      </c>
      <c r="C62" s="9">
        <f>'2.kiadások működés,felh.Önk.'!V62</f>
        <v>0</v>
      </c>
      <c r="D62" s="9">
        <f>'4.kiadások működés,felh.Óvoda'!E62</f>
        <v>0</v>
      </c>
      <c r="E62" s="133">
        <f t="shared" si="4"/>
        <v>0</v>
      </c>
      <c r="F62" s="134"/>
    </row>
    <row r="63" spans="1:6" ht="12.75">
      <c r="A63" s="99" t="s">
        <v>163</v>
      </c>
      <c r="B63" s="82" t="s">
        <v>164</v>
      </c>
      <c r="C63" s="9">
        <f>'2.kiadások működés,felh.Önk.'!V63</f>
        <v>0</v>
      </c>
      <c r="D63" s="9">
        <f>'4.kiadások működés,felh.Óvoda'!E63</f>
        <v>0</v>
      </c>
      <c r="E63" s="133">
        <f t="shared" si="4"/>
        <v>0</v>
      </c>
      <c r="F63" s="134"/>
    </row>
    <row r="64" spans="1:6" ht="12.75">
      <c r="A64" s="99" t="s">
        <v>165</v>
      </c>
      <c r="B64" s="82" t="s">
        <v>166</v>
      </c>
      <c r="C64" s="9">
        <f>'2.kiadások működés,felh.Önk.'!V64</f>
        <v>0</v>
      </c>
      <c r="D64" s="9">
        <f>'4.kiadások működés,felh.Óvoda'!E64</f>
        <v>0</v>
      </c>
      <c r="E64" s="133">
        <f t="shared" si="4"/>
        <v>0</v>
      </c>
      <c r="F64" s="134"/>
    </row>
    <row r="65" spans="1:6" ht="12.75">
      <c r="A65" s="99" t="s">
        <v>167</v>
      </c>
      <c r="B65" s="82" t="s">
        <v>168</v>
      </c>
      <c r="C65" s="9">
        <f>'2.kiadások működés,felh.Önk.'!V65</f>
        <v>867999</v>
      </c>
      <c r="D65" s="9">
        <f>'4.kiadások működés,felh.Óvoda'!E65</f>
        <v>0</v>
      </c>
      <c r="E65" s="133">
        <f aca="true" t="shared" si="5" ref="E65:E72">SUM(C65:D65)</f>
        <v>867999</v>
      </c>
      <c r="F65" s="134"/>
    </row>
    <row r="66" spans="1:6" ht="12.75">
      <c r="A66" s="99" t="s">
        <v>169</v>
      </c>
      <c r="B66" s="82" t="s">
        <v>170</v>
      </c>
      <c r="C66" s="9">
        <f>'2.kiadások működés,felh.Önk.'!V66</f>
        <v>0</v>
      </c>
      <c r="D66" s="9">
        <f>'4.kiadások működés,felh.Óvoda'!E66</f>
        <v>0</v>
      </c>
      <c r="E66" s="133">
        <f t="shared" si="5"/>
        <v>0</v>
      </c>
      <c r="F66" s="134"/>
    </row>
    <row r="67" spans="1:6" ht="12.75">
      <c r="A67" s="99" t="s">
        <v>171</v>
      </c>
      <c r="B67" s="82" t="s">
        <v>172</v>
      </c>
      <c r="C67" s="9">
        <f>'2.kiadások működés,felh.Önk.'!V67</f>
        <v>1000000</v>
      </c>
      <c r="D67" s="9">
        <f>'4.kiadások működés,felh.Óvoda'!E67</f>
        <v>0</v>
      </c>
      <c r="E67" s="133">
        <f t="shared" si="5"/>
        <v>1000000</v>
      </c>
      <c r="F67" s="134"/>
    </row>
    <row r="68" spans="1:6" ht="12.75">
      <c r="A68" s="99" t="s">
        <v>173</v>
      </c>
      <c r="B68" s="82" t="s">
        <v>174</v>
      </c>
      <c r="C68" s="9">
        <f>'2.kiadások működés,felh.Önk.'!V68</f>
        <v>0</v>
      </c>
      <c r="D68" s="9">
        <f>'4.kiadások működés,felh.Óvoda'!E68</f>
        <v>0</v>
      </c>
      <c r="E68" s="133">
        <f t="shared" si="5"/>
        <v>0</v>
      </c>
      <c r="F68" s="134"/>
    </row>
    <row r="69" spans="1:6" ht="12.75">
      <c r="A69" s="100" t="s">
        <v>175</v>
      </c>
      <c r="B69" s="82" t="s">
        <v>176</v>
      </c>
      <c r="C69" s="9">
        <f>'2.kiadások működés,felh.Önk.'!V69</f>
        <v>0</v>
      </c>
      <c r="D69" s="9">
        <f>'4.kiadások működés,felh.Óvoda'!E69</f>
        <v>0</v>
      </c>
      <c r="E69" s="133">
        <f t="shared" si="5"/>
        <v>0</v>
      </c>
      <c r="F69" s="134"/>
    </row>
    <row r="70" spans="1:6" ht="12.75">
      <c r="A70" s="99" t="s">
        <v>177</v>
      </c>
      <c r="B70" s="82" t="s">
        <v>178</v>
      </c>
      <c r="C70" s="9">
        <f>'2.kiadások működés,felh.Önk.'!V70</f>
        <v>0</v>
      </c>
      <c r="D70" s="9">
        <f>'4.kiadások működés,felh.Óvoda'!E70</f>
        <v>0</v>
      </c>
      <c r="E70" s="133">
        <f t="shared" si="5"/>
        <v>0</v>
      </c>
      <c r="F70" s="134"/>
    </row>
    <row r="71" spans="1:6" ht="12.75">
      <c r="A71" s="100" t="s">
        <v>179</v>
      </c>
      <c r="B71" s="82" t="s">
        <v>180</v>
      </c>
      <c r="C71" s="9">
        <f>'2.kiadások működés,felh.Önk.'!V71</f>
        <v>12000</v>
      </c>
      <c r="D71" s="9">
        <f>'4.kiadások működés,felh.Óvoda'!E71</f>
        <v>0</v>
      </c>
      <c r="E71" s="133">
        <f t="shared" si="5"/>
        <v>12000</v>
      </c>
      <c r="F71" s="134"/>
    </row>
    <row r="72" spans="1:6" ht="12.75">
      <c r="A72" s="100" t="s">
        <v>181</v>
      </c>
      <c r="B72" s="82" t="s">
        <v>182</v>
      </c>
      <c r="C72" s="9">
        <f>'2.kiadások működés,felh.Önk.'!V72</f>
        <v>0</v>
      </c>
      <c r="D72" s="9">
        <f>'4.kiadások működés,felh.Óvoda'!E72</f>
        <v>0</v>
      </c>
      <c r="E72" s="133">
        <f t="shared" si="5"/>
        <v>0</v>
      </c>
      <c r="F72" s="134"/>
    </row>
    <row r="73" spans="1:6" ht="12.75">
      <c r="A73" s="98" t="s">
        <v>183</v>
      </c>
      <c r="B73" s="93" t="s">
        <v>184</v>
      </c>
      <c r="C73" s="11">
        <f>SUM(C60:C72)</f>
        <v>1879999</v>
      </c>
      <c r="D73" s="11">
        <f>SUM(D60:D72)</f>
        <v>0</v>
      </c>
      <c r="E73" s="133">
        <f>SUM(C73:D73)</f>
        <v>1879999</v>
      </c>
      <c r="F73" s="132"/>
    </row>
    <row r="74" spans="1:6" ht="18" customHeight="1">
      <c r="A74" s="136" t="s">
        <v>185</v>
      </c>
      <c r="B74" s="136"/>
      <c r="C74" s="136"/>
      <c r="D74" s="136"/>
      <c r="E74" s="136"/>
      <c r="F74" s="132"/>
    </row>
    <row r="75" spans="1:6" ht="12.75">
      <c r="A75" s="102" t="s">
        <v>186</v>
      </c>
      <c r="B75" s="82" t="s">
        <v>187</v>
      </c>
      <c r="C75" s="9">
        <f>'2.kiadások működés,felh.Önk.'!V75</f>
        <v>0</v>
      </c>
      <c r="D75" s="9">
        <f>'4.kiadások működés,felh.Óvoda'!E75</f>
        <v>0</v>
      </c>
      <c r="E75" s="133">
        <f aca="true" t="shared" si="6" ref="E75:E97">SUM(C75:D75)</f>
        <v>0</v>
      </c>
      <c r="F75" s="134"/>
    </row>
    <row r="76" spans="1:6" ht="12.75">
      <c r="A76" s="102" t="s">
        <v>188</v>
      </c>
      <c r="B76" s="82" t="s">
        <v>189</v>
      </c>
      <c r="C76" s="9">
        <f>'2.kiadások működés,felh.Önk.'!V76</f>
        <v>5308971</v>
      </c>
      <c r="D76" s="9">
        <f>'4.kiadások működés,felh.Óvoda'!E76</f>
        <v>0</v>
      </c>
      <c r="E76" s="133">
        <f t="shared" si="6"/>
        <v>5308971</v>
      </c>
      <c r="F76" s="134"/>
    </row>
    <row r="77" spans="1:6" ht="12.75">
      <c r="A77" s="102" t="s">
        <v>190</v>
      </c>
      <c r="B77" s="82" t="s">
        <v>191</v>
      </c>
      <c r="C77" s="9">
        <f>'2.kiadások működés,felh.Önk.'!V77</f>
        <v>130000</v>
      </c>
      <c r="D77" s="9">
        <f>'4.kiadások működés,felh.Óvoda'!E77</f>
        <v>0</v>
      </c>
      <c r="E77" s="133">
        <f t="shared" si="6"/>
        <v>130000</v>
      </c>
      <c r="F77" s="134"/>
    </row>
    <row r="78" spans="1:6" ht="12.75">
      <c r="A78" s="102" t="s">
        <v>192</v>
      </c>
      <c r="B78" s="82" t="s">
        <v>193</v>
      </c>
      <c r="C78" s="9">
        <f>'2.kiadások működés,felh.Önk.'!V78</f>
        <v>1843570</v>
      </c>
      <c r="D78" s="9">
        <f>'4.kiadások működés,felh.Óvoda'!E78</f>
        <v>0</v>
      </c>
      <c r="E78" s="133">
        <f t="shared" si="6"/>
        <v>1843570</v>
      </c>
      <c r="F78" s="134"/>
    </row>
    <row r="79" spans="1:6" ht="12.75">
      <c r="A79" s="90" t="s">
        <v>194</v>
      </c>
      <c r="B79" s="82" t="s">
        <v>195</v>
      </c>
      <c r="C79" s="9">
        <f>'2.kiadások működés,felh.Önk.'!V79</f>
        <v>0</v>
      </c>
      <c r="D79" s="9">
        <f>'4.kiadások működés,felh.Óvoda'!E79</f>
        <v>0</v>
      </c>
      <c r="E79" s="133">
        <f t="shared" si="6"/>
        <v>0</v>
      </c>
      <c r="F79" s="134"/>
    </row>
    <row r="80" spans="1:6" ht="12.75">
      <c r="A80" s="90" t="s">
        <v>196</v>
      </c>
      <c r="B80" s="82" t="s">
        <v>197</v>
      </c>
      <c r="C80" s="9">
        <f>'2.kiadások működés,felh.Önk.'!V80</f>
        <v>0</v>
      </c>
      <c r="D80" s="9">
        <f>'4.kiadások működés,felh.Óvoda'!E80</f>
        <v>0</v>
      </c>
      <c r="E80" s="133">
        <f t="shared" si="6"/>
        <v>0</v>
      </c>
      <c r="F80" s="134"/>
    </row>
    <row r="81" spans="1:6" ht="12.75">
      <c r="A81" s="90" t="s">
        <v>198</v>
      </c>
      <c r="B81" s="82" t="s">
        <v>199</v>
      </c>
      <c r="C81" s="9">
        <f>'2.kiadások működés,felh.Önk.'!V81</f>
        <v>1966284</v>
      </c>
      <c r="D81" s="9">
        <f>'4.kiadások működés,felh.Óvoda'!E81</f>
        <v>0</v>
      </c>
      <c r="E81" s="133">
        <f t="shared" si="6"/>
        <v>1966284</v>
      </c>
      <c r="F81" s="134"/>
    </row>
    <row r="82" spans="1:6" ht="12.75">
      <c r="A82" s="103" t="s">
        <v>200</v>
      </c>
      <c r="B82" s="93" t="s">
        <v>201</v>
      </c>
      <c r="C82" s="11">
        <f>SUM(C75:C81)</f>
        <v>9248825</v>
      </c>
      <c r="D82" s="11">
        <f>SUM(D75:D81)</f>
        <v>0</v>
      </c>
      <c r="E82" s="133">
        <f t="shared" si="6"/>
        <v>9248825</v>
      </c>
      <c r="F82" s="132"/>
    </row>
    <row r="83" spans="1:6" ht="12.75">
      <c r="A83" s="96" t="s">
        <v>202</v>
      </c>
      <c r="B83" s="82" t="s">
        <v>203</v>
      </c>
      <c r="C83" s="9">
        <f>'2.kiadások működés,felh.Önk.'!V83</f>
        <v>112572868</v>
      </c>
      <c r="D83" s="9">
        <f>'4.kiadások működés,felh.Óvoda'!E83</f>
        <v>0</v>
      </c>
      <c r="E83" s="133">
        <f t="shared" si="6"/>
        <v>112572868</v>
      </c>
      <c r="F83" s="134"/>
    </row>
    <row r="84" spans="1:6" ht="12.75">
      <c r="A84" s="96" t="s">
        <v>204</v>
      </c>
      <c r="B84" s="82" t="s">
        <v>205</v>
      </c>
      <c r="C84" s="9">
        <f>'2.kiadások működés,felh.Önk.'!V84</f>
        <v>0</v>
      </c>
      <c r="D84" s="9">
        <f>'4.kiadások működés,felh.Óvoda'!E84</f>
        <v>0</v>
      </c>
      <c r="E84" s="133">
        <f t="shared" si="6"/>
        <v>0</v>
      </c>
      <c r="F84" s="134"/>
    </row>
    <row r="85" spans="1:6" ht="12.75">
      <c r="A85" s="96" t="s">
        <v>206</v>
      </c>
      <c r="B85" s="82" t="s">
        <v>207</v>
      </c>
      <c r="C85" s="9">
        <f>'2.kiadások működés,felh.Önk.'!V85</f>
        <v>0</v>
      </c>
      <c r="D85" s="9">
        <f>'4.kiadások működés,felh.Óvoda'!E85</f>
        <v>0</v>
      </c>
      <c r="E85" s="133">
        <f t="shared" si="6"/>
        <v>0</v>
      </c>
      <c r="F85" s="134"/>
    </row>
    <row r="86" spans="1:6" ht="12.75">
      <c r="A86" s="96" t="s">
        <v>208</v>
      </c>
      <c r="B86" s="82" t="s">
        <v>209</v>
      </c>
      <c r="C86" s="9">
        <f>'2.kiadások működés,felh.Önk.'!V86</f>
        <v>30394674</v>
      </c>
      <c r="D86" s="9">
        <f>'4.kiadások működés,felh.Óvoda'!E86</f>
        <v>0</v>
      </c>
      <c r="E86" s="133">
        <f t="shared" si="6"/>
        <v>30394674</v>
      </c>
      <c r="F86" s="134"/>
    </row>
    <row r="87" spans="1:6" ht="12.75">
      <c r="A87" s="98" t="s">
        <v>210</v>
      </c>
      <c r="B87" s="93" t="s">
        <v>211</v>
      </c>
      <c r="C87" s="11">
        <f>SUM(C83:C86)</f>
        <v>142967542</v>
      </c>
      <c r="D87" s="11">
        <f>SUM(D83:D86)</f>
        <v>0</v>
      </c>
      <c r="E87" s="133">
        <f t="shared" si="6"/>
        <v>142967542</v>
      </c>
      <c r="F87" s="132"/>
    </row>
    <row r="88" spans="1:6" ht="12.75">
      <c r="A88" s="96" t="s">
        <v>212</v>
      </c>
      <c r="B88" s="82" t="s">
        <v>213</v>
      </c>
      <c r="C88" s="9">
        <f>'2.kiadások működés,felh.Önk.'!V88</f>
        <v>0</v>
      </c>
      <c r="D88" s="9">
        <f>'4.kiadások működés,felh.Óvoda'!E88</f>
        <v>0</v>
      </c>
      <c r="E88" s="133">
        <f t="shared" si="6"/>
        <v>0</v>
      </c>
      <c r="F88" s="134"/>
    </row>
    <row r="89" spans="1:6" ht="12.75">
      <c r="A89" s="96" t="s">
        <v>214</v>
      </c>
      <c r="B89" s="82" t="s">
        <v>215</v>
      </c>
      <c r="C89" s="9">
        <f>'2.kiadások működés,felh.Önk.'!V89</f>
        <v>0</v>
      </c>
      <c r="D89" s="9">
        <f>'4.kiadások működés,felh.Óvoda'!E89</f>
        <v>0</v>
      </c>
      <c r="E89" s="133">
        <f t="shared" si="6"/>
        <v>0</v>
      </c>
      <c r="F89" s="134"/>
    </row>
    <row r="90" spans="1:6" ht="12.75">
      <c r="A90" s="96" t="s">
        <v>216</v>
      </c>
      <c r="B90" s="82" t="s">
        <v>217</v>
      </c>
      <c r="C90" s="9">
        <f>'2.kiadások működés,felh.Önk.'!V90</f>
        <v>0</v>
      </c>
      <c r="D90" s="9">
        <f>'4.kiadások működés,felh.Óvoda'!E90</f>
        <v>0</v>
      </c>
      <c r="E90" s="133">
        <f t="shared" si="6"/>
        <v>0</v>
      </c>
      <c r="F90" s="134"/>
    </row>
    <row r="91" spans="1:6" ht="12.75">
      <c r="A91" s="96" t="s">
        <v>218</v>
      </c>
      <c r="B91" s="82" t="s">
        <v>219</v>
      </c>
      <c r="C91" s="9">
        <f>'2.kiadások működés,felh.Önk.'!V91</f>
        <v>0</v>
      </c>
      <c r="D91" s="9">
        <f>'4.kiadások működés,felh.Óvoda'!E91</f>
        <v>0</v>
      </c>
      <c r="E91" s="133">
        <f t="shared" si="6"/>
        <v>0</v>
      </c>
      <c r="F91" s="134"/>
    </row>
    <row r="92" spans="1:6" ht="12.75">
      <c r="A92" s="96" t="s">
        <v>220</v>
      </c>
      <c r="B92" s="82" t="s">
        <v>221</v>
      </c>
      <c r="C92" s="9">
        <f>'2.kiadások működés,felh.Önk.'!V92</f>
        <v>0</v>
      </c>
      <c r="D92" s="9">
        <f>'4.kiadások működés,felh.Óvoda'!E92</f>
        <v>0</v>
      </c>
      <c r="E92" s="133">
        <f t="shared" si="6"/>
        <v>0</v>
      </c>
      <c r="F92" s="134"/>
    </row>
    <row r="93" spans="1:6" ht="12.75">
      <c r="A93" s="96" t="s">
        <v>222</v>
      </c>
      <c r="B93" s="82" t="s">
        <v>223</v>
      </c>
      <c r="C93" s="9">
        <f>'2.kiadások működés,felh.Önk.'!V93</f>
        <v>0</v>
      </c>
      <c r="D93" s="9">
        <f>'4.kiadások működés,felh.Óvoda'!E93</f>
        <v>0</v>
      </c>
      <c r="E93" s="133">
        <f t="shared" si="6"/>
        <v>0</v>
      </c>
      <c r="F93" s="134"/>
    </row>
    <row r="94" spans="1:6" ht="12.75">
      <c r="A94" s="96" t="s">
        <v>224</v>
      </c>
      <c r="B94" s="82" t="s">
        <v>225</v>
      </c>
      <c r="C94" s="9">
        <f>'2.kiadások működés,felh.Önk.'!V94</f>
        <v>0</v>
      </c>
      <c r="D94" s="9">
        <f>'4.kiadások működés,felh.Óvoda'!E94</f>
        <v>0</v>
      </c>
      <c r="E94" s="133">
        <f t="shared" si="6"/>
        <v>0</v>
      </c>
      <c r="F94" s="134"/>
    </row>
    <row r="95" spans="1:6" ht="12.75">
      <c r="A95" s="96" t="s">
        <v>226</v>
      </c>
      <c r="B95" s="82" t="s">
        <v>227</v>
      </c>
      <c r="C95" s="9">
        <f>'2.kiadások működés,felh.Önk.'!V95</f>
        <v>0</v>
      </c>
      <c r="D95" s="9">
        <f>'4.kiadások működés,felh.Óvoda'!E95</f>
        <v>0</v>
      </c>
      <c r="E95" s="133">
        <f t="shared" si="6"/>
        <v>0</v>
      </c>
      <c r="F95" s="134"/>
    </row>
    <row r="96" spans="1:6" ht="12.75">
      <c r="A96" s="96" t="s">
        <v>228</v>
      </c>
      <c r="B96" s="82" t="s">
        <v>229</v>
      </c>
      <c r="C96" s="9">
        <f>'2.kiadások működés,felh.Önk.'!V96</f>
        <v>0</v>
      </c>
      <c r="D96" s="9">
        <f>'4.kiadások működés,felh.Óvoda'!E96</f>
        <v>0</v>
      </c>
      <c r="E96" s="133">
        <f t="shared" si="6"/>
        <v>0</v>
      </c>
      <c r="F96" s="132"/>
    </row>
    <row r="97" spans="1:6" ht="12.75">
      <c r="A97" s="98" t="s">
        <v>230</v>
      </c>
      <c r="B97" s="93" t="s">
        <v>231</v>
      </c>
      <c r="C97" s="11">
        <f>SUM(C88:C96)</f>
        <v>0</v>
      </c>
      <c r="D97" s="11">
        <f>SUM(D88:D96)</f>
        <v>0</v>
      </c>
      <c r="E97" s="133">
        <f t="shared" si="6"/>
        <v>0</v>
      </c>
      <c r="F97" s="132"/>
    </row>
    <row r="98" spans="1:6" ht="18" customHeight="1">
      <c r="A98" s="136" t="s">
        <v>232</v>
      </c>
      <c r="B98" s="136"/>
      <c r="C98" s="136"/>
      <c r="D98" s="136"/>
      <c r="E98" s="136"/>
      <c r="F98" s="132"/>
    </row>
    <row r="99" spans="1:24" ht="12.75">
      <c r="A99" s="104" t="s">
        <v>233</v>
      </c>
      <c r="B99" s="105" t="s">
        <v>234</v>
      </c>
      <c r="C99" s="106">
        <f>C24+C25+C50+C59+C73+C82+C87+C97</f>
        <v>204941623</v>
      </c>
      <c r="D99" s="106">
        <f>D24+D25+D50+D59+D73+D82+D87+D97</f>
        <v>15878617</v>
      </c>
      <c r="E99" s="137">
        <f>SUM(C99:D99)</f>
        <v>220820240</v>
      </c>
      <c r="F99" s="134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9"/>
      <c r="X99" s="109"/>
    </row>
    <row r="100" spans="1:24" ht="12.75">
      <c r="A100" s="96" t="s">
        <v>235</v>
      </c>
      <c r="B100" s="84" t="s">
        <v>236</v>
      </c>
      <c r="C100" s="110">
        <f>'2.kiadások működés,felh.Önk.'!V100</f>
        <v>0</v>
      </c>
      <c r="D100" s="110">
        <f>'4.kiadások működés,felh.Óvoda'!E100</f>
        <v>0</v>
      </c>
      <c r="E100" s="137">
        <f aca="true" t="shared" si="7" ref="E100:E128">SUM(C100:D100)</f>
        <v>0</v>
      </c>
      <c r="F100" s="134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9"/>
      <c r="X100" s="109"/>
    </row>
    <row r="101" spans="1:24" ht="12.75">
      <c r="A101" s="96" t="s">
        <v>237</v>
      </c>
      <c r="B101" s="84" t="s">
        <v>238</v>
      </c>
      <c r="C101" s="110">
        <f>'2.kiadások működés,felh.Önk.'!V101</f>
        <v>0</v>
      </c>
      <c r="D101" s="110">
        <f>'4.kiadások működés,felh.Óvoda'!E101</f>
        <v>0</v>
      </c>
      <c r="E101" s="137">
        <f t="shared" si="7"/>
        <v>0</v>
      </c>
      <c r="F101" s="134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9"/>
      <c r="X101" s="109"/>
    </row>
    <row r="102" spans="1:24" ht="12.75">
      <c r="A102" s="96" t="s">
        <v>239</v>
      </c>
      <c r="B102" s="84" t="s">
        <v>240</v>
      </c>
      <c r="C102" s="110">
        <f>'2.kiadások működés,felh.Önk.'!V102</f>
        <v>0</v>
      </c>
      <c r="D102" s="110">
        <f>'4.kiadások működés,felh.Óvoda'!E102</f>
        <v>0</v>
      </c>
      <c r="E102" s="137">
        <f t="shared" si="7"/>
        <v>0</v>
      </c>
      <c r="F102" s="132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09"/>
      <c r="X102" s="109"/>
    </row>
    <row r="103" spans="1:24" ht="12.75">
      <c r="A103" s="112" t="s">
        <v>241</v>
      </c>
      <c r="B103" s="91" t="s">
        <v>242</v>
      </c>
      <c r="C103" s="113">
        <f>SUM(C100:C102)</f>
        <v>0</v>
      </c>
      <c r="D103" s="113">
        <f>SUM(D100:D102)</f>
        <v>0</v>
      </c>
      <c r="E103" s="137">
        <f t="shared" si="7"/>
        <v>0</v>
      </c>
      <c r="F103" s="13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09"/>
      <c r="X103" s="109"/>
    </row>
    <row r="104" spans="1:24" ht="12.75">
      <c r="A104" s="115" t="s">
        <v>243</v>
      </c>
      <c r="B104" s="84" t="s">
        <v>244</v>
      </c>
      <c r="C104" s="116">
        <f>'2.kiadások működés,felh.Önk.'!V104</f>
        <v>0</v>
      </c>
      <c r="D104" s="116">
        <f>'4.kiadások működés,felh.Óvoda'!E104</f>
        <v>0</v>
      </c>
      <c r="E104" s="137">
        <f t="shared" si="7"/>
        <v>0</v>
      </c>
      <c r="F104" s="13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09"/>
      <c r="X104" s="109"/>
    </row>
    <row r="105" spans="1:24" ht="12.75">
      <c r="A105" s="115" t="s">
        <v>243</v>
      </c>
      <c r="B105" s="84" t="s">
        <v>245</v>
      </c>
      <c r="C105" s="110">
        <f>'2.kiadások működés,felh.Önk.'!V105</f>
        <v>0</v>
      </c>
      <c r="D105" s="110">
        <f>'4.kiadások működés,felh.Óvoda'!E105</f>
        <v>0</v>
      </c>
      <c r="E105" s="137">
        <f t="shared" si="7"/>
        <v>0</v>
      </c>
      <c r="F105" s="13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9"/>
      <c r="X105" s="109"/>
    </row>
    <row r="106" spans="1:24" ht="12.75">
      <c r="A106" s="96" t="s">
        <v>246</v>
      </c>
      <c r="B106" s="84" t="s">
        <v>247</v>
      </c>
      <c r="C106" s="110">
        <f>'2.kiadások működés,felh.Önk.'!V106</f>
        <v>0</v>
      </c>
      <c r="D106" s="110">
        <f>'4.kiadások működés,felh.Óvoda'!E106</f>
        <v>0</v>
      </c>
      <c r="E106" s="137">
        <f t="shared" si="7"/>
        <v>0</v>
      </c>
      <c r="F106" s="134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9"/>
      <c r="X106" s="109"/>
    </row>
    <row r="107" spans="1:24" ht="12.75">
      <c r="A107" s="96" t="s">
        <v>248</v>
      </c>
      <c r="B107" s="84" t="s">
        <v>249</v>
      </c>
      <c r="C107" s="116">
        <f>'2.kiadások működés,felh.Önk.'!V107</f>
        <v>0</v>
      </c>
      <c r="D107" s="116">
        <f>'4.kiadások működés,felh.Óvoda'!E107</f>
        <v>0</v>
      </c>
      <c r="E107" s="137">
        <f t="shared" si="7"/>
        <v>0</v>
      </c>
      <c r="F107" s="132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09"/>
      <c r="X107" s="109"/>
    </row>
    <row r="108" spans="1:24" ht="12.75">
      <c r="A108" s="96" t="s">
        <v>250</v>
      </c>
      <c r="B108" s="84" t="s">
        <v>251</v>
      </c>
      <c r="C108" s="116">
        <f>'2.kiadások működés,felh.Önk.'!V108</f>
        <v>0</v>
      </c>
      <c r="D108" s="116">
        <f>'4.kiadások működés,felh.Óvoda'!E108</f>
        <v>0</v>
      </c>
      <c r="E108" s="137">
        <f t="shared" si="7"/>
        <v>0</v>
      </c>
      <c r="F108" s="13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09"/>
      <c r="X108" s="109"/>
    </row>
    <row r="109" spans="1:24" ht="12.75">
      <c r="A109" s="96" t="s">
        <v>252</v>
      </c>
      <c r="B109" s="84" t="s">
        <v>253</v>
      </c>
      <c r="C109" s="116">
        <f>'2.kiadások működés,felh.Önk.'!V109</f>
        <v>0</v>
      </c>
      <c r="D109" s="116">
        <f>'4.kiadások működés,felh.Óvoda'!E109</f>
        <v>0</v>
      </c>
      <c r="E109" s="137">
        <f t="shared" si="7"/>
        <v>0</v>
      </c>
      <c r="F109" s="13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09"/>
      <c r="X109" s="109"/>
    </row>
    <row r="110" spans="1:24" ht="12.75">
      <c r="A110" s="118" t="s">
        <v>254</v>
      </c>
      <c r="B110" s="91" t="s">
        <v>255</v>
      </c>
      <c r="C110" s="113">
        <f>SUM(C104:C109)</f>
        <v>0</v>
      </c>
      <c r="D110" s="113">
        <f>SUM(D104:D109)</f>
        <v>0</v>
      </c>
      <c r="E110" s="137">
        <f t="shared" si="7"/>
        <v>0</v>
      </c>
      <c r="F110" s="132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09"/>
      <c r="X110" s="109"/>
    </row>
    <row r="111" spans="1:24" ht="12.75">
      <c r="A111" s="115" t="s">
        <v>256</v>
      </c>
      <c r="B111" s="84" t="s">
        <v>257</v>
      </c>
      <c r="C111" s="116">
        <f>'2.kiadások működés,felh.Önk.'!V111</f>
        <v>0</v>
      </c>
      <c r="D111" s="116">
        <f>'4.kiadások működés,felh.Óvoda'!E111</f>
        <v>0</v>
      </c>
      <c r="E111" s="137">
        <f t="shared" si="7"/>
        <v>0</v>
      </c>
      <c r="F111" s="13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09"/>
      <c r="X111" s="109"/>
    </row>
    <row r="112" spans="1:24" ht="12.75">
      <c r="A112" s="115" t="s">
        <v>258</v>
      </c>
      <c r="B112" s="84" t="s">
        <v>259</v>
      </c>
      <c r="C112" s="116">
        <f>'2.kiadások működés,felh.Önk.'!V112</f>
        <v>1429138</v>
      </c>
      <c r="D112" s="116">
        <f>'4.kiadások működés,felh.Óvoda'!E112</f>
        <v>0</v>
      </c>
      <c r="E112" s="137">
        <f t="shared" si="7"/>
        <v>1429138</v>
      </c>
      <c r="F112" s="13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09"/>
      <c r="X112" s="109"/>
    </row>
    <row r="113" spans="1:24" ht="12.75">
      <c r="A113" s="118" t="s">
        <v>260</v>
      </c>
      <c r="B113" s="84" t="s">
        <v>261</v>
      </c>
      <c r="C113" s="116">
        <f>'2.kiadások működés,felh.Önk.'!V113</f>
        <v>0</v>
      </c>
      <c r="D113" s="116">
        <f>'4.kiadások működés,felh.Óvoda'!E113</f>
        <v>0</v>
      </c>
      <c r="E113" s="137">
        <f t="shared" si="7"/>
        <v>0</v>
      </c>
      <c r="F113" s="13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09"/>
      <c r="X113" s="109"/>
    </row>
    <row r="114" spans="1:24" ht="12.75">
      <c r="A114" s="115" t="s">
        <v>262</v>
      </c>
      <c r="B114" s="84" t="s">
        <v>263</v>
      </c>
      <c r="C114" s="116">
        <f>'2.kiadások működés,felh.Önk.'!V114</f>
        <v>0</v>
      </c>
      <c r="D114" s="116">
        <f>'4.kiadások működés,felh.Óvoda'!E114</f>
        <v>0</v>
      </c>
      <c r="E114" s="137">
        <f t="shared" si="7"/>
        <v>0</v>
      </c>
      <c r="F114" s="132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09"/>
      <c r="X114" s="109"/>
    </row>
    <row r="115" spans="1:24" ht="12.75">
      <c r="A115" s="115" t="s">
        <v>264</v>
      </c>
      <c r="B115" s="84" t="s">
        <v>265</v>
      </c>
      <c r="C115" s="116">
        <f>'2.kiadások működés,felh.Önk.'!V115</f>
        <v>0</v>
      </c>
      <c r="D115" s="116">
        <f>'4.kiadások működés,felh.Óvoda'!E115</f>
        <v>0</v>
      </c>
      <c r="E115" s="137">
        <f t="shared" si="7"/>
        <v>0</v>
      </c>
      <c r="F115" s="13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09"/>
      <c r="X115" s="109"/>
    </row>
    <row r="116" spans="1:24" ht="12.75">
      <c r="A116" s="115" t="s">
        <v>266</v>
      </c>
      <c r="B116" s="84" t="s">
        <v>267</v>
      </c>
      <c r="C116" s="110">
        <f>'2.kiadások működés,felh.Önk.'!V116</f>
        <v>0</v>
      </c>
      <c r="D116" s="110">
        <f>'4.kiadások működés,felh.Óvoda'!E116</f>
        <v>0</v>
      </c>
      <c r="E116" s="137">
        <f t="shared" si="7"/>
        <v>0</v>
      </c>
      <c r="F116" s="134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9"/>
      <c r="X116" s="109"/>
    </row>
    <row r="117" spans="1:24" ht="12.75">
      <c r="A117" s="115" t="s">
        <v>268</v>
      </c>
      <c r="B117" s="84" t="s">
        <v>269</v>
      </c>
      <c r="C117" s="116">
        <f>'2.kiadások működés,felh.Önk.'!V117</f>
        <v>0</v>
      </c>
      <c r="D117" s="116">
        <f>'4.kiadások működés,felh.Óvoda'!E117</f>
        <v>0</v>
      </c>
      <c r="E117" s="137">
        <f t="shared" si="7"/>
        <v>0</v>
      </c>
      <c r="F117" s="13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09"/>
      <c r="X117" s="109"/>
    </row>
    <row r="118" spans="1:24" ht="12.75">
      <c r="A118" s="119" t="s">
        <v>270</v>
      </c>
      <c r="B118" s="94" t="s">
        <v>271</v>
      </c>
      <c r="C118" s="113">
        <f>SUM(C103,C110:C117)</f>
        <v>1429138</v>
      </c>
      <c r="D118" s="113">
        <f>SUM(D103,D110:D117)</f>
        <v>0</v>
      </c>
      <c r="E118" s="137">
        <f t="shared" si="7"/>
        <v>1429138</v>
      </c>
      <c r="F118" s="13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09"/>
      <c r="X118" s="109"/>
    </row>
    <row r="119" spans="1:24" ht="12.75">
      <c r="A119" s="115" t="s">
        <v>272</v>
      </c>
      <c r="B119" s="84" t="s">
        <v>273</v>
      </c>
      <c r="C119" s="116">
        <f>'2.kiadások működés,felh.Önk.'!V119</f>
        <v>0</v>
      </c>
      <c r="D119" s="116">
        <f>'4.kiadások működés,felh.Óvoda'!E119</f>
        <v>0</v>
      </c>
      <c r="E119" s="137">
        <f t="shared" si="7"/>
        <v>0</v>
      </c>
      <c r="F119" s="132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09"/>
      <c r="X119" s="109"/>
    </row>
    <row r="120" spans="1:24" ht="12.75">
      <c r="A120" s="96" t="s">
        <v>274</v>
      </c>
      <c r="B120" s="84" t="s">
        <v>275</v>
      </c>
      <c r="C120" s="110">
        <f>'2.kiadások működés,felh.Önk.'!V120</f>
        <v>0</v>
      </c>
      <c r="D120" s="110">
        <f>'4.kiadások működés,felh.Óvoda'!E120</f>
        <v>0</v>
      </c>
      <c r="E120" s="137">
        <f t="shared" si="7"/>
        <v>0</v>
      </c>
      <c r="F120" s="134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9"/>
      <c r="X120" s="109"/>
    </row>
    <row r="121" spans="1:24" ht="12.75">
      <c r="A121" s="115" t="s">
        <v>276</v>
      </c>
      <c r="B121" s="84" t="s">
        <v>277</v>
      </c>
      <c r="C121" s="116">
        <f>'2.kiadások működés,felh.Önk.'!V121</f>
        <v>0</v>
      </c>
      <c r="D121" s="116">
        <f>'4.kiadások működés,felh.Óvoda'!E121</f>
        <v>0</v>
      </c>
      <c r="E121" s="137">
        <f t="shared" si="7"/>
        <v>0</v>
      </c>
      <c r="F121" s="132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09"/>
      <c r="X121" s="109"/>
    </row>
    <row r="122" spans="1:24" ht="12.75">
      <c r="A122" s="115" t="s">
        <v>278</v>
      </c>
      <c r="B122" s="84" t="s">
        <v>279</v>
      </c>
      <c r="C122" s="9">
        <f>'2.kiadások működés,felh.Önk.'!V122</f>
        <v>0</v>
      </c>
      <c r="D122" s="9">
        <f>'4.kiadások működés,felh.Óvoda'!E122</f>
        <v>0</v>
      </c>
      <c r="E122" s="137">
        <f t="shared" si="7"/>
        <v>0</v>
      </c>
      <c r="F122" s="132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12.75">
      <c r="A123" s="115" t="s">
        <v>280</v>
      </c>
      <c r="B123" s="84" t="s">
        <v>281</v>
      </c>
      <c r="C123" s="135">
        <f>'2.kiadások működés,felh.Önk.'!V123</f>
        <v>0</v>
      </c>
      <c r="D123" s="135">
        <f>'4.kiadások működés,felh.Óvoda'!E123</f>
        <v>0</v>
      </c>
      <c r="E123" s="138">
        <f t="shared" si="7"/>
        <v>0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</row>
    <row r="124" spans="1:24" ht="12.75">
      <c r="A124" s="119" t="s">
        <v>282</v>
      </c>
      <c r="B124" s="94" t="s">
        <v>283</v>
      </c>
      <c r="C124" s="139">
        <f>SUM(C119:C123)</f>
        <v>0</v>
      </c>
      <c r="D124" s="139">
        <f>SUM(D119:D123)</f>
        <v>0</v>
      </c>
      <c r="E124" s="138">
        <f t="shared" si="7"/>
        <v>0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ht="12.75">
      <c r="A125" s="96" t="s">
        <v>284</v>
      </c>
      <c r="B125" s="84" t="s">
        <v>285</v>
      </c>
      <c r="C125" s="135">
        <f>'2.kiadások működés,felh.Önk.'!V125</f>
        <v>0</v>
      </c>
      <c r="D125" s="135">
        <f>'4.kiadások működés,felh.Óvoda'!E125</f>
        <v>0</v>
      </c>
      <c r="E125" s="138">
        <f t="shared" si="7"/>
        <v>0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ht="12.75">
      <c r="A126" s="96" t="s">
        <v>286</v>
      </c>
      <c r="B126" s="84" t="s">
        <v>287</v>
      </c>
      <c r="C126" s="135">
        <f>'2.kiadások működés,felh.Önk.'!V126</f>
        <v>0</v>
      </c>
      <c r="D126" s="135">
        <f>'4.kiadások működés,felh.Óvoda'!E126</f>
        <v>0</v>
      </c>
      <c r="E126" s="138">
        <f t="shared" si="7"/>
        <v>0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ht="12.75">
      <c r="A127" s="122" t="s">
        <v>288</v>
      </c>
      <c r="B127" s="123" t="s">
        <v>289</v>
      </c>
      <c r="C127" s="139">
        <f>SUM(C118,C124,C125,C126)</f>
        <v>1429138</v>
      </c>
      <c r="D127" s="139">
        <f>SUM(D118,D124)</f>
        <v>0</v>
      </c>
      <c r="E127" s="138">
        <f t="shared" si="7"/>
        <v>1429138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ht="12.75">
      <c r="A128" s="124" t="s">
        <v>14</v>
      </c>
      <c r="B128" s="124"/>
      <c r="C128" s="140">
        <f>C99+C127</f>
        <v>206370761</v>
      </c>
      <c r="D128" s="140">
        <f>D99+D127</f>
        <v>15878617</v>
      </c>
      <c r="E128" s="138">
        <f t="shared" si="7"/>
        <v>222249378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2:24" ht="12.75">
      <c r="B129" s="109"/>
      <c r="C129" s="67"/>
      <c r="D129" s="67"/>
      <c r="E129" s="125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2:24" ht="12.75">
      <c r="B130" s="109"/>
      <c r="C130" s="67"/>
      <c r="D130" s="67"/>
      <c r="E130" s="125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</row>
    <row r="131" spans="2:24" ht="12.75">
      <c r="B131" s="109"/>
      <c r="C131" s="67"/>
      <c r="D131" s="67"/>
      <c r="E131" s="125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2:24" ht="12.75">
      <c r="B132" s="109"/>
      <c r="C132" s="67"/>
      <c r="D132" s="67"/>
      <c r="E132" s="125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2:24" ht="12.75">
      <c r="B133" s="109"/>
      <c r="C133" s="67"/>
      <c r="D133" s="67"/>
      <c r="E133" s="125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2:24" ht="12.75">
      <c r="B134" s="109"/>
      <c r="C134" s="67"/>
      <c r="D134" s="67"/>
      <c r="E134" s="125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2:24" ht="12.75">
      <c r="B135" s="109"/>
      <c r="C135" s="67"/>
      <c r="D135" s="67"/>
      <c r="E135" s="125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2:24" ht="12.75">
      <c r="B136" s="109"/>
      <c r="C136" s="67"/>
      <c r="D136" s="67"/>
      <c r="E136" s="125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2:24" ht="12.75">
      <c r="B137" s="109"/>
      <c r="C137" s="67"/>
      <c r="D137" s="67"/>
      <c r="E137" s="125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2:24" ht="12.75">
      <c r="B138" s="109"/>
      <c r="C138" s="67"/>
      <c r="D138" s="67"/>
      <c r="E138" s="125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</row>
    <row r="139" spans="2:24" ht="12.75">
      <c r="B139" s="109"/>
      <c r="C139" s="67"/>
      <c r="D139" s="67"/>
      <c r="E139" s="125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</row>
    <row r="140" spans="2:24" ht="12.75">
      <c r="B140" s="109"/>
      <c r="C140" s="67"/>
      <c r="D140" s="67"/>
      <c r="E140" s="125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</row>
    <row r="141" spans="2:24" ht="12.75">
      <c r="B141" s="109"/>
      <c r="C141" s="67"/>
      <c r="D141" s="67"/>
      <c r="E141" s="125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2:24" ht="12.75">
      <c r="B142" s="109"/>
      <c r="C142" s="67"/>
      <c r="D142" s="67"/>
      <c r="E142" s="125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2:24" ht="12.75">
      <c r="B143" s="109"/>
      <c r="C143" s="67"/>
      <c r="D143" s="67"/>
      <c r="E143" s="125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2:24" ht="12.75">
      <c r="B144" s="109"/>
      <c r="C144" s="67"/>
      <c r="D144" s="67"/>
      <c r="E144" s="125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2:24" ht="12.75">
      <c r="B145" s="109"/>
      <c r="C145" s="67"/>
      <c r="D145" s="67"/>
      <c r="E145" s="125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2:24" ht="12.75">
      <c r="B146" s="109"/>
      <c r="C146" s="67"/>
      <c r="D146" s="67"/>
      <c r="E146" s="125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2:24" ht="12.75">
      <c r="B147" s="109"/>
      <c r="C147" s="67"/>
      <c r="D147" s="67"/>
      <c r="E147" s="125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2:24" ht="12.75">
      <c r="B148" s="109"/>
      <c r="C148" s="67"/>
      <c r="D148" s="67"/>
      <c r="E148" s="125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2:24" ht="12.75">
      <c r="B149" s="109"/>
      <c r="C149" s="67"/>
      <c r="D149" s="67"/>
      <c r="E149" s="125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2:24" ht="12.75">
      <c r="B150" s="109"/>
      <c r="C150" s="67"/>
      <c r="D150" s="67"/>
      <c r="E150" s="125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2:24" ht="12.75">
      <c r="B151" s="109"/>
      <c r="C151" s="67"/>
      <c r="D151" s="67"/>
      <c r="E151" s="125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2:24" ht="12.75">
      <c r="B152" s="109"/>
      <c r="C152" s="67"/>
      <c r="D152" s="67"/>
      <c r="E152" s="125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2:24" ht="12.75">
      <c r="B153" s="109"/>
      <c r="C153" s="67"/>
      <c r="D153" s="67"/>
      <c r="E153" s="125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2:24" ht="12.75">
      <c r="B154" s="109"/>
      <c r="C154" s="67"/>
      <c r="D154" s="67"/>
      <c r="E154" s="125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2:24" ht="12.75">
      <c r="B155" s="109"/>
      <c r="C155" s="67"/>
      <c r="D155" s="67"/>
      <c r="E155" s="125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2:24" ht="12.75">
      <c r="B156" s="109"/>
      <c r="C156" s="67"/>
      <c r="D156" s="67"/>
      <c r="E156" s="125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2:24" ht="12.75">
      <c r="B157" s="109"/>
      <c r="C157" s="67"/>
      <c r="D157" s="67"/>
      <c r="E157" s="125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2:24" ht="12.75">
      <c r="B158" s="109"/>
      <c r="C158" s="67"/>
      <c r="D158" s="67"/>
      <c r="E158" s="125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2:24" ht="12.75">
      <c r="B159" s="109"/>
      <c r="C159" s="67"/>
      <c r="D159" s="67"/>
      <c r="E159" s="125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2:24" ht="12.75">
      <c r="B160" s="109"/>
      <c r="C160" s="67"/>
      <c r="D160" s="67"/>
      <c r="E160" s="125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2:24" ht="12.75">
      <c r="B161" s="109"/>
      <c r="C161" s="67"/>
      <c r="D161" s="67"/>
      <c r="E161" s="125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2:24" ht="12.75">
      <c r="B162" s="109"/>
      <c r="C162" s="67"/>
      <c r="D162" s="67"/>
      <c r="E162" s="125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2:24" ht="12.75">
      <c r="B163" s="109"/>
      <c r="C163" s="67"/>
      <c r="D163" s="67"/>
      <c r="E163" s="125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2:24" ht="12.75">
      <c r="B164" s="109"/>
      <c r="C164" s="67"/>
      <c r="D164" s="67"/>
      <c r="E164" s="125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2:24" ht="12.75">
      <c r="B165" s="109"/>
      <c r="C165" s="67"/>
      <c r="D165" s="67"/>
      <c r="E165" s="125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</row>
    <row r="166" spans="2:24" ht="12.75">
      <c r="B166" s="109"/>
      <c r="C166" s="67"/>
      <c r="D166" s="67"/>
      <c r="E166" s="125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2:24" ht="12.75">
      <c r="B167" s="109"/>
      <c r="C167" s="67"/>
      <c r="D167" s="67"/>
      <c r="E167" s="125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2:24" ht="12.75">
      <c r="B168" s="109"/>
      <c r="C168" s="67"/>
      <c r="D168" s="67"/>
      <c r="E168" s="125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2:24" ht="12.75">
      <c r="B169" s="109"/>
      <c r="C169" s="67"/>
      <c r="D169" s="67"/>
      <c r="E169" s="125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2:24" ht="12.75">
      <c r="B170" s="109"/>
      <c r="C170" s="67"/>
      <c r="D170" s="67"/>
      <c r="E170" s="125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2:24" ht="12.75">
      <c r="B171" s="109"/>
      <c r="C171" s="67"/>
      <c r="D171" s="67"/>
      <c r="E171" s="125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ht="12.75">
      <c r="F172" s="109"/>
    </row>
  </sheetData>
  <sheetProtection selectLockedCells="1" selectUnlockedCells="1"/>
  <mergeCells count="4">
    <mergeCell ref="A1:E1"/>
    <mergeCell ref="A2:E2"/>
    <mergeCell ref="A74:E74"/>
    <mergeCell ref="A98:E98"/>
  </mergeCells>
  <printOptions/>
  <pageMargins left="0.7083333333333334" right="0.7083333333333334" top="0.9444444444444444" bottom="0.7479166666666667" header="0.5902777777777778" footer="0.5118055555555555"/>
  <pageSetup horizontalDpi="300" verticalDpi="300" orientation="portrait" paperSize="9" scale="55"/>
  <headerFooter alignWithMargins="0">
    <oddHeader>&amp;C&amp;"Times New Roman,Normál"&amp;12 4. melléklet a  9/2020. (IX. 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zoomScale="80" zoomScaleNormal="80" zoomScaleSheetLayoutView="100" workbookViewId="0" topLeftCell="A1">
      <selection activeCell="A3" sqref="A3"/>
    </sheetView>
  </sheetViews>
  <sheetFormatPr defaultColWidth="9.140625" defaultRowHeight="15"/>
  <cols>
    <col min="1" max="1" width="121.28125" style="1" customWidth="1"/>
    <col min="2" max="2" width="8.8515625" style="1" customWidth="1"/>
    <col min="3" max="3" width="14.28125" style="1" customWidth="1"/>
    <col min="4" max="4" width="12.28125" style="1" customWidth="1"/>
    <col min="5" max="6" width="12.140625" style="1" customWidth="1"/>
    <col min="7" max="7" width="10.00390625" style="1" customWidth="1"/>
    <col min="8" max="8" width="10.140625" style="1" customWidth="1"/>
    <col min="9" max="9" width="12.7109375" style="1" customWidth="1"/>
    <col min="10" max="10" width="10.140625" style="1" customWidth="1"/>
    <col min="11" max="11" width="14.7109375" style="1" customWidth="1"/>
    <col min="12" max="16384" width="8.8515625" style="1" customWidth="1"/>
  </cols>
  <sheetData>
    <row r="1" spans="1:6" ht="24" customHeight="1">
      <c r="A1" s="20" t="s">
        <v>300</v>
      </c>
      <c r="B1" s="20"/>
      <c r="C1" s="20"/>
      <c r="E1" s="20"/>
      <c r="F1" s="20"/>
    </row>
    <row r="2" spans="1:6" ht="24" customHeight="1">
      <c r="A2" s="21" t="s">
        <v>301</v>
      </c>
      <c r="B2" s="21"/>
      <c r="C2" s="21"/>
      <c r="E2" s="21"/>
      <c r="F2" s="21"/>
    </row>
    <row r="3" ht="12.75">
      <c r="A3" s="22"/>
    </row>
    <row r="4" ht="12.75">
      <c r="A4" s="23" t="s">
        <v>27</v>
      </c>
    </row>
    <row r="5" spans="1:16" ht="12.75">
      <c r="A5" s="141" t="s">
        <v>28</v>
      </c>
      <c r="B5" s="142" t="s">
        <v>302</v>
      </c>
      <c r="C5" s="143" t="s">
        <v>303</v>
      </c>
      <c r="D5" s="144" t="s">
        <v>30</v>
      </c>
      <c r="E5" s="145" t="s">
        <v>33</v>
      </c>
      <c r="F5" s="145" t="s">
        <v>34</v>
      </c>
      <c r="G5" s="144" t="s">
        <v>35</v>
      </c>
      <c r="H5" s="144" t="s">
        <v>39</v>
      </c>
      <c r="I5" s="144" t="s">
        <v>304</v>
      </c>
      <c r="J5" s="146" t="s">
        <v>47</v>
      </c>
      <c r="K5" s="147" t="s">
        <v>305</v>
      </c>
      <c r="N5" s="148"/>
      <c r="O5" s="148"/>
      <c r="P5" s="148"/>
    </row>
    <row r="6" spans="1:11" ht="12.75">
      <c r="A6" s="99" t="s">
        <v>306</v>
      </c>
      <c r="B6" s="115" t="s">
        <v>307</v>
      </c>
      <c r="C6" s="149">
        <f>SUM(D6:K6)</f>
        <v>9344262</v>
      </c>
      <c r="D6" s="135"/>
      <c r="E6" s="135">
        <v>9344262</v>
      </c>
      <c r="F6" s="135"/>
      <c r="G6" s="135"/>
      <c r="H6" s="135"/>
      <c r="I6" s="135"/>
      <c r="J6" s="135"/>
      <c r="K6" s="135"/>
    </row>
    <row r="7" spans="1:11" ht="12.75">
      <c r="A7" s="96" t="s">
        <v>308</v>
      </c>
      <c r="B7" s="115" t="s">
        <v>309</v>
      </c>
      <c r="C7" s="149">
        <f aca="true" t="shared" si="0" ref="C7:C71">SUM(D7:K7)</f>
        <v>8327600</v>
      </c>
      <c r="D7" s="135"/>
      <c r="E7" s="135">
        <v>8327600</v>
      </c>
      <c r="F7" s="135"/>
      <c r="G7" s="135"/>
      <c r="H7" s="135"/>
      <c r="I7" s="135"/>
      <c r="J7" s="135"/>
      <c r="K7" s="135"/>
    </row>
    <row r="8" spans="1:11" ht="12.75">
      <c r="A8" s="96" t="s">
        <v>310</v>
      </c>
      <c r="B8" s="115" t="s">
        <v>311</v>
      </c>
      <c r="C8" s="149">
        <f t="shared" si="0"/>
        <v>15198090</v>
      </c>
      <c r="D8" s="135"/>
      <c r="E8" s="135">
        <v>15198090</v>
      </c>
      <c r="F8" s="135"/>
      <c r="G8" s="135"/>
      <c r="H8" s="135"/>
      <c r="I8" s="135"/>
      <c r="J8" s="135"/>
      <c r="K8" s="135"/>
    </row>
    <row r="9" spans="1:11" ht="12.75">
      <c r="A9" s="96" t="s">
        <v>312</v>
      </c>
      <c r="B9" s="115" t="s">
        <v>313</v>
      </c>
      <c r="C9" s="149">
        <f t="shared" si="0"/>
        <v>1058490</v>
      </c>
      <c r="D9" s="135"/>
      <c r="E9" s="135">
        <v>1058490</v>
      </c>
      <c r="F9" s="135"/>
      <c r="G9" s="135"/>
      <c r="H9" s="135"/>
      <c r="I9" s="135"/>
      <c r="J9" s="135"/>
      <c r="K9" s="135"/>
    </row>
    <row r="10" spans="1:16" ht="12.75">
      <c r="A10" s="96" t="s">
        <v>314</v>
      </c>
      <c r="B10" s="115" t="s">
        <v>315</v>
      </c>
      <c r="C10" s="149">
        <f t="shared" si="0"/>
        <v>1800000</v>
      </c>
      <c r="D10" s="135"/>
      <c r="E10" s="135">
        <v>1800000</v>
      </c>
      <c r="F10" s="135"/>
      <c r="G10" s="135"/>
      <c r="H10" s="135"/>
      <c r="I10" s="135"/>
      <c r="J10" s="135"/>
      <c r="K10" s="135"/>
      <c r="P10" s="150"/>
    </row>
    <row r="11" spans="1:11" ht="15" customHeight="1">
      <c r="A11" s="96" t="s">
        <v>316</v>
      </c>
      <c r="B11" s="115" t="s">
        <v>317</v>
      </c>
      <c r="C11" s="149">
        <f t="shared" si="0"/>
        <v>0</v>
      </c>
      <c r="D11" s="135"/>
      <c r="E11" s="135"/>
      <c r="F11" s="135"/>
      <c r="G11" s="135"/>
      <c r="H11" s="135"/>
      <c r="I11" s="135"/>
      <c r="J11" s="135"/>
      <c r="K11" s="135"/>
    </row>
    <row r="12" spans="1:11" ht="15" customHeight="1">
      <c r="A12" s="96" t="s">
        <v>318</v>
      </c>
      <c r="B12" s="115" t="s">
        <v>319</v>
      </c>
      <c r="C12" s="149">
        <f t="shared" si="0"/>
        <v>0</v>
      </c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12" t="s">
        <v>320</v>
      </c>
      <c r="B13" s="118" t="s">
        <v>321</v>
      </c>
      <c r="C13" s="149">
        <f t="shared" si="0"/>
        <v>35728442</v>
      </c>
      <c r="D13" s="139">
        <f>SUM(D6:D12)</f>
        <v>0</v>
      </c>
      <c r="E13" s="139">
        <f>SUM(E6:E12)</f>
        <v>35728442</v>
      </c>
      <c r="F13" s="139">
        <f>SUM(F6:F12)</f>
        <v>0</v>
      </c>
      <c r="G13" s="139">
        <f>SUM(G6:G12)</f>
        <v>0</v>
      </c>
      <c r="H13" s="139">
        <f>SUM(H6:H12)</f>
        <v>0</v>
      </c>
      <c r="I13" s="139">
        <f>SUM(I6:I12)</f>
        <v>0</v>
      </c>
      <c r="J13" s="139">
        <f>SUM(J6:J12)</f>
        <v>0</v>
      </c>
      <c r="K13" s="139">
        <f>SUM(K6:K12)</f>
        <v>0</v>
      </c>
    </row>
    <row r="14" spans="1:11" ht="12.75">
      <c r="A14" s="96" t="s">
        <v>322</v>
      </c>
      <c r="B14" s="115" t="s">
        <v>323</v>
      </c>
      <c r="C14" s="149">
        <f t="shared" si="0"/>
        <v>0</v>
      </c>
      <c r="D14" s="135"/>
      <c r="E14" s="135"/>
      <c r="F14" s="135"/>
      <c r="G14" s="135"/>
      <c r="H14" s="135"/>
      <c r="I14" s="135"/>
      <c r="J14" s="135"/>
      <c r="K14" s="135"/>
    </row>
    <row r="15" spans="1:11" ht="12.75">
      <c r="A15" s="96" t="s">
        <v>324</v>
      </c>
      <c r="B15" s="115" t="s">
        <v>325</v>
      </c>
      <c r="C15" s="149">
        <f t="shared" si="0"/>
        <v>0</v>
      </c>
      <c r="D15" s="135"/>
      <c r="E15" s="135"/>
      <c r="F15" s="135"/>
      <c r="G15" s="135"/>
      <c r="H15" s="135"/>
      <c r="I15" s="135"/>
      <c r="J15" s="135"/>
      <c r="K15" s="135"/>
    </row>
    <row r="16" spans="1:11" ht="12.75">
      <c r="A16" s="96" t="s">
        <v>326</v>
      </c>
      <c r="B16" s="115" t="s">
        <v>327</v>
      </c>
      <c r="C16" s="149">
        <f t="shared" si="0"/>
        <v>0</v>
      </c>
      <c r="D16" s="135"/>
      <c r="E16" s="135"/>
      <c r="F16" s="135"/>
      <c r="G16" s="135"/>
      <c r="H16" s="135"/>
      <c r="I16" s="135"/>
      <c r="J16" s="135"/>
      <c r="K16" s="135"/>
    </row>
    <row r="17" spans="1:11" ht="12.75">
      <c r="A17" s="96" t="s">
        <v>328</v>
      </c>
      <c r="B17" s="115" t="s">
        <v>329</v>
      </c>
      <c r="C17" s="149">
        <f t="shared" si="0"/>
        <v>0</v>
      </c>
      <c r="D17" s="135"/>
      <c r="E17" s="135"/>
      <c r="F17" s="135"/>
      <c r="G17" s="135"/>
      <c r="H17" s="135"/>
      <c r="I17" s="135"/>
      <c r="J17" s="135"/>
      <c r="K17" s="135"/>
    </row>
    <row r="18" spans="1:11" ht="12.75">
      <c r="A18" s="96" t="s">
        <v>330</v>
      </c>
      <c r="B18" s="115" t="s">
        <v>331</v>
      </c>
      <c r="C18" s="149">
        <f t="shared" si="0"/>
        <v>10999389</v>
      </c>
      <c r="D18" s="135"/>
      <c r="E18" s="135"/>
      <c r="F18" s="135"/>
      <c r="G18" s="135">
        <v>10999389</v>
      </c>
      <c r="H18" s="135"/>
      <c r="I18" s="135"/>
      <c r="J18" s="135"/>
      <c r="K18" s="135"/>
    </row>
    <row r="19" spans="1:11" ht="12.75">
      <c r="A19" s="98" t="s">
        <v>332</v>
      </c>
      <c r="B19" s="119" t="s">
        <v>333</v>
      </c>
      <c r="C19" s="149">
        <f t="shared" si="0"/>
        <v>46727831</v>
      </c>
      <c r="D19" s="139">
        <f>SUM(D6:D18)</f>
        <v>0</v>
      </c>
      <c r="E19" s="139">
        <f>SUM(E13:E18)</f>
        <v>35728442</v>
      </c>
      <c r="F19" s="139">
        <f>SUM(F13:F18)</f>
        <v>0</v>
      </c>
      <c r="G19" s="139">
        <f>SUM(G6:G18)</f>
        <v>10999389</v>
      </c>
      <c r="H19" s="139">
        <f>SUM(H6:H18)</f>
        <v>0</v>
      </c>
      <c r="I19" s="139">
        <f>SUM(I6:I18)</f>
        <v>0</v>
      </c>
      <c r="J19" s="139">
        <f>SUM(J6:J18)</f>
        <v>0</v>
      </c>
      <c r="K19" s="139">
        <f>SUM(K6:K18)</f>
        <v>0</v>
      </c>
    </row>
    <row r="20" spans="1:11" ht="15" customHeight="1">
      <c r="A20" s="96" t="s">
        <v>334</v>
      </c>
      <c r="B20" s="115" t="s">
        <v>335</v>
      </c>
      <c r="C20" s="149">
        <f t="shared" si="0"/>
        <v>0</v>
      </c>
      <c r="D20" s="135"/>
      <c r="E20" s="139"/>
      <c r="F20" s="139"/>
      <c r="G20" s="135"/>
      <c r="H20" s="135"/>
      <c r="I20" s="135"/>
      <c r="J20" s="135"/>
      <c r="K20" s="135"/>
    </row>
    <row r="21" spans="1:11" ht="15" customHeight="1">
      <c r="A21" s="96" t="s">
        <v>336</v>
      </c>
      <c r="B21" s="115" t="s">
        <v>337</v>
      </c>
      <c r="C21" s="149">
        <f t="shared" si="0"/>
        <v>0</v>
      </c>
      <c r="D21" s="135"/>
      <c r="E21" s="139"/>
      <c r="F21" s="139"/>
      <c r="G21" s="135"/>
      <c r="H21" s="135"/>
      <c r="I21" s="135"/>
      <c r="J21" s="135"/>
      <c r="K21" s="135"/>
    </row>
    <row r="22" spans="1:11" ht="15" customHeight="1">
      <c r="A22" s="112" t="s">
        <v>338</v>
      </c>
      <c r="B22" s="118" t="s">
        <v>339</v>
      </c>
      <c r="C22" s="149">
        <f t="shared" si="0"/>
        <v>0</v>
      </c>
      <c r="D22" s="139">
        <f>SUM(D20:D21)</f>
        <v>0</v>
      </c>
      <c r="E22" s="139">
        <f>SUM(E20:E21)</f>
        <v>0</v>
      </c>
      <c r="F22" s="139">
        <f>SUM(F20:F21)</f>
        <v>0</v>
      </c>
      <c r="G22" s="139">
        <f>SUM(G20:G21)</f>
        <v>0</v>
      </c>
      <c r="H22" s="139">
        <f>SUM(H20:H21)</f>
        <v>0</v>
      </c>
      <c r="I22" s="139">
        <f>SUM(I20:I21)</f>
        <v>0</v>
      </c>
      <c r="J22" s="139">
        <f>SUM(J20:J21)</f>
        <v>0</v>
      </c>
      <c r="K22" s="139">
        <f>SUM(K20:K21)</f>
        <v>0</v>
      </c>
    </row>
    <row r="23" spans="1:11" ht="15" customHeight="1">
      <c r="A23" s="96" t="s">
        <v>340</v>
      </c>
      <c r="B23" s="115" t="s">
        <v>341</v>
      </c>
      <c r="C23" s="149">
        <f t="shared" si="0"/>
        <v>0</v>
      </c>
      <c r="D23" s="135"/>
      <c r="E23" s="139"/>
      <c r="F23" s="139"/>
      <c r="G23" s="135"/>
      <c r="H23" s="135"/>
      <c r="I23" s="135"/>
      <c r="J23" s="135"/>
      <c r="K23" s="135"/>
    </row>
    <row r="24" spans="1:11" ht="15" customHeight="1">
      <c r="A24" s="96" t="s">
        <v>342</v>
      </c>
      <c r="B24" s="115" t="s">
        <v>343</v>
      </c>
      <c r="C24" s="149">
        <f t="shared" si="0"/>
        <v>0</v>
      </c>
      <c r="D24" s="135"/>
      <c r="E24" s="139"/>
      <c r="F24" s="139"/>
      <c r="G24" s="135"/>
      <c r="H24" s="135"/>
      <c r="I24" s="135"/>
      <c r="J24" s="135"/>
      <c r="K24" s="135"/>
    </row>
    <row r="25" spans="1:11" ht="15" customHeight="1">
      <c r="A25" s="96" t="s">
        <v>344</v>
      </c>
      <c r="B25" s="115" t="s">
        <v>345</v>
      </c>
      <c r="C25" s="149">
        <f t="shared" si="0"/>
        <v>300000</v>
      </c>
      <c r="D25" s="135"/>
      <c r="E25" s="139"/>
      <c r="F25" s="139"/>
      <c r="G25" s="135"/>
      <c r="H25" s="135"/>
      <c r="I25" s="135"/>
      <c r="J25" s="135"/>
      <c r="K25" s="135">
        <v>300000</v>
      </c>
    </row>
    <row r="26" spans="1:11" ht="15" customHeight="1">
      <c r="A26" s="96" t="s">
        <v>346</v>
      </c>
      <c r="B26" s="115" t="s">
        <v>347</v>
      </c>
      <c r="C26" s="149">
        <f t="shared" si="0"/>
        <v>3260000</v>
      </c>
      <c r="D26" s="135"/>
      <c r="E26" s="139"/>
      <c r="F26" s="139"/>
      <c r="G26" s="135"/>
      <c r="H26" s="135"/>
      <c r="I26" s="135"/>
      <c r="J26" s="135"/>
      <c r="K26" s="135">
        <v>3260000</v>
      </c>
    </row>
    <row r="27" spans="1:11" ht="15" customHeight="1">
      <c r="A27" s="96" t="s">
        <v>348</v>
      </c>
      <c r="B27" s="115" t="s">
        <v>349</v>
      </c>
      <c r="C27" s="149">
        <f t="shared" si="0"/>
        <v>0</v>
      </c>
      <c r="D27" s="135"/>
      <c r="E27" s="139"/>
      <c r="F27" s="139"/>
      <c r="G27" s="135"/>
      <c r="H27" s="135"/>
      <c r="I27" s="135"/>
      <c r="J27" s="135"/>
      <c r="K27" s="135"/>
    </row>
    <row r="28" spans="1:11" ht="15" customHeight="1">
      <c r="A28" s="96" t="s">
        <v>350</v>
      </c>
      <c r="B28" s="115" t="s">
        <v>351</v>
      </c>
      <c r="C28" s="149">
        <f t="shared" si="0"/>
        <v>0</v>
      </c>
      <c r="D28" s="135"/>
      <c r="E28" s="139"/>
      <c r="F28" s="139"/>
      <c r="G28" s="135"/>
      <c r="H28" s="135"/>
      <c r="I28" s="135"/>
      <c r="J28" s="135"/>
      <c r="K28" s="135"/>
    </row>
    <row r="29" spans="1:11" ht="15" customHeight="1">
      <c r="A29" s="96" t="s">
        <v>352</v>
      </c>
      <c r="B29" s="115" t="s">
        <v>353</v>
      </c>
      <c r="C29" s="149">
        <f t="shared" si="0"/>
        <v>120000</v>
      </c>
      <c r="D29" s="135"/>
      <c r="E29" s="139"/>
      <c r="F29" s="139"/>
      <c r="G29" s="135"/>
      <c r="H29" s="135"/>
      <c r="I29" s="135"/>
      <c r="J29" s="135"/>
      <c r="K29" s="135">
        <v>120000</v>
      </c>
    </row>
    <row r="30" spans="1:11" ht="15" customHeight="1">
      <c r="A30" s="96" t="s">
        <v>354</v>
      </c>
      <c r="B30" s="115" t="s">
        <v>355</v>
      </c>
      <c r="C30" s="149">
        <f t="shared" si="0"/>
        <v>100000</v>
      </c>
      <c r="D30" s="135"/>
      <c r="E30" s="139"/>
      <c r="F30" s="139"/>
      <c r="G30" s="135"/>
      <c r="H30" s="135"/>
      <c r="I30" s="135"/>
      <c r="J30" s="135"/>
      <c r="K30" s="135">
        <v>100000</v>
      </c>
    </row>
    <row r="31" spans="1:11" ht="15" customHeight="1">
      <c r="A31" s="112" t="s">
        <v>356</v>
      </c>
      <c r="B31" s="118" t="s">
        <v>357</v>
      </c>
      <c r="C31" s="149">
        <f t="shared" si="0"/>
        <v>3480000</v>
      </c>
      <c r="D31" s="139">
        <f>SUM(D26:D30)</f>
        <v>0</v>
      </c>
      <c r="E31" s="139">
        <f>SUM(E26:E30)</f>
        <v>0</v>
      </c>
      <c r="F31" s="139">
        <f>SUM(F26:F30)</f>
        <v>0</v>
      </c>
      <c r="G31" s="139">
        <f>SUM(G26:G30)</f>
        <v>0</v>
      </c>
      <c r="H31" s="139">
        <f>SUM(H26:H30)</f>
        <v>0</v>
      </c>
      <c r="I31" s="139">
        <f>SUM(I26:I30)</f>
        <v>0</v>
      </c>
      <c r="J31" s="139">
        <f>SUM(J26:J30)</f>
        <v>0</v>
      </c>
      <c r="K31" s="139">
        <f>SUM(K26:K30)</f>
        <v>3480000</v>
      </c>
    </row>
    <row r="32" spans="1:11" ht="15" customHeight="1">
      <c r="A32" s="96" t="s">
        <v>358</v>
      </c>
      <c r="B32" s="115" t="s">
        <v>359</v>
      </c>
      <c r="C32" s="149">
        <f t="shared" si="0"/>
        <v>0</v>
      </c>
      <c r="D32" s="135"/>
      <c r="E32" s="139"/>
      <c r="F32" s="139"/>
      <c r="G32" s="135"/>
      <c r="H32" s="135"/>
      <c r="I32" s="135"/>
      <c r="J32" s="135"/>
      <c r="K32" s="135"/>
    </row>
    <row r="33" spans="1:11" ht="15" customHeight="1">
      <c r="A33" s="98" t="s">
        <v>360</v>
      </c>
      <c r="B33" s="119" t="s">
        <v>361</v>
      </c>
      <c r="C33" s="149">
        <f t="shared" si="0"/>
        <v>3780000</v>
      </c>
      <c r="D33" s="139">
        <f>SUM(D22,D23:D25,D31:D32)</f>
        <v>0</v>
      </c>
      <c r="E33" s="139">
        <f>SUM(E22,E23:E25,E31:E32)</f>
        <v>0</v>
      </c>
      <c r="F33" s="139">
        <f>SUM(F22,F23:F25,F31:F32)</f>
        <v>0</v>
      </c>
      <c r="G33" s="139">
        <f>SUM(G22,G23:G25,G31:G32)</f>
        <v>0</v>
      </c>
      <c r="H33" s="139">
        <f>SUM(H22,H23:H25,H31:H32)</f>
        <v>0</v>
      </c>
      <c r="I33" s="139">
        <f>SUM(I22,I23:I25,I31:I32)</f>
        <v>0</v>
      </c>
      <c r="J33" s="139">
        <f>SUM(J22,J23:J25,J31:J32)</f>
        <v>0</v>
      </c>
      <c r="K33" s="139">
        <f>SUM(K22,K23:K25,K31:K32)</f>
        <v>3780000</v>
      </c>
    </row>
    <row r="34" spans="1:11" ht="15" customHeight="1">
      <c r="A34" s="96" t="s">
        <v>362</v>
      </c>
      <c r="B34" s="115" t="s">
        <v>363</v>
      </c>
      <c r="C34" s="149">
        <f t="shared" si="0"/>
        <v>0</v>
      </c>
      <c r="D34" s="135"/>
      <c r="E34" s="139"/>
      <c r="F34" s="139"/>
      <c r="G34" s="135"/>
      <c r="H34" s="135"/>
      <c r="I34" s="135"/>
      <c r="J34" s="135"/>
      <c r="K34" s="135"/>
    </row>
    <row r="35" spans="1:11" ht="15" customHeight="1">
      <c r="A35" s="96" t="s">
        <v>364</v>
      </c>
      <c r="B35" s="115" t="s">
        <v>365</v>
      </c>
      <c r="C35" s="149">
        <f t="shared" si="0"/>
        <v>5000</v>
      </c>
      <c r="D35" s="135"/>
      <c r="E35" s="139"/>
      <c r="F35" s="139"/>
      <c r="G35" s="135"/>
      <c r="H35" s="135">
        <v>5000</v>
      </c>
      <c r="I35" s="135"/>
      <c r="J35" s="135"/>
      <c r="K35" s="135"/>
    </row>
    <row r="36" spans="1:11" ht="15" customHeight="1">
      <c r="A36" s="96" t="s">
        <v>366</v>
      </c>
      <c r="B36" s="115" t="s">
        <v>367</v>
      </c>
      <c r="C36" s="149">
        <f t="shared" si="0"/>
        <v>7221</v>
      </c>
      <c r="D36" s="135">
        <v>7221</v>
      </c>
      <c r="E36" s="139"/>
      <c r="F36" s="139"/>
      <c r="G36" s="135"/>
      <c r="H36" s="135"/>
      <c r="I36" s="135"/>
      <c r="J36" s="135"/>
      <c r="K36" s="135"/>
    </row>
    <row r="37" spans="1:11" ht="15" customHeight="1">
      <c r="A37" s="96" t="s">
        <v>368</v>
      </c>
      <c r="B37" s="115" t="s">
        <v>369</v>
      </c>
      <c r="C37" s="149">
        <f t="shared" si="0"/>
        <v>230000</v>
      </c>
      <c r="D37" s="135"/>
      <c r="E37" s="139"/>
      <c r="F37" s="139"/>
      <c r="G37" s="135"/>
      <c r="H37" s="135">
        <v>230000</v>
      </c>
      <c r="I37" s="135"/>
      <c r="J37" s="135"/>
      <c r="K37" s="135"/>
    </row>
    <row r="38" spans="1:11" ht="15" customHeight="1">
      <c r="A38" s="96" t="s">
        <v>370</v>
      </c>
      <c r="B38" s="115" t="s">
        <v>371</v>
      </c>
      <c r="C38" s="149">
        <f t="shared" si="0"/>
        <v>0</v>
      </c>
      <c r="D38" s="135"/>
      <c r="E38" s="139"/>
      <c r="F38" s="139"/>
      <c r="G38" s="135"/>
      <c r="H38" s="135"/>
      <c r="I38" s="135"/>
      <c r="J38" s="135"/>
      <c r="K38" s="135"/>
    </row>
    <row r="39" spans="1:11" ht="15" customHeight="1">
      <c r="A39" s="96" t="s">
        <v>372</v>
      </c>
      <c r="B39" s="115" t="s">
        <v>373</v>
      </c>
      <c r="C39" s="149">
        <f t="shared" si="0"/>
        <v>0</v>
      </c>
      <c r="D39" s="135"/>
      <c r="E39" s="139"/>
      <c r="F39" s="139"/>
      <c r="G39" s="135"/>
      <c r="H39" s="135"/>
      <c r="I39" s="135"/>
      <c r="J39" s="135"/>
      <c r="K39" s="135"/>
    </row>
    <row r="40" spans="1:11" ht="15" customHeight="1">
      <c r="A40" s="96" t="s">
        <v>374</v>
      </c>
      <c r="B40" s="115" t="s">
        <v>375</v>
      </c>
      <c r="C40" s="149">
        <f t="shared" si="0"/>
        <v>0</v>
      </c>
      <c r="D40" s="135"/>
      <c r="E40" s="139"/>
      <c r="F40" s="139"/>
      <c r="G40" s="135"/>
      <c r="H40" s="135"/>
      <c r="I40" s="135"/>
      <c r="J40" s="135"/>
      <c r="K40" s="135"/>
    </row>
    <row r="41" spans="1:11" ht="15" customHeight="1">
      <c r="A41" s="96" t="s">
        <v>376</v>
      </c>
      <c r="B41" s="115" t="s">
        <v>377</v>
      </c>
      <c r="C41" s="149">
        <f t="shared" si="0"/>
        <v>3</v>
      </c>
      <c r="D41" s="135">
        <v>2</v>
      </c>
      <c r="E41" s="139"/>
      <c r="F41" s="139"/>
      <c r="G41" s="135">
        <v>1</v>
      </c>
      <c r="H41" s="135"/>
      <c r="I41" s="135"/>
      <c r="J41" s="135"/>
      <c r="K41" s="135"/>
    </row>
    <row r="42" spans="1:11" ht="15" customHeight="1">
      <c r="A42" s="96" t="s">
        <v>378</v>
      </c>
      <c r="B42" s="115" t="s">
        <v>379</v>
      </c>
      <c r="C42" s="149">
        <f t="shared" si="0"/>
        <v>0</v>
      </c>
      <c r="D42" s="135"/>
      <c r="E42" s="139"/>
      <c r="F42" s="139"/>
      <c r="G42" s="135"/>
      <c r="H42" s="135"/>
      <c r="I42" s="135"/>
      <c r="J42" s="135"/>
      <c r="K42" s="135"/>
    </row>
    <row r="43" spans="1:11" ht="15" customHeight="1">
      <c r="A43" s="96" t="s">
        <v>380</v>
      </c>
      <c r="B43" s="115" t="s">
        <v>381</v>
      </c>
      <c r="C43" s="149">
        <f t="shared" si="0"/>
        <v>0</v>
      </c>
      <c r="D43" s="135"/>
      <c r="E43" s="139"/>
      <c r="F43" s="139"/>
      <c r="G43" s="135"/>
      <c r="H43" s="135"/>
      <c r="I43" s="135"/>
      <c r="J43" s="135"/>
      <c r="K43" s="135"/>
    </row>
    <row r="44" spans="1:11" ht="15" customHeight="1">
      <c r="A44" s="96" t="s">
        <v>382</v>
      </c>
      <c r="B44" s="115" t="s">
        <v>383</v>
      </c>
      <c r="C44" s="149">
        <f t="shared" si="0"/>
        <v>7102397</v>
      </c>
      <c r="D44" s="135">
        <v>10000</v>
      </c>
      <c r="E44" s="139"/>
      <c r="F44" s="139"/>
      <c r="G44" s="135"/>
      <c r="H44" s="135"/>
      <c r="I44" s="135">
        <v>7092393</v>
      </c>
      <c r="J44" s="135">
        <v>4</v>
      </c>
      <c r="K44" s="135"/>
    </row>
    <row r="45" spans="1:11" ht="15" customHeight="1">
      <c r="A45" s="98" t="s">
        <v>384</v>
      </c>
      <c r="B45" s="119" t="s">
        <v>385</v>
      </c>
      <c r="C45" s="149">
        <f t="shared" si="0"/>
        <v>7344621</v>
      </c>
      <c r="D45" s="139">
        <f>SUM(D34:D44)</f>
        <v>17223</v>
      </c>
      <c r="E45" s="139">
        <f>SUM(E34:E44)</f>
        <v>0</v>
      </c>
      <c r="F45" s="139">
        <f>SUM(F34:F44)</f>
        <v>0</v>
      </c>
      <c r="G45" s="139">
        <f>SUM(G34:G44)</f>
        <v>1</v>
      </c>
      <c r="H45" s="139">
        <f>SUM(H34:H44)</f>
        <v>235000</v>
      </c>
      <c r="I45" s="139">
        <f>SUM(I34:I44)</f>
        <v>7092393</v>
      </c>
      <c r="J45" s="139">
        <f>SUM(J34:J44)</f>
        <v>4</v>
      </c>
      <c r="K45" s="139">
        <f>SUM(K34:K44)</f>
        <v>0</v>
      </c>
    </row>
    <row r="46" spans="1:11" ht="12.75">
      <c r="A46" s="96" t="s">
        <v>386</v>
      </c>
      <c r="B46" s="115" t="s">
        <v>387</v>
      </c>
      <c r="C46" s="149">
        <f t="shared" si="0"/>
        <v>0</v>
      </c>
      <c r="D46" s="135"/>
      <c r="E46" s="139"/>
      <c r="F46" s="139"/>
      <c r="G46" s="135"/>
      <c r="H46" s="135"/>
      <c r="I46" s="135"/>
      <c r="J46" s="135"/>
      <c r="K46" s="135"/>
    </row>
    <row r="47" spans="1:11" ht="12.75">
      <c r="A47" s="96" t="s">
        <v>388</v>
      </c>
      <c r="B47" s="115" t="s">
        <v>389</v>
      </c>
      <c r="C47" s="149">
        <f t="shared" si="0"/>
        <v>0</v>
      </c>
      <c r="D47" s="135"/>
      <c r="E47" s="139"/>
      <c r="F47" s="139"/>
      <c r="G47" s="135"/>
      <c r="H47" s="135"/>
      <c r="I47" s="135"/>
      <c r="J47" s="135"/>
      <c r="K47" s="135"/>
    </row>
    <row r="48" spans="1:11" ht="12.75">
      <c r="A48" s="96" t="s">
        <v>390</v>
      </c>
      <c r="B48" s="115" t="s">
        <v>391</v>
      </c>
      <c r="C48" s="149">
        <f t="shared" si="0"/>
        <v>0</v>
      </c>
      <c r="D48" s="135"/>
      <c r="E48" s="139"/>
      <c r="F48" s="139"/>
      <c r="G48" s="135"/>
      <c r="H48" s="135"/>
      <c r="I48" s="135"/>
      <c r="J48" s="135"/>
      <c r="K48" s="135"/>
    </row>
    <row r="49" spans="1:11" ht="12.75">
      <c r="A49" s="96" t="s">
        <v>392</v>
      </c>
      <c r="B49" s="115" t="s">
        <v>393</v>
      </c>
      <c r="C49" s="149">
        <f t="shared" si="0"/>
        <v>1000000</v>
      </c>
      <c r="D49" s="135">
        <v>1000000</v>
      </c>
      <c r="E49" s="139"/>
      <c r="F49" s="139"/>
      <c r="G49" s="135"/>
      <c r="H49" s="135"/>
      <c r="I49" s="135"/>
      <c r="J49" s="135"/>
      <c r="K49" s="135"/>
    </row>
    <row r="50" spans="1:11" ht="12.75">
      <c r="A50" s="96" t="s">
        <v>394</v>
      </c>
      <c r="B50" s="115" t="s">
        <v>395</v>
      </c>
      <c r="C50" s="149">
        <f t="shared" si="0"/>
        <v>0</v>
      </c>
      <c r="D50" s="135"/>
      <c r="E50" s="139"/>
      <c r="F50" s="139"/>
      <c r="G50" s="135"/>
      <c r="H50" s="135"/>
      <c r="I50" s="135"/>
      <c r="J50" s="135"/>
      <c r="K50" s="135"/>
    </row>
    <row r="51" spans="1:11" ht="15" customHeight="1">
      <c r="A51" s="98" t="s">
        <v>396</v>
      </c>
      <c r="B51" s="119" t="s">
        <v>397</v>
      </c>
      <c r="C51" s="149">
        <f t="shared" si="0"/>
        <v>1000000</v>
      </c>
      <c r="D51" s="139">
        <f>SUM(D46:D50)</f>
        <v>1000000</v>
      </c>
      <c r="E51" s="139">
        <f>SUM(E46:E50)</f>
        <v>0</v>
      </c>
      <c r="F51" s="139">
        <f>SUM(F46:F50)</f>
        <v>0</v>
      </c>
      <c r="G51" s="139">
        <f>SUM(G46:G50)</f>
        <v>0</v>
      </c>
      <c r="H51" s="139">
        <f>SUM(H46:H50)</f>
        <v>0</v>
      </c>
      <c r="I51" s="139">
        <f>SUM(I46:I50)</f>
        <v>0</v>
      </c>
      <c r="J51" s="139">
        <f>SUM(J46:J50)</f>
        <v>0</v>
      </c>
      <c r="K51" s="139">
        <f>SUM(K46:K50)</f>
        <v>0</v>
      </c>
    </row>
    <row r="52" spans="1:11" ht="15" customHeight="1">
      <c r="A52" s="151" t="s">
        <v>185</v>
      </c>
      <c r="B52" s="152"/>
      <c r="C52" s="149">
        <f t="shared" si="0"/>
        <v>0</v>
      </c>
      <c r="D52" s="135"/>
      <c r="E52" s="139"/>
      <c r="F52" s="139"/>
      <c r="G52" s="135"/>
      <c r="H52" s="135"/>
      <c r="I52" s="135"/>
      <c r="J52" s="135"/>
      <c r="K52" s="135"/>
    </row>
    <row r="53" spans="1:11" ht="12.75">
      <c r="A53" s="96" t="s">
        <v>398</v>
      </c>
      <c r="B53" s="115" t="s">
        <v>399</v>
      </c>
      <c r="C53" s="149">
        <f t="shared" si="0"/>
        <v>0</v>
      </c>
      <c r="D53" s="135"/>
      <c r="E53" s="139"/>
      <c r="F53" s="139"/>
      <c r="G53" s="135"/>
      <c r="H53" s="135"/>
      <c r="I53" s="135"/>
      <c r="J53" s="135"/>
      <c r="K53" s="135"/>
    </row>
    <row r="54" spans="1:11" ht="12.75">
      <c r="A54" s="96" t="s">
        <v>400</v>
      </c>
      <c r="B54" s="115" t="s">
        <v>401</v>
      </c>
      <c r="C54" s="149">
        <f t="shared" si="0"/>
        <v>0</v>
      </c>
      <c r="D54" s="135"/>
      <c r="E54" s="139"/>
      <c r="F54" s="139"/>
      <c r="G54" s="135"/>
      <c r="H54" s="135"/>
      <c r="I54" s="135"/>
      <c r="J54" s="135"/>
      <c r="K54" s="135"/>
    </row>
    <row r="55" spans="1:11" ht="12.75">
      <c r="A55" s="96" t="s">
        <v>402</v>
      </c>
      <c r="B55" s="115" t="s">
        <v>403</v>
      </c>
      <c r="C55" s="149">
        <f t="shared" si="0"/>
        <v>0</v>
      </c>
      <c r="D55" s="135"/>
      <c r="E55" s="139"/>
      <c r="F55" s="139"/>
      <c r="G55" s="135"/>
      <c r="H55" s="135"/>
      <c r="I55" s="135"/>
      <c r="J55" s="135"/>
      <c r="K55" s="135"/>
    </row>
    <row r="56" spans="1:11" ht="12.75">
      <c r="A56" s="96" t="s">
        <v>404</v>
      </c>
      <c r="B56" s="115" t="s">
        <v>405</v>
      </c>
      <c r="C56" s="149">
        <f t="shared" si="0"/>
        <v>0</v>
      </c>
      <c r="D56" s="135"/>
      <c r="E56" s="139"/>
      <c r="F56" s="139"/>
      <c r="G56" s="135"/>
      <c r="H56" s="135"/>
      <c r="I56" s="135"/>
      <c r="J56" s="135"/>
      <c r="K56" s="135"/>
    </row>
    <row r="57" spans="1:11" ht="12.75">
      <c r="A57" s="96" t="s">
        <v>406</v>
      </c>
      <c r="B57" s="115" t="s">
        <v>407</v>
      </c>
      <c r="C57" s="149">
        <f t="shared" si="0"/>
        <v>16451167</v>
      </c>
      <c r="D57" s="135"/>
      <c r="E57" s="139"/>
      <c r="F57" s="139"/>
      <c r="G57" s="135"/>
      <c r="H57" s="135"/>
      <c r="I57" s="135">
        <v>16451167</v>
      </c>
      <c r="J57" s="135"/>
      <c r="K57" s="135"/>
    </row>
    <row r="58" spans="1:11" ht="12.75">
      <c r="A58" s="98" t="s">
        <v>408</v>
      </c>
      <c r="B58" s="119" t="s">
        <v>409</v>
      </c>
      <c r="C58" s="149">
        <f t="shared" si="0"/>
        <v>16451167</v>
      </c>
      <c r="D58" s="139">
        <f>SUM(D53:D57)</f>
        <v>0</v>
      </c>
      <c r="E58" s="139">
        <f>SUM(E53:E57)</f>
        <v>0</v>
      </c>
      <c r="F58" s="139">
        <f>SUM(F53:F57)</f>
        <v>0</v>
      </c>
      <c r="G58" s="139">
        <f>SUM(G53:G57)</f>
        <v>0</v>
      </c>
      <c r="H58" s="139">
        <f>SUM(H53:H57)</f>
        <v>0</v>
      </c>
      <c r="I58" s="139">
        <f>SUM(I53:I57)</f>
        <v>16451167</v>
      </c>
      <c r="J58" s="139">
        <f>SUM(J53:J57)</f>
        <v>0</v>
      </c>
      <c r="K58" s="139">
        <f>SUM(K53:K57)</f>
        <v>0</v>
      </c>
    </row>
    <row r="59" spans="1:11" ht="15" customHeight="1">
      <c r="A59" s="96" t="s">
        <v>410</v>
      </c>
      <c r="B59" s="115" t="s">
        <v>411</v>
      </c>
      <c r="C59" s="149">
        <f t="shared" si="0"/>
        <v>0</v>
      </c>
      <c r="D59" s="135"/>
      <c r="E59" s="139"/>
      <c r="F59" s="139"/>
      <c r="G59" s="135"/>
      <c r="H59" s="135"/>
      <c r="I59" s="135"/>
      <c r="J59" s="135"/>
      <c r="K59" s="135"/>
    </row>
    <row r="60" spans="1:11" ht="15" customHeight="1">
      <c r="A60" s="96" t="s">
        <v>412</v>
      </c>
      <c r="B60" s="115" t="s">
        <v>413</v>
      </c>
      <c r="C60" s="149">
        <f t="shared" si="0"/>
        <v>0</v>
      </c>
      <c r="D60" s="135"/>
      <c r="E60" s="139"/>
      <c r="F60" s="139"/>
      <c r="G60" s="135"/>
      <c r="H60" s="135"/>
      <c r="I60" s="135"/>
      <c r="J60" s="135"/>
      <c r="K60" s="135"/>
    </row>
    <row r="61" spans="1:11" ht="15" customHeight="1">
      <c r="A61" s="96" t="s">
        <v>414</v>
      </c>
      <c r="B61" s="115" t="s">
        <v>415</v>
      </c>
      <c r="C61" s="149">
        <f t="shared" si="0"/>
        <v>0</v>
      </c>
      <c r="D61" s="135"/>
      <c r="E61" s="139"/>
      <c r="F61" s="139"/>
      <c r="G61" s="135"/>
      <c r="H61" s="135"/>
      <c r="I61" s="135"/>
      <c r="J61" s="135"/>
      <c r="K61" s="135"/>
    </row>
    <row r="62" spans="1:11" ht="15" customHeight="1">
      <c r="A62" s="96" t="s">
        <v>416</v>
      </c>
      <c r="B62" s="115" t="s">
        <v>417</v>
      </c>
      <c r="C62" s="149">
        <f t="shared" si="0"/>
        <v>0</v>
      </c>
      <c r="D62" s="135"/>
      <c r="E62" s="139"/>
      <c r="F62" s="139"/>
      <c r="G62" s="135"/>
      <c r="H62" s="135"/>
      <c r="I62" s="135"/>
      <c r="J62" s="135"/>
      <c r="K62" s="135"/>
    </row>
    <row r="63" spans="1:11" ht="15" customHeight="1">
      <c r="A63" s="96" t="s">
        <v>418</v>
      </c>
      <c r="B63" s="115" t="s">
        <v>419</v>
      </c>
      <c r="C63" s="149">
        <f t="shared" si="0"/>
        <v>0</v>
      </c>
      <c r="D63" s="135"/>
      <c r="E63" s="139"/>
      <c r="F63" s="139"/>
      <c r="G63" s="135"/>
      <c r="H63" s="135"/>
      <c r="I63" s="135"/>
      <c r="J63" s="135"/>
      <c r="K63" s="135"/>
    </row>
    <row r="64" spans="1:11" ht="15" customHeight="1">
      <c r="A64" s="98" t="s">
        <v>420</v>
      </c>
      <c r="B64" s="119" t="s">
        <v>421</v>
      </c>
      <c r="C64" s="149">
        <f t="shared" si="0"/>
        <v>0</v>
      </c>
      <c r="D64" s="139">
        <f>SUM(D59:D63)</f>
        <v>0</v>
      </c>
      <c r="E64" s="139">
        <f>SUM(E59:E63)</f>
        <v>0</v>
      </c>
      <c r="F64" s="139">
        <f>SUM(F59:F63)</f>
        <v>0</v>
      </c>
      <c r="G64" s="139">
        <f>SUM(G59:G63)</f>
        <v>0</v>
      </c>
      <c r="H64" s="139">
        <f>SUM(H59:H63)</f>
        <v>0</v>
      </c>
      <c r="I64" s="139">
        <f>SUM(I59:I63)</f>
        <v>0</v>
      </c>
      <c r="J64" s="139">
        <f>SUM(J59:J63)</f>
        <v>0</v>
      </c>
      <c r="K64" s="139">
        <f>SUM(K59:K63)</f>
        <v>0</v>
      </c>
    </row>
    <row r="65" spans="1:11" ht="12.75">
      <c r="A65" s="96" t="s">
        <v>422</v>
      </c>
      <c r="B65" s="115" t="s">
        <v>423</v>
      </c>
      <c r="C65" s="149">
        <f t="shared" si="0"/>
        <v>0</v>
      </c>
      <c r="D65" s="135"/>
      <c r="E65" s="139"/>
      <c r="F65" s="139"/>
      <c r="G65" s="135"/>
      <c r="H65" s="135"/>
      <c r="I65" s="135"/>
      <c r="J65" s="135"/>
      <c r="K65" s="135"/>
    </row>
    <row r="66" spans="1:11" ht="12.75">
      <c r="A66" s="96" t="s">
        <v>424</v>
      </c>
      <c r="B66" s="115" t="s">
        <v>425</v>
      </c>
      <c r="C66" s="149">
        <f t="shared" si="0"/>
        <v>0</v>
      </c>
      <c r="D66" s="135"/>
      <c r="E66" s="139"/>
      <c r="F66" s="139"/>
      <c r="G66" s="135"/>
      <c r="H66" s="135"/>
      <c r="I66" s="135"/>
      <c r="J66" s="135"/>
      <c r="K66" s="135"/>
    </row>
    <row r="67" spans="1:11" ht="12.75">
      <c r="A67" s="96" t="s">
        <v>426</v>
      </c>
      <c r="B67" s="115" t="s">
        <v>427</v>
      </c>
      <c r="C67" s="149">
        <f t="shared" si="0"/>
        <v>0</v>
      </c>
      <c r="D67" s="135"/>
      <c r="E67" s="139"/>
      <c r="F67" s="139"/>
      <c r="G67" s="135"/>
      <c r="H67" s="135"/>
      <c r="I67" s="135"/>
      <c r="J67" s="135"/>
      <c r="K67" s="135"/>
    </row>
    <row r="68" spans="1:11" ht="12.75">
      <c r="A68" s="96" t="s">
        <v>428</v>
      </c>
      <c r="B68" s="115" t="s">
        <v>429</v>
      </c>
      <c r="C68" s="149">
        <f t="shared" si="0"/>
        <v>0</v>
      </c>
      <c r="D68" s="135"/>
      <c r="E68" s="139"/>
      <c r="F68" s="139"/>
      <c r="G68" s="135"/>
      <c r="H68" s="135"/>
      <c r="I68" s="135"/>
      <c r="J68" s="135"/>
      <c r="K68" s="135"/>
    </row>
    <row r="69" spans="1:11" ht="12.75">
      <c r="A69" s="96" t="s">
        <v>430</v>
      </c>
      <c r="B69" s="115" t="s">
        <v>431</v>
      </c>
      <c r="C69" s="149">
        <f t="shared" si="0"/>
        <v>0</v>
      </c>
      <c r="D69" s="135"/>
      <c r="E69" s="139"/>
      <c r="F69" s="139"/>
      <c r="G69" s="135"/>
      <c r="H69" s="135"/>
      <c r="I69" s="135"/>
      <c r="J69" s="135"/>
      <c r="K69" s="135"/>
    </row>
    <row r="70" spans="1:11" ht="15" customHeight="1">
      <c r="A70" s="98" t="s">
        <v>432</v>
      </c>
      <c r="B70" s="119" t="s">
        <v>433</v>
      </c>
      <c r="C70" s="149">
        <f t="shared" si="0"/>
        <v>0</v>
      </c>
      <c r="D70" s="139">
        <f>SUM(D65:D69)</f>
        <v>0</v>
      </c>
      <c r="E70" s="139">
        <f>SUM(E65:E69)</f>
        <v>0</v>
      </c>
      <c r="F70" s="139">
        <f>SUM(F65:F69)</f>
        <v>0</v>
      </c>
      <c r="G70" s="139">
        <f>SUM(G65:G69)</f>
        <v>0</v>
      </c>
      <c r="H70" s="139">
        <f>SUM(H65:H69)</f>
        <v>0</v>
      </c>
      <c r="I70" s="139">
        <f>SUM(I65:I69)</f>
        <v>0</v>
      </c>
      <c r="J70" s="139">
        <f>SUM(J65:J69)</f>
        <v>0</v>
      </c>
      <c r="K70" s="139">
        <f>SUM(K65:K69)</f>
        <v>0</v>
      </c>
    </row>
    <row r="71" spans="1:11" ht="15" customHeight="1">
      <c r="A71" s="153" t="s">
        <v>232</v>
      </c>
      <c r="B71" s="154"/>
      <c r="C71" s="149">
        <f t="shared" si="0"/>
        <v>0</v>
      </c>
      <c r="D71" s="135"/>
      <c r="E71" s="139"/>
      <c r="F71" s="139"/>
      <c r="G71" s="135"/>
      <c r="H71" s="135"/>
      <c r="I71" s="135"/>
      <c r="J71" s="135"/>
      <c r="K71" s="155"/>
    </row>
    <row r="72" spans="1:11" ht="12.75">
      <c r="A72" s="156" t="s">
        <v>434</v>
      </c>
      <c r="B72" s="157" t="s">
        <v>435</v>
      </c>
      <c r="C72" s="149">
        <f aca="true" t="shared" si="1" ref="C72:C105">SUM(D72:K72)</f>
        <v>75303619</v>
      </c>
      <c r="D72" s="149">
        <f aca="true" t="shared" si="2" ref="D72:K72">SUM(D19,D33,D45,D51,D58,D64,D70)</f>
        <v>1017223</v>
      </c>
      <c r="E72" s="149">
        <f t="shared" si="2"/>
        <v>35728442</v>
      </c>
      <c r="F72" s="149">
        <f t="shared" si="2"/>
        <v>0</v>
      </c>
      <c r="G72" s="149">
        <f t="shared" si="2"/>
        <v>10999390</v>
      </c>
      <c r="H72" s="149">
        <f t="shared" si="2"/>
        <v>235000</v>
      </c>
      <c r="I72" s="149">
        <f t="shared" si="2"/>
        <v>23543560</v>
      </c>
      <c r="J72" s="149">
        <f t="shared" si="2"/>
        <v>4</v>
      </c>
      <c r="K72" s="139">
        <f t="shared" si="2"/>
        <v>3780000</v>
      </c>
    </row>
    <row r="73" spans="1:11" ht="12.75">
      <c r="A73" s="158" t="s">
        <v>436</v>
      </c>
      <c r="B73" s="159"/>
      <c r="C73" s="149">
        <f t="shared" si="1"/>
        <v>0</v>
      </c>
      <c r="D73" s="135"/>
      <c r="E73" s="139"/>
      <c r="F73" s="139"/>
      <c r="G73" s="135"/>
      <c r="H73" s="135"/>
      <c r="I73" s="135"/>
      <c r="J73" s="135"/>
      <c r="K73" s="160"/>
    </row>
    <row r="74" spans="1:11" ht="12.75">
      <c r="A74" s="161" t="s">
        <v>437</v>
      </c>
      <c r="B74" s="162"/>
      <c r="C74" s="149">
        <f t="shared" si="1"/>
        <v>0</v>
      </c>
      <c r="D74" s="135"/>
      <c r="E74" s="139"/>
      <c r="F74" s="139"/>
      <c r="G74" s="135"/>
      <c r="H74" s="135"/>
      <c r="I74" s="135"/>
      <c r="J74" s="135"/>
      <c r="K74" s="135"/>
    </row>
    <row r="75" spans="1:11" ht="12.75">
      <c r="A75" s="115" t="s">
        <v>438</v>
      </c>
      <c r="B75" s="96" t="s">
        <v>439</v>
      </c>
      <c r="C75" s="149">
        <f t="shared" si="1"/>
        <v>0</v>
      </c>
      <c r="D75" s="135"/>
      <c r="E75" s="139"/>
      <c r="F75" s="139"/>
      <c r="G75" s="135"/>
      <c r="H75" s="135"/>
      <c r="I75" s="135"/>
      <c r="J75" s="135"/>
      <c r="K75" s="135"/>
    </row>
    <row r="76" spans="1:11" ht="12.75">
      <c r="A76" s="96" t="s">
        <v>440</v>
      </c>
      <c r="B76" s="96" t="s">
        <v>441</v>
      </c>
      <c r="C76" s="149">
        <f t="shared" si="1"/>
        <v>0</v>
      </c>
      <c r="D76" s="135"/>
      <c r="E76" s="139"/>
      <c r="F76" s="139"/>
      <c r="G76" s="135"/>
      <c r="H76" s="135"/>
      <c r="I76" s="135"/>
      <c r="J76" s="135"/>
      <c r="K76" s="135"/>
    </row>
    <row r="77" spans="1:11" ht="12.75">
      <c r="A77" s="115" t="s">
        <v>442</v>
      </c>
      <c r="B77" s="96" t="s">
        <v>443</v>
      </c>
      <c r="C77" s="149">
        <f t="shared" si="1"/>
        <v>0</v>
      </c>
      <c r="D77" s="135"/>
      <c r="E77" s="139"/>
      <c r="F77" s="139"/>
      <c r="G77" s="135"/>
      <c r="H77" s="135"/>
      <c r="I77" s="135"/>
      <c r="J77" s="135"/>
      <c r="K77" s="135"/>
    </row>
    <row r="78" spans="1:11" ht="12.75">
      <c r="A78" s="112" t="s">
        <v>444</v>
      </c>
      <c r="B78" s="112" t="s">
        <v>445</v>
      </c>
      <c r="C78" s="149">
        <f t="shared" si="1"/>
        <v>0</v>
      </c>
      <c r="D78" s="139">
        <f>SUM(D75:D77)</f>
        <v>0</v>
      </c>
      <c r="E78" s="139">
        <f>SUM(E75:E77)</f>
        <v>0</v>
      </c>
      <c r="F78" s="139">
        <f>SUM(F75:F77)</f>
        <v>0</v>
      </c>
      <c r="G78" s="139">
        <f>SUM(G75:G77)</f>
        <v>0</v>
      </c>
      <c r="H78" s="139">
        <f>SUM(H75:H77)</f>
        <v>0</v>
      </c>
      <c r="I78" s="139">
        <f>SUM(I75:I77)</f>
        <v>0</v>
      </c>
      <c r="J78" s="139">
        <f>SUM(J75:J77)</f>
        <v>0</v>
      </c>
      <c r="K78" s="139">
        <f>SUM(K75:K77)</f>
        <v>0</v>
      </c>
    </row>
    <row r="79" spans="1:11" ht="12.75">
      <c r="A79" s="96" t="s">
        <v>446</v>
      </c>
      <c r="B79" s="96" t="s">
        <v>447</v>
      </c>
      <c r="C79" s="149">
        <f t="shared" si="1"/>
        <v>0</v>
      </c>
      <c r="D79" s="135"/>
      <c r="E79" s="139"/>
      <c r="F79" s="139"/>
      <c r="G79" s="135"/>
      <c r="H79" s="135"/>
      <c r="I79" s="135"/>
      <c r="J79" s="135"/>
      <c r="K79" s="135"/>
    </row>
    <row r="80" spans="1:11" ht="12.75">
      <c r="A80" s="115" t="s">
        <v>448</v>
      </c>
      <c r="B80" s="96" t="s">
        <v>449</v>
      </c>
      <c r="C80" s="149">
        <f t="shared" si="1"/>
        <v>0</v>
      </c>
      <c r="D80" s="135"/>
      <c r="E80" s="139"/>
      <c r="F80" s="139"/>
      <c r="G80" s="135"/>
      <c r="H80" s="135"/>
      <c r="I80" s="135"/>
      <c r="J80" s="135"/>
      <c r="K80" s="135"/>
    </row>
    <row r="81" spans="1:11" ht="12.75">
      <c r="A81" s="96" t="s">
        <v>450</v>
      </c>
      <c r="B81" s="96" t="s">
        <v>451</v>
      </c>
      <c r="C81" s="149">
        <f t="shared" si="1"/>
        <v>0</v>
      </c>
      <c r="D81" s="135"/>
      <c r="E81" s="139"/>
      <c r="F81" s="139"/>
      <c r="G81" s="135"/>
      <c r="H81" s="135"/>
      <c r="I81" s="135"/>
      <c r="J81" s="135"/>
      <c r="K81" s="135"/>
    </row>
    <row r="82" spans="1:11" ht="12.75">
      <c r="A82" s="115" t="s">
        <v>452</v>
      </c>
      <c r="B82" s="96" t="s">
        <v>453</v>
      </c>
      <c r="C82" s="149">
        <f t="shared" si="1"/>
        <v>0</v>
      </c>
      <c r="D82" s="135"/>
      <c r="E82" s="139"/>
      <c r="F82" s="139"/>
      <c r="G82" s="135"/>
      <c r="H82" s="135"/>
      <c r="I82" s="135"/>
      <c r="J82" s="135"/>
      <c r="K82" s="135"/>
    </row>
    <row r="83" spans="1:11" ht="12.75">
      <c r="A83" s="118" t="s">
        <v>454</v>
      </c>
      <c r="B83" s="112" t="s">
        <v>455</v>
      </c>
      <c r="C83" s="149">
        <f t="shared" si="1"/>
        <v>0</v>
      </c>
      <c r="D83" s="139">
        <f>SUM(D79:D82)</f>
        <v>0</v>
      </c>
      <c r="E83" s="139">
        <f>SUM(E79:E82)</f>
        <v>0</v>
      </c>
      <c r="F83" s="139">
        <f>SUM(F79:F82)</f>
        <v>0</v>
      </c>
      <c r="G83" s="139">
        <f>SUM(G79:G82)</f>
        <v>0</v>
      </c>
      <c r="H83" s="139">
        <f>SUM(H79:H82)</f>
        <v>0</v>
      </c>
      <c r="I83" s="139">
        <f>SUM(I79:I82)</f>
        <v>0</v>
      </c>
      <c r="J83" s="139">
        <f>SUM(J79:J82)</f>
        <v>0</v>
      </c>
      <c r="K83" s="163">
        <f>SUM(K79:K82)</f>
        <v>0</v>
      </c>
    </row>
    <row r="84" spans="1:11" ht="12.75">
      <c r="A84" s="96" t="s">
        <v>456</v>
      </c>
      <c r="B84" s="96" t="s">
        <v>457</v>
      </c>
      <c r="C84" s="149">
        <f t="shared" si="1"/>
        <v>146817390</v>
      </c>
      <c r="D84" s="149"/>
      <c r="E84" s="149"/>
      <c r="F84" s="164">
        <v>146817390</v>
      </c>
      <c r="G84" s="149"/>
      <c r="H84" s="149"/>
      <c r="I84" s="149"/>
      <c r="J84" s="149"/>
      <c r="K84" s="139"/>
    </row>
    <row r="85" spans="1:11" ht="12.75">
      <c r="A85" s="96" t="s">
        <v>458</v>
      </c>
      <c r="B85" s="96" t="s">
        <v>457</v>
      </c>
      <c r="C85" s="149">
        <f t="shared" si="1"/>
        <v>0</v>
      </c>
      <c r="D85" s="135"/>
      <c r="E85" s="139"/>
      <c r="F85" s="139"/>
      <c r="G85" s="135"/>
      <c r="H85" s="135"/>
      <c r="I85" s="135"/>
      <c r="J85" s="135"/>
      <c r="K85" s="160"/>
    </row>
    <row r="86" spans="1:11" ht="12.75">
      <c r="A86" s="96" t="s">
        <v>459</v>
      </c>
      <c r="B86" s="96" t="s">
        <v>460</v>
      </c>
      <c r="C86" s="149">
        <f t="shared" si="1"/>
        <v>0</v>
      </c>
      <c r="D86" s="135"/>
      <c r="E86" s="139"/>
      <c r="F86" s="139"/>
      <c r="G86" s="135"/>
      <c r="H86" s="135"/>
      <c r="I86" s="135"/>
      <c r="J86" s="135"/>
      <c r="K86" s="135"/>
    </row>
    <row r="87" spans="1:11" ht="12.75">
      <c r="A87" s="96" t="s">
        <v>461</v>
      </c>
      <c r="B87" s="96" t="s">
        <v>460</v>
      </c>
      <c r="C87" s="149">
        <f t="shared" si="1"/>
        <v>0</v>
      </c>
      <c r="D87" s="135"/>
      <c r="E87" s="139"/>
      <c r="F87" s="139"/>
      <c r="G87" s="135"/>
      <c r="H87" s="135"/>
      <c r="I87" s="135"/>
      <c r="J87" s="135"/>
      <c r="K87" s="135"/>
    </row>
    <row r="88" spans="1:11" ht="12.75">
      <c r="A88" s="112" t="s">
        <v>462</v>
      </c>
      <c r="B88" s="112" t="s">
        <v>463</v>
      </c>
      <c r="C88" s="149">
        <f t="shared" si="1"/>
        <v>146817390</v>
      </c>
      <c r="D88" s="139">
        <f>SUM(D84:D87)</f>
        <v>0</v>
      </c>
      <c r="E88" s="139">
        <f>SUM(E84:E87)</f>
        <v>0</v>
      </c>
      <c r="F88" s="139">
        <f>SUM(F84:F87)</f>
        <v>146817390</v>
      </c>
      <c r="G88" s="139">
        <f>SUM(G84:G87)</f>
        <v>0</v>
      </c>
      <c r="H88" s="139">
        <f>SUM(H84:H87)</f>
        <v>0</v>
      </c>
      <c r="I88" s="139">
        <f>SUM(I84:I87)</f>
        <v>0</v>
      </c>
      <c r="J88" s="139">
        <f>SUM(J84:J87)</f>
        <v>0</v>
      </c>
      <c r="K88" s="139">
        <f>SUM(K84:K87)</f>
        <v>0</v>
      </c>
    </row>
    <row r="89" spans="1:11" ht="12.75">
      <c r="A89" s="115" t="s">
        <v>464</v>
      </c>
      <c r="B89" s="96" t="s">
        <v>465</v>
      </c>
      <c r="C89" s="149">
        <f t="shared" si="1"/>
        <v>0</v>
      </c>
      <c r="D89" s="135"/>
      <c r="E89" s="139"/>
      <c r="F89" s="139"/>
      <c r="G89" s="135"/>
      <c r="H89" s="135"/>
      <c r="I89" s="135"/>
      <c r="J89" s="135"/>
      <c r="K89" s="135"/>
    </row>
    <row r="90" spans="1:11" ht="12.75">
      <c r="A90" s="115" t="s">
        <v>466</v>
      </c>
      <c r="B90" s="96" t="s">
        <v>467</v>
      </c>
      <c r="C90" s="149">
        <f t="shared" si="1"/>
        <v>0</v>
      </c>
      <c r="D90" s="135"/>
      <c r="E90" s="139"/>
      <c r="F90" s="139"/>
      <c r="G90" s="135"/>
      <c r="H90" s="135"/>
      <c r="I90" s="135"/>
      <c r="J90" s="135"/>
      <c r="K90" s="135"/>
    </row>
    <row r="91" spans="1:11" ht="12.75">
      <c r="A91" s="115" t="s">
        <v>468</v>
      </c>
      <c r="B91" s="96" t="s">
        <v>469</v>
      </c>
      <c r="C91" s="149">
        <f t="shared" si="1"/>
        <v>0</v>
      </c>
      <c r="D91" s="135"/>
      <c r="E91" s="139"/>
      <c r="F91" s="139"/>
      <c r="G91" s="135"/>
      <c r="H91" s="135"/>
      <c r="I91" s="135"/>
      <c r="J91" s="135"/>
      <c r="K91" s="135"/>
    </row>
    <row r="92" spans="1:11" ht="12.75">
      <c r="A92" s="115" t="s">
        <v>470</v>
      </c>
      <c r="B92" s="96" t="s">
        <v>471</v>
      </c>
      <c r="C92" s="149">
        <f t="shared" si="1"/>
        <v>0</v>
      </c>
      <c r="D92" s="135"/>
      <c r="E92" s="139"/>
      <c r="F92" s="139"/>
      <c r="G92" s="135"/>
      <c r="H92" s="135"/>
      <c r="I92" s="135"/>
      <c r="J92" s="135"/>
      <c r="K92" s="135"/>
    </row>
    <row r="93" spans="1:11" ht="12.75">
      <c r="A93" s="96" t="s">
        <v>472</v>
      </c>
      <c r="B93" s="96" t="s">
        <v>473</v>
      </c>
      <c r="C93" s="149">
        <f t="shared" si="1"/>
        <v>0</v>
      </c>
      <c r="D93" s="135"/>
      <c r="E93" s="139"/>
      <c r="F93" s="139"/>
      <c r="G93" s="135"/>
      <c r="H93" s="135"/>
      <c r="I93" s="135"/>
      <c r="J93" s="135"/>
      <c r="K93" s="135"/>
    </row>
    <row r="94" spans="1:11" ht="12.75">
      <c r="A94" s="96" t="s">
        <v>474</v>
      </c>
      <c r="B94" s="96" t="s">
        <v>475</v>
      </c>
      <c r="C94" s="149">
        <f t="shared" si="1"/>
        <v>0</v>
      </c>
      <c r="D94" s="135"/>
      <c r="E94" s="139"/>
      <c r="F94" s="139"/>
      <c r="G94" s="135"/>
      <c r="H94" s="135"/>
      <c r="I94" s="135"/>
      <c r="J94" s="135"/>
      <c r="K94" s="135"/>
    </row>
    <row r="95" spans="1:11" ht="12.75">
      <c r="A95" s="112" t="s">
        <v>476</v>
      </c>
      <c r="B95" s="112" t="s">
        <v>477</v>
      </c>
      <c r="C95" s="149">
        <f t="shared" si="1"/>
        <v>146817390</v>
      </c>
      <c r="D95" s="139">
        <f>SUM(D78,D83,D88:D94)</f>
        <v>0</v>
      </c>
      <c r="E95" s="139">
        <f>SUM(E78,E83,E88:E94)</f>
        <v>0</v>
      </c>
      <c r="F95" s="139">
        <f>SUM(F78,F83,F88:F94)</f>
        <v>146817390</v>
      </c>
      <c r="G95" s="139">
        <f>SUM(G78,G83,G88:G94)</f>
        <v>0</v>
      </c>
      <c r="H95" s="139">
        <f>SUM(H78,H83,H88:H94)</f>
        <v>0</v>
      </c>
      <c r="I95" s="139">
        <f>SUM(I78,I83,I88:I94)</f>
        <v>0</v>
      </c>
      <c r="J95" s="139">
        <f>SUM(J78,J83,J88:J94)</f>
        <v>0</v>
      </c>
      <c r="K95" s="139">
        <f>SUM(K78,K83,K88:K94)</f>
        <v>0</v>
      </c>
    </row>
    <row r="96" spans="1:11" ht="12.75">
      <c r="A96" s="96" t="s">
        <v>478</v>
      </c>
      <c r="B96" s="96" t="s">
        <v>479</v>
      </c>
      <c r="C96" s="149">
        <f t="shared" si="1"/>
        <v>0</v>
      </c>
      <c r="D96" s="135"/>
      <c r="E96" s="139"/>
      <c r="F96" s="139"/>
      <c r="G96" s="135"/>
      <c r="H96" s="135"/>
      <c r="I96" s="135"/>
      <c r="J96" s="135"/>
      <c r="K96" s="135"/>
    </row>
    <row r="97" spans="1:11" ht="12.75">
      <c r="A97" s="96" t="s">
        <v>480</v>
      </c>
      <c r="B97" s="96" t="s">
        <v>481</v>
      </c>
      <c r="C97" s="149">
        <f t="shared" si="1"/>
        <v>0</v>
      </c>
      <c r="D97" s="135"/>
      <c r="E97" s="139"/>
      <c r="F97" s="139"/>
      <c r="G97" s="135"/>
      <c r="H97" s="135"/>
      <c r="I97" s="135"/>
      <c r="J97" s="135"/>
      <c r="K97" s="135"/>
    </row>
    <row r="98" spans="1:11" ht="12.75">
      <c r="A98" s="115" t="s">
        <v>482</v>
      </c>
      <c r="B98" s="96" t="s">
        <v>483</v>
      </c>
      <c r="C98" s="149">
        <f t="shared" si="1"/>
        <v>0</v>
      </c>
      <c r="D98" s="135"/>
      <c r="E98" s="139"/>
      <c r="F98" s="139"/>
      <c r="G98" s="135"/>
      <c r="H98" s="135"/>
      <c r="I98" s="135"/>
      <c r="J98" s="135"/>
      <c r="K98" s="135"/>
    </row>
    <row r="99" spans="1:11" ht="12.75">
      <c r="A99" s="115" t="s">
        <v>484</v>
      </c>
      <c r="B99" s="96" t="s">
        <v>485</v>
      </c>
      <c r="C99" s="149">
        <f t="shared" si="1"/>
        <v>0</v>
      </c>
      <c r="D99" s="135"/>
      <c r="E99" s="139"/>
      <c r="F99" s="139"/>
      <c r="G99" s="135"/>
      <c r="H99" s="135"/>
      <c r="I99" s="135"/>
      <c r="J99" s="135"/>
      <c r="K99" s="135"/>
    </row>
    <row r="100" spans="1:11" ht="12.75">
      <c r="A100" s="115" t="s">
        <v>486</v>
      </c>
      <c r="B100" s="96" t="s">
        <v>487</v>
      </c>
      <c r="C100" s="149">
        <f t="shared" si="1"/>
        <v>0</v>
      </c>
      <c r="D100" s="135"/>
      <c r="E100" s="139"/>
      <c r="F100" s="139"/>
      <c r="G100" s="135"/>
      <c r="H100" s="135"/>
      <c r="I100" s="135"/>
      <c r="J100" s="135"/>
      <c r="K100" s="135"/>
    </row>
    <row r="101" spans="1:11" ht="12.75">
      <c r="A101" s="165" t="s">
        <v>488</v>
      </c>
      <c r="B101" s="166" t="s">
        <v>489</v>
      </c>
      <c r="C101" s="149">
        <f t="shared" si="1"/>
        <v>0</v>
      </c>
      <c r="D101" s="139">
        <f>SUM(D96:D100)</f>
        <v>0</v>
      </c>
      <c r="E101" s="139">
        <f>SUM(E96:E100)</f>
        <v>0</v>
      </c>
      <c r="F101" s="139">
        <f>SUM(F96:F100)</f>
        <v>0</v>
      </c>
      <c r="G101" s="139">
        <f>SUM(G96:G100)</f>
        <v>0</v>
      </c>
      <c r="H101" s="139">
        <f>SUM(H96:H100)</f>
        <v>0</v>
      </c>
      <c r="I101" s="139">
        <f>SUM(I96:I100)</f>
        <v>0</v>
      </c>
      <c r="J101" s="139">
        <f>SUM(J96:J100)</f>
        <v>0</v>
      </c>
      <c r="K101" s="139">
        <f>SUM(K96:K100)</f>
        <v>0</v>
      </c>
    </row>
    <row r="102" spans="1:11" ht="12.75">
      <c r="A102" s="112" t="s">
        <v>490</v>
      </c>
      <c r="B102" s="112" t="s">
        <v>491</v>
      </c>
      <c r="C102" s="167">
        <f t="shared" si="1"/>
        <v>0</v>
      </c>
      <c r="D102" s="135"/>
      <c r="E102" s="139"/>
      <c r="F102" s="139"/>
      <c r="G102" s="135"/>
      <c r="H102" s="135"/>
      <c r="I102" s="135"/>
      <c r="J102" s="135"/>
      <c r="K102" s="135"/>
    </row>
    <row r="103" spans="1:11" ht="12.75">
      <c r="A103" s="112" t="s">
        <v>492</v>
      </c>
      <c r="B103" s="112" t="s">
        <v>493</v>
      </c>
      <c r="C103" s="167">
        <f t="shared" si="1"/>
        <v>0</v>
      </c>
      <c r="D103" s="135"/>
      <c r="E103" s="139"/>
      <c r="F103" s="139"/>
      <c r="G103" s="135"/>
      <c r="H103" s="135"/>
      <c r="I103" s="135"/>
      <c r="J103" s="135"/>
      <c r="K103" s="135"/>
    </row>
    <row r="104" spans="1:11" ht="12.75">
      <c r="A104" s="168" t="s">
        <v>494</v>
      </c>
      <c r="B104" s="169" t="s">
        <v>495</v>
      </c>
      <c r="C104" s="149">
        <f t="shared" si="1"/>
        <v>146817390</v>
      </c>
      <c r="D104" s="139">
        <f>SUM(D95,D101:D103)</f>
        <v>0</v>
      </c>
      <c r="E104" s="139">
        <f>SUM(E95,E101:E103)</f>
        <v>0</v>
      </c>
      <c r="F104" s="139">
        <f>SUM(F95,F101:F103)</f>
        <v>146817390</v>
      </c>
      <c r="G104" s="139">
        <f>SUM(G95,G101:G103)</f>
        <v>0</v>
      </c>
      <c r="H104" s="139">
        <f>SUM(H95,H101:H103)</f>
        <v>0</v>
      </c>
      <c r="I104" s="139">
        <f>SUM(I95,I101:I103)</f>
        <v>0</v>
      </c>
      <c r="J104" s="139">
        <f>SUM(J95,J101:J103)</f>
        <v>0</v>
      </c>
      <c r="K104" s="139">
        <f>SUM(K95,K101:K103)</f>
        <v>0</v>
      </c>
    </row>
    <row r="105" spans="1:11" ht="12.75">
      <c r="A105" s="170" t="s">
        <v>24</v>
      </c>
      <c r="B105" s="171"/>
      <c r="C105" s="149">
        <f t="shared" si="1"/>
        <v>222121009</v>
      </c>
      <c r="D105" s="139">
        <f aca="true" t="shared" si="3" ref="D105:K105">SUM(D72,D104)</f>
        <v>1017223</v>
      </c>
      <c r="E105" s="139">
        <f t="shared" si="3"/>
        <v>35728442</v>
      </c>
      <c r="F105" s="139">
        <f t="shared" si="3"/>
        <v>146817390</v>
      </c>
      <c r="G105" s="139">
        <f t="shared" si="3"/>
        <v>10999390</v>
      </c>
      <c r="H105" s="139">
        <f t="shared" si="3"/>
        <v>235000</v>
      </c>
      <c r="I105" s="139">
        <f t="shared" si="3"/>
        <v>23543560</v>
      </c>
      <c r="J105" s="139">
        <f t="shared" si="3"/>
        <v>4</v>
      </c>
      <c r="K105" s="139">
        <f t="shared" si="3"/>
        <v>3780000</v>
      </c>
    </row>
  </sheetData>
  <sheetProtection selectLockedCells="1" selectUnlockedCells="1"/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 9/2020. (IX. 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workbookViewId="0" topLeftCell="A1">
      <selection activeCell="D91" sqref="D91"/>
    </sheetView>
  </sheetViews>
  <sheetFormatPr defaultColWidth="9.140625" defaultRowHeight="15"/>
  <cols>
    <col min="1" max="1" width="62.57421875" style="0" customWidth="1"/>
    <col min="3" max="3" width="13.00390625" style="1" customWidth="1"/>
    <col min="4" max="4" width="14.140625" style="1" customWidth="1"/>
  </cols>
  <sheetData>
    <row r="1" spans="1:4" ht="42" customHeight="1">
      <c r="A1" s="126" t="s">
        <v>300</v>
      </c>
      <c r="B1" s="126"/>
      <c r="C1" s="126"/>
      <c r="D1" s="126"/>
    </row>
    <row r="2" spans="1:6" ht="24" customHeight="1">
      <c r="A2" s="127" t="s">
        <v>496</v>
      </c>
      <c r="B2" s="127"/>
      <c r="C2" s="127"/>
      <c r="D2" s="127"/>
      <c r="F2" s="172"/>
    </row>
    <row r="3" ht="12.75">
      <c r="A3" s="128"/>
    </row>
    <row r="4" ht="21.75" customHeight="1">
      <c r="A4" s="129" t="s">
        <v>292</v>
      </c>
    </row>
    <row r="5" spans="1:4" ht="12.75">
      <c r="A5" s="75" t="s">
        <v>28</v>
      </c>
      <c r="B5" s="76" t="s">
        <v>302</v>
      </c>
      <c r="C5" s="173" t="s">
        <v>497</v>
      </c>
      <c r="D5" s="173" t="s">
        <v>498</v>
      </c>
    </row>
    <row r="6" spans="1:4" ht="28.5" customHeight="1">
      <c r="A6" s="83" t="s">
        <v>306</v>
      </c>
      <c r="B6" s="90" t="s">
        <v>307</v>
      </c>
      <c r="C6" s="135"/>
      <c r="D6" s="135"/>
    </row>
    <row r="7" spans="1:4" ht="12.75">
      <c r="A7" s="84" t="s">
        <v>308</v>
      </c>
      <c r="B7" s="90" t="s">
        <v>309</v>
      </c>
      <c r="C7" s="135"/>
      <c r="D7" s="135"/>
    </row>
    <row r="8" spans="1:4" ht="12.75">
      <c r="A8" s="84" t="s">
        <v>499</v>
      </c>
      <c r="B8" s="90" t="s">
        <v>500</v>
      </c>
      <c r="C8" s="135"/>
      <c r="D8" s="135"/>
    </row>
    <row r="9" spans="1:4" ht="12.75">
      <c r="A9" s="84" t="s">
        <v>314</v>
      </c>
      <c r="B9" s="90" t="s">
        <v>315</v>
      </c>
      <c r="C9" s="135"/>
      <c r="D9" s="135"/>
    </row>
    <row r="10" spans="1:4" ht="29.25" customHeight="1">
      <c r="A10" s="84" t="s">
        <v>316</v>
      </c>
      <c r="B10" s="90" t="s">
        <v>317</v>
      </c>
      <c r="C10" s="135"/>
      <c r="D10" s="135"/>
    </row>
    <row r="11" spans="1:4" ht="15" customHeight="1">
      <c r="A11" s="84" t="s">
        <v>318</v>
      </c>
      <c r="B11" s="90" t="s">
        <v>319</v>
      </c>
      <c r="C11" s="135"/>
      <c r="D11" s="135"/>
    </row>
    <row r="12" spans="1:4" ht="27.75" customHeight="1">
      <c r="A12" s="91" t="s">
        <v>320</v>
      </c>
      <c r="B12" s="174" t="s">
        <v>321</v>
      </c>
      <c r="C12" s="135">
        <f>SUM(C6:C11)</f>
        <v>0</v>
      </c>
      <c r="D12" s="135">
        <f>SUM(D6:D11)</f>
        <v>0</v>
      </c>
    </row>
    <row r="13" spans="1:4" ht="12.75">
      <c r="A13" s="84" t="s">
        <v>322</v>
      </c>
      <c r="B13" s="90" t="s">
        <v>323</v>
      </c>
      <c r="C13" s="135"/>
      <c r="D13" s="135"/>
    </row>
    <row r="14" spans="1:4" ht="12.75">
      <c r="A14" s="84" t="s">
        <v>324</v>
      </c>
      <c r="B14" s="90" t="s">
        <v>325</v>
      </c>
      <c r="C14" s="135"/>
      <c r="D14" s="135"/>
    </row>
    <row r="15" spans="1:4" ht="12.75">
      <c r="A15" s="84" t="s">
        <v>326</v>
      </c>
      <c r="B15" s="90" t="s">
        <v>327</v>
      </c>
      <c r="C15" s="135"/>
      <c r="D15" s="135"/>
    </row>
    <row r="16" spans="1:4" ht="12.75">
      <c r="A16" s="84" t="s">
        <v>328</v>
      </c>
      <c r="B16" s="90" t="s">
        <v>329</v>
      </c>
      <c r="C16" s="135"/>
      <c r="D16" s="135"/>
    </row>
    <row r="17" spans="1:4" ht="12.75">
      <c r="A17" s="84" t="s">
        <v>501</v>
      </c>
      <c r="B17" s="90" t="s">
        <v>331</v>
      </c>
      <c r="C17" s="135"/>
      <c r="D17" s="135"/>
    </row>
    <row r="18" spans="1:4" ht="12.75">
      <c r="A18" s="94" t="s">
        <v>332</v>
      </c>
      <c r="B18" s="103" t="s">
        <v>333</v>
      </c>
      <c r="C18" s="139">
        <f>SUM(C13:C17,C12)</f>
        <v>0</v>
      </c>
      <c r="D18" s="139">
        <f>SUM(D13:D17,D12)</f>
        <v>0</v>
      </c>
    </row>
    <row r="19" spans="1:4" ht="15" customHeight="1">
      <c r="A19" s="84" t="s">
        <v>334</v>
      </c>
      <c r="B19" s="90" t="s">
        <v>335</v>
      </c>
      <c r="C19" s="135"/>
      <c r="D19" s="135"/>
    </row>
    <row r="20" spans="1:4" ht="15" customHeight="1">
      <c r="A20" s="84" t="s">
        <v>336</v>
      </c>
      <c r="B20" s="90" t="s">
        <v>337</v>
      </c>
      <c r="C20" s="135"/>
      <c r="D20" s="135"/>
    </row>
    <row r="21" spans="1:4" ht="15" customHeight="1">
      <c r="A21" s="91" t="s">
        <v>338</v>
      </c>
      <c r="B21" s="174" t="s">
        <v>339</v>
      </c>
      <c r="C21" s="135"/>
      <c r="D21" s="135"/>
    </row>
    <row r="22" spans="1:4" ht="15" customHeight="1">
      <c r="A22" s="84" t="s">
        <v>340</v>
      </c>
      <c r="B22" s="90" t="s">
        <v>341</v>
      </c>
      <c r="C22" s="135"/>
      <c r="D22" s="135"/>
    </row>
    <row r="23" spans="1:4" ht="21" customHeight="1">
      <c r="A23" s="84" t="s">
        <v>342</v>
      </c>
      <c r="B23" s="90" t="s">
        <v>343</v>
      </c>
      <c r="C23" s="135"/>
      <c r="D23" s="135"/>
    </row>
    <row r="24" spans="1:4" ht="15" customHeight="1">
      <c r="A24" s="84" t="s">
        <v>344</v>
      </c>
      <c r="B24" s="90" t="s">
        <v>345</v>
      </c>
      <c r="C24" s="135"/>
      <c r="D24" s="135"/>
    </row>
    <row r="25" spans="1:4" ht="15" customHeight="1">
      <c r="A25" s="84" t="s">
        <v>346</v>
      </c>
      <c r="B25" s="90" t="s">
        <v>347</v>
      </c>
      <c r="C25" s="135"/>
      <c r="D25" s="135"/>
    </row>
    <row r="26" spans="1:4" ht="15" customHeight="1">
      <c r="A26" s="84" t="s">
        <v>348</v>
      </c>
      <c r="B26" s="90" t="s">
        <v>349</v>
      </c>
      <c r="C26" s="135"/>
      <c r="D26" s="135"/>
    </row>
    <row r="27" spans="1:4" ht="32.25" customHeight="1">
      <c r="A27" s="84" t="s">
        <v>350</v>
      </c>
      <c r="B27" s="90" t="s">
        <v>351</v>
      </c>
      <c r="C27" s="135"/>
      <c r="D27" s="135"/>
    </row>
    <row r="28" spans="1:4" ht="15" customHeight="1">
      <c r="A28" s="84" t="s">
        <v>352</v>
      </c>
      <c r="B28" s="90" t="s">
        <v>353</v>
      </c>
      <c r="C28" s="135"/>
      <c r="D28" s="135"/>
    </row>
    <row r="29" spans="1:4" ht="15" customHeight="1">
      <c r="A29" s="84" t="s">
        <v>354</v>
      </c>
      <c r="B29" s="90" t="s">
        <v>355</v>
      </c>
      <c r="C29" s="135"/>
      <c r="D29" s="135"/>
    </row>
    <row r="30" spans="1:4" ht="15" customHeight="1">
      <c r="A30" s="91" t="s">
        <v>356</v>
      </c>
      <c r="B30" s="174" t="s">
        <v>357</v>
      </c>
      <c r="C30" s="135">
        <f>SUM(C25:C29)</f>
        <v>0</v>
      </c>
      <c r="D30" s="135">
        <f>SUM(D25:D29)</f>
        <v>0</v>
      </c>
    </row>
    <row r="31" spans="1:4" ht="15" customHeight="1">
      <c r="A31" s="84" t="s">
        <v>358</v>
      </c>
      <c r="B31" s="90" t="s">
        <v>359</v>
      </c>
      <c r="C31" s="135"/>
      <c r="D31" s="135"/>
    </row>
    <row r="32" spans="1:4" ht="15" customHeight="1">
      <c r="A32" s="94" t="s">
        <v>360</v>
      </c>
      <c r="B32" s="103" t="s">
        <v>361</v>
      </c>
      <c r="C32" s="139">
        <f>SUM(C30,C21:C24,C30:C31)</f>
        <v>0</v>
      </c>
      <c r="D32" s="139">
        <f>SUM(D30,D21:D24,D30:D31)</f>
        <v>0</v>
      </c>
    </row>
    <row r="33" spans="1:4" ht="15" customHeight="1">
      <c r="A33" s="96" t="s">
        <v>362</v>
      </c>
      <c r="B33" s="90" t="s">
        <v>363</v>
      </c>
      <c r="C33" s="135"/>
      <c r="D33" s="135"/>
    </row>
    <row r="34" spans="1:4" ht="15" customHeight="1">
      <c r="A34" s="96" t="s">
        <v>364</v>
      </c>
      <c r="B34" s="90" t="s">
        <v>365</v>
      </c>
      <c r="C34" s="135"/>
      <c r="D34" s="135"/>
    </row>
    <row r="35" spans="1:4" ht="15" customHeight="1">
      <c r="A35" s="96" t="s">
        <v>366</v>
      </c>
      <c r="B35" s="90" t="s">
        <v>367</v>
      </c>
      <c r="C35" s="135"/>
      <c r="D35" s="135"/>
    </row>
    <row r="36" spans="1:4" ht="15" customHeight="1">
      <c r="A36" s="96" t="s">
        <v>368</v>
      </c>
      <c r="B36" s="90" t="s">
        <v>369</v>
      </c>
      <c r="C36" s="135"/>
      <c r="D36" s="135"/>
    </row>
    <row r="37" spans="1:4" ht="15" customHeight="1">
      <c r="A37" s="96" t="s">
        <v>370</v>
      </c>
      <c r="B37" s="90" t="s">
        <v>371</v>
      </c>
      <c r="C37" s="135"/>
      <c r="D37" s="135"/>
    </row>
    <row r="38" spans="1:4" ht="15" customHeight="1">
      <c r="A38" s="96" t="s">
        <v>372</v>
      </c>
      <c r="B38" s="90" t="s">
        <v>373</v>
      </c>
      <c r="C38" s="135"/>
      <c r="D38" s="135"/>
    </row>
    <row r="39" spans="1:4" ht="15" customHeight="1">
      <c r="A39" s="96" t="s">
        <v>374</v>
      </c>
      <c r="B39" s="90" t="s">
        <v>375</v>
      </c>
      <c r="C39" s="135"/>
      <c r="D39" s="135"/>
    </row>
    <row r="40" spans="1:4" ht="15" customHeight="1">
      <c r="A40" s="96" t="s">
        <v>376</v>
      </c>
      <c r="B40" s="90" t="s">
        <v>377</v>
      </c>
      <c r="C40" s="135"/>
      <c r="D40" s="135"/>
    </row>
    <row r="41" spans="1:4" ht="15" customHeight="1">
      <c r="A41" s="96" t="s">
        <v>378</v>
      </c>
      <c r="B41" s="90" t="s">
        <v>379</v>
      </c>
      <c r="C41" s="135"/>
      <c r="D41" s="135"/>
    </row>
    <row r="42" spans="1:4" ht="15" customHeight="1">
      <c r="A42" s="96" t="s">
        <v>380</v>
      </c>
      <c r="B42" s="90" t="s">
        <v>381</v>
      </c>
      <c r="C42" s="135"/>
      <c r="D42" s="135"/>
    </row>
    <row r="43" spans="1:4" ht="15" customHeight="1">
      <c r="A43" s="96" t="s">
        <v>382</v>
      </c>
      <c r="B43" s="90" t="s">
        <v>383</v>
      </c>
      <c r="C43" s="135">
        <v>5000</v>
      </c>
      <c r="D43" s="135">
        <v>5000</v>
      </c>
    </row>
    <row r="44" spans="1:4" ht="12.75">
      <c r="A44" s="98" t="s">
        <v>384</v>
      </c>
      <c r="B44" s="103" t="s">
        <v>385</v>
      </c>
      <c r="C44" s="139">
        <f>SUM(C33:C43)</f>
        <v>5000</v>
      </c>
      <c r="D44" s="139">
        <f>SUM(D33:D43)</f>
        <v>5000</v>
      </c>
    </row>
    <row r="45" spans="1:4" ht="12.75">
      <c r="A45" s="96" t="s">
        <v>386</v>
      </c>
      <c r="B45" s="90" t="s">
        <v>387</v>
      </c>
      <c r="C45" s="135"/>
      <c r="D45" s="135"/>
    </row>
    <row r="46" spans="1:4" ht="36" customHeight="1">
      <c r="A46" s="84" t="s">
        <v>388</v>
      </c>
      <c r="B46" s="90" t="s">
        <v>389</v>
      </c>
      <c r="C46" s="135"/>
      <c r="D46" s="135"/>
    </row>
    <row r="47" spans="1:4" ht="40.5" customHeight="1">
      <c r="A47" s="96" t="s">
        <v>390</v>
      </c>
      <c r="B47" s="90" t="s">
        <v>391</v>
      </c>
      <c r="C47" s="139"/>
      <c r="D47" s="139"/>
    </row>
    <row r="48" spans="1:4" ht="31.5" customHeight="1">
      <c r="A48" s="96" t="s">
        <v>392</v>
      </c>
      <c r="B48" s="90" t="s">
        <v>393</v>
      </c>
      <c r="C48" s="135"/>
      <c r="D48" s="135"/>
    </row>
    <row r="49" spans="1:4" ht="12.75">
      <c r="A49" s="96" t="s">
        <v>394</v>
      </c>
      <c r="B49" s="90" t="s">
        <v>395</v>
      </c>
      <c r="C49" s="135"/>
      <c r="D49" s="135"/>
    </row>
    <row r="50" spans="1:4" ht="27" customHeight="1">
      <c r="A50" s="94" t="s">
        <v>396</v>
      </c>
      <c r="B50" s="103" t="s">
        <v>397</v>
      </c>
      <c r="C50" s="135">
        <f>SUM(C45:C49)</f>
        <v>0</v>
      </c>
      <c r="D50" s="135">
        <f>SUM(D45:D49)</f>
        <v>0</v>
      </c>
    </row>
    <row r="51" spans="1:4" ht="12.75">
      <c r="A51" s="175" t="s">
        <v>185</v>
      </c>
      <c r="B51" s="176"/>
      <c r="C51" s="135"/>
      <c r="D51" s="135"/>
    </row>
    <row r="52" spans="1:4" ht="12.75">
      <c r="A52" s="84" t="s">
        <v>398</v>
      </c>
      <c r="B52" s="90" t="s">
        <v>399</v>
      </c>
      <c r="C52" s="135"/>
      <c r="D52" s="135"/>
    </row>
    <row r="53" spans="1:4" ht="12.75">
      <c r="A53" s="84" t="s">
        <v>400</v>
      </c>
      <c r="B53" s="90" t="s">
        <v>401</v>
      </c>
      <c r="C53" s="135"/>
      <c r="D53" s="135"/>
    </row>
    <row r="54" spans="1:4" ht="34.5" customHeight="1">
      <c r="A54" s="84" t="s">
        <v>402</v>
      </c>
      <c r="B54" s="90" t="s">
        <v>403</v>
      </c>
      <c r="C54" s="139"/>
      <c r="D54" s="139"/>
    </row>
    <row r="55" spans="1:4" ht="27.75" customHeight="1">
      <c r="A55" s="84" t="s">
        <v>404</v>
      </c>
      <c r="B55" s="90" t="s">
        <v>405</v>
      </c>
      <c r="C55" s="135"/>
      <c r="D55" s="135"/>
    </row>
    <row r="56" spans="1:4" ht="29.25" customHeight="1">
      <c r="A56" s="84" t="s">
        <v>406</v>
      </c>
      <c r="B56" s="90" t="s">
        <v>407</v>
      </c>
      <c r="C56" s="135"/>
      <c r="D56" s="135"/>
    </row>
    <row r="57" spans="1:4" ht="27" customHeight="1">
      <c r="A57" s="94" t="s">
        <v>408</v>
      </c>
      <c r="B57" s="103" t="s">
        <v>409</v>
      </c>
      <c r="C57" s="135">
        <f>SUM(C52:C56)</f>
        <v>0</v>
      </c>
      <c r="D57" s="135">
        <f>SUM(D52:D56)</f>
        <v>0</v>
      </c>
    </row>
    <row r="58" spans="1:4" ht="15" customHeight="1">
      <c r="A58" s="96" t="s">
        <v>410</v>
      </c>
      <c r="B58" s="90" t="s">
        <v>411</v>
      </c>
      <c r="C58" s="135"/>
      <c r="D58" s="135"/>
    </row>
    <row r="59" spans="1:4" ht="15" customHeight="1">
      <c r="A59" s="96" t="s">
        <v>412</v>
      </c>
      <c r="B59" s="90" t="s">
        <v>413</v>
      </c>
      <c r="C59" s="135"/>
      <c r="D59" s="135"/>
    </row>
    <row r="60" spans="1:4" ht="15" customHeight="1">
      <c r="A60" s="96" t="s">
        <v>414</v>
      </c>
      <c r="B60" s="90" t="s">
        <v>415</v>
      </c>
      <c r="C60" s="139"/>
      <c r="D60" s="139"/>
    </row>
    <row r="61" spans="1:4" ht="12.75">
      <c r="A61" s="96" t="s">
        <v>416</v>
      </c>
      <c r="B61" s="90" t="s">
        <v>417</v>
      </c>
      <c r="C61" s="135"/>
      <c r="D61" s="135"/>
    </row>
    <row r="62" spans="1:4" ht="12.75">
      <c r="A62" s="96" t="s">
        <v>418</v>
      </c>
      <c r="B62" s="90" t="s">
        <v>419</v>
      </c>
      <c r="C62" s="135"/>
      <c r="D62" s="135"/>
    </row>
    <row r="63" spans="1:4" ht="15" customHeight="1">
      <c r="A63" s="94" t="s">
        <v>420</v>
      </c>
      <c r="B63" s="103" t="s">
        <v>421</v>
      </c>
      <c r="C63" s="135"/>
      <c r="D63" s="135"/>
    </row>
    <row r="64" spans="1:4" ht="27.75" customHeight="1">
      <c r="A64" s="96" t="s">
        <v>422</v>
      </c>
      <c r="B64" s="90" t="s">
        <v>423</v>
      </c>
      <c r="C64" s="139"/>
      <c r="D64" s="139"/>
    </row>
    <row r="65" spans="1:4" ht="30.75" customHeight="1">
      <c r="A65" s="84" t="s">
        <v>424</v>
      </c>
      <c r="B65" s="90" t="s">
        <v>425</v>
      </c>
      <c r="C65" s="135"/>
      <c r="D65" s="135"/>
    </row>
    <row r="66" spans="1:4" ht="12.75">
      <c r="A66" s="96" t="s">
        <v>426</v>
      </c>
      <c r="B66" s="90" t="s">
        <v>427</v>
      </c>
      <c r="C66" s="139"/>
      <c r="D66" s="139"/>
    </row>
    <row r="67" spans="1:4" ht="12.75">
      <c r="A67" s="96" t="s">
        <v>428</v>
      </c>
      <c r="B67" s="90" t="s">
        <v>429</v>
      </c>
      <c r="C67" s="135"/>
      <c r="D67" s="135"/>
    </row>
    <row r="68" spans="1:4" ht="12.75">
      <c r="A68" s="96" t="s">
        <v>430</v>
      </c>
      <c r="B68" s="90" t="s">
        <v>431</v>
      </c>
      <c r="C68" s="135"/>
      <c r="D68" s="135"/>
    </row>
    <row r="69" spans="1:4" ht="12.75">
      <c r="A69" s="94" t="s">
        <v>432</v>
      </c>
      <c r="B69" s="103" t="s">
        <v>433</v>
      </c>
      <c r="C69" s="135"/>
      <c r="D69" s="135"/>
    </row>
    <row r="70" spans="1:4" ht="12.75">
      <c r="A70" s="175" t="s">
        <v>232</v>
      </c>
      <c r="B70" s="176"/>
      <c r="C70" s="135"/>
      <c r="D70" s="135"/>
    </row>
    <row r="71" spans="1:4" ht="12.75">
      <c r="A71" s="177" t="s">
        <v>434</v>
      </c>
      <c r="B71" s="104" t="s">
        <v>435</v>
      </c>
      <c r="C71" s="135">
        <f>SUM(C69,C63,C57,C50,C44,C32,C18)</f>
        <v>5000</v>
      </c>
      <c r="D71" s="135">
        <f>SUM(D69,D63,D57,D50,D44,D32,D18)</f>
        <v>5000</v>
      </c>
    </row>
    <row r="72" spans="1:4" ht="12.75">
      <c r="A72" s="178" t="s">
        <v>436</v>
      </c>
      <c r="B72" s="179"/>
      <c r="C72" s="135"/>
      <c r="D72" s="135"/>
    </row>
    <row r="73" spans="1:4" ht="12.75">
      <c r="A73" s="178" t="s">
        <v>437</v>
      </c>
      <c r="B73" s="179"/>
      <c r="C73" s="135"/>
      <c r="D73" s="135"/>
    </row>
    <row r="74" spans="1:4" ht="12.75">
      <c r="A74" s="115" t="s">
        <v>438</v>
      </c>
      <c r="B74" s="84" t="s">
        <v>439</v>
      </c>
      <c r="C74" s="135"/>
      <c r="D74" s="135"/>
    </row>
    <row r="75" spans="1:4" ht="12.75">
      <c r="A75" s="96" t="s">
        <v>440</v>
      </c>
      <c r="B75" s="84" t="s">
        <v>441</v>
      </c>
      <c r="C75" s="135"/>
      <c r="D75" s="135"/>
    </row>
    <row r="76" spans="1:4" ht="12.75">
      <c r="A76" s="115" t="s">
        <v>442</v>
      </c>
      <c r="B76" s="84" t="s">
        <v>443</v>
      </c>
      <c r="C76" s="135"/>
      <c r="D76" s="135"/>
    </row>
    <row r="77" spans="1:4" ht="12.75">
      <c r="A77" s="112" t="s">
        <v>444</v>
      </c>
      <c r="B77" s="91" t="s">
        <v>445</v>
      </c>
      <c r="C77" s="135"/>
      <c r="D77" s="135"/>
    </row>
    <row r="78" spans="1:4" ht="12.75">
      <c r="A78" s="96" t="s">
        <v>446</v>
      </c>
      <c r="B78" s="84" t="s">
        <v>447</v>
      </c>
      <c r="C78" s="135"/>
      <c r="D78" s="135"/>
    </row>
    <row r="79" spans="1:4" ht="12.75">
      <c r="A79" s="115" t="s">
        <v>448</v>
      </c>
      <c r="B79" s="84" t="s">
        <v>449</v>
      </c>
      <c r="C79" s="135"/>
      <c r="D79" s="135"/>
    </row>
    <row r="80" spans="1:4" ht="12.75">
      <c r="A80" s="96" t="s">
        <v>450</v>
      </c>
      <c r="B80" s="84" t="s">
        <v>451</v>
      </c>
      <c r="C80" s="135"/>
      <c r="D80" s="135"/>
    </row>
    <row r="81" spans="1:4" ht="12.75">
      <c r="A81" s="115" t="s">
        <v>452</v>
      </c>
      <c r="B81" s="84" t="s">
        <v>453</v>
      </c>
      <c r="C81" s="135"/>
      <c r="D81" s="135"/>
    </row>
    <row r="82" spans="1:4" ht="12.75">
      <c r="A82" s="118" t="s">
        <v>454</v>
      </c>
      <c r="B82" s="91" t="s">
        <v>455</v>
      </c>
      <c r="C82" s="135"/>
      <c r="D82" s="135"/>
    </row>
    <row r="83" spans="1:4" ht="12.75">
      <c r="A83" s="84" t="s">
        <v>456</v>
      </c>
      <c r="B83" s="84" t="s">
        <v>457</v>
      </c>
      <c r="C83" s="135">
        <v>123369</v>
      </c>
      <c r="D83" s="135">
        <v>123369</v>
      </c>
    </row>
    <row r="84" spans="1:4" ht="12.75">
      <c r="A84" s="84" t="s">
        <v>458</v>
      </c>
      <c r="B84" s="84" t="s">
        <v>457</v>
      </c>
      <c r="C84" s="135"/>
      <c r="D84" s="135"/>
    </row>
    <row r="85" spans="1:4" ht="12.75">
      <c r="A85" s="84" t="s">
        <v>459</v>
      </c>
      <c r="B85" s="84" t="s">
        <v>460</v>
      </c>
      <c r="C85" s="135"/>
      <c r="D85" s="135"/>
    </row>
    <row r="86" spans="1:4" ht="12.75">
      <c r="A86" s="84" t="s">
        <v>461</v>
      </c>
      <c r="B86" s="84" t="s">
        <v>460</v>
      </c>
      <c r="C86" s="135"/>
      <c r="D86" s="135"/>
    </row>
    <row r="87" spans="1:4" ht="12.75">
      <c r="A87" s="91" t="s">
        <v>462</v>
      </c>
      <c r="B87" s="91" t="s">
        <v>463</v>
      </c>
      <c r="C87" s="139">
        <f>SUM(C83:C86)</f>
        <v>123369</v>
      </c>
      <c r="D87" s="139">
        <f>SUM(D83:D86)</f>
        <v>123369</v>
      </c>
    </row>
    <row r="88" spans="1:4" ht="12.75">
      <c r="A88" s="115" t="s">
        <v>464</v>
      </c>
      <c r="B88" s="84" t="s">
        <v>465</v>
      </c>
      <c r="C88" s="139"/>
      <c r="D88" s="139"/>
    </row>
    <row r="89" spans="1:4" ht="12.75">
      <c r="A89" s="115" t="s">
        <v>466</v>
      </c>
      <c r="B89" s="84" t="s">
        <v>467</v>
      </c>
      <c r="C89" s="135"/>
      <c r="D89" s="135"/>
    </row>
    <row r="90" spans="1:4" ht="12.75">
      <c r="A90" s="115" t="s">
        <v>468</v>
      </c>
      <c r="B90" s="84" t="s">
        <v>469</v>
      </c>
      <c r="C90" s="135">
        <v>15750248</v>
      </c>
      <c r="D90" s="135">
        <v>15750248</v>
      </c>
    </row>
    <row r="91" spans="1:4" ht="12.75">
      <c r="A91" s="115" t="s">
        <v>470</v>
      </c>
      <c r="B91" s="84" t="s">
        <v>471</v>
      </c>
      <c r="C91" s="135"/>
      <c r="D91" s="135"/>
    </row>
    <row r="92" spans="1:4" ht="12.75">
      <c r="A92" s="96" t="s">
        <v>472</v>
      </c>
      <c r="B92" s="84" t="s">
        <v>473</v>
      </c>
      <c r="C92" s="135"/>
      <c r="D92" s="135"/>
    </row>
    <row r="93" spans="1:4" ht="12.75">
      <c r="A93" s="96" t="s">
        <v>474</v>
      </c>
      <c r="B93" s="84" t="s">
        <v>475</v>
      </c>
      <c r="C93" s="139"/>
      <c r="D93" s="139"/>
    </row>
    <row r="94" spans="1:4" ht="12.75">
      <c r="A94" s="112" t="s">
        <v>476</v>
      </c>
      <c r="B94" s="91" t="s">
        <v>477</v>
      </c>
      <c r="C94" s="139">
        <f>C87+C88+C89+C90+C91+C92+C93</f>
        <v>15873617</v>
      </c>
      <c r="D94" s="139">
        <f>D87+D88+D89+D90+D91+D92+D93</f>
        <v>15873617</v>
      </c>
    </row>
    <row r="95" spans="1:4" ht="12.75">
      <c r="A95" s="96" t="s">
        <v>478</v>
      </c>
      <c r="B95" s="84" t="s">
        <v>479</v>
      </c>
      <c r="C95" s="139">
        <f>C78+C85</f>
        <v>0</v>
      </c>
      <c r="D95" s="139"/>
    </row>
    <row r="96" spans="1:4" ht="12.75">
      <c r="A96" s="96" t="s">
        <v>480</v>
      </c>
      <c r="B96" s="84" t="s">
        <v>481</v>
      </c>
      <c r="C96" s="139"/>
      <c r="D96" s="139"/>
    </row>
    <row r="97" spans="1:4" ht="12.75">
      <c r="A97" s="115" t="s">
        <v>482</v>
      </c>
      <c r="B97" s="84" t="s">
        <v>483</v>
      </c>
      <c r="C97" s="180"/>
      <c r="D97" s="180"/>
    </row>
    <row r="98" spans="1:4" ht="12.75">
      <c r="A98" s="115" t="s">
        <v>484</v>
      </c>
      <c r="B98" s="84" t="s">
        <v>485</v>
      </c>
      <c r="C98" s="180"/>
      <c r="D98" s="180"/>
    </row>
    <row r="99" spans="1:4" ht="12.75">
      <c r="A99" s="115" t="s">
        <v>486</v>
      </c>
      <c r="B99" s="84" t="s">
        <v>487</v>
      </c>
      <c r="C99" s="180"/>
      <c r="D99" s="180"/>
    </row>
    <row r="100" spans="1:4" ht="12.75">
      <c r="A100" s="118" t="s">
        <v>488</v>
      </c>
      <c r="B100" s="91" t="s">
        <v>489</v>
      </c>
      <c r="C100" s="180"/>
      <c r="D100" s="180"/>
    </row>
    <row r="101" spans="1:4" ht="12.75">
      <c r="A101" s="112" t="s">
        <v>490</v>
      </c>
      <c r="B101" s="91" t="s">
        <v>491</v>
      </c>
      <c r="C101" s="180"/>
      <c r="D101" s="180"/>
    </row>
    <row r="102" spans="1:4" ht="12.75">
      <c r="A102" s="112" t="s">
        <v>492</v>
      </c>
      <c r="B102" s="91" t="s">
        <v>493</v>
      </c>
      <c r="C102" s="180"/>
      <c r="D102" s="180"/>
    </row>
    <row r="103" spans="1:4" ht="12.75">
      <c r="A103" s="122" t="s">
        <v>494</v>
      </c>
      <c r="B103" s="123" t="s">
        <v>495</v>
      </c>
      <c r="C103" s="139">
        <f>C94</f>
        <v>15873617</v>
      </c>
      <c r="D103" s="139">
        <f>SUM(D100:D102,D94)</f>
        <v>15873617</v>
      </c>
    </row>
    <row r="104" spans="1:4" ht="12.75">
      <c r="A104" s="124" t="s">
        <v>24</v>
      </c>
      <c r="B104" s="181"/>
      <c r="C104" s="139">
        <f>C71+C94</f>
        <v>15878617</v>
      </c>
      <c r="D104" s="139">
        <f>SUM(D103,D71)</f>
        <v>15878617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6. melléklet a  9/2020. (IX. 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zoomScale="80" zoomScaleNormal="80" workbookViewId="0" topLeftCell="A1">
      <selection activeCell="E15" sqref="E15"/>
    </sheetView>
  </sheetViews>
  <sheetFormatPr defaultColWidth="9.140625" defaultRowHeight="15"/>
  <cols>
    <col min="1" max="1" width="98.00390625" style="0" customWidth="1"/>
    <col min="3" max="3" width="14.7109375" style="1" customWidth="1"/>
    <col min="4" max="4" width="14.28125" style="1" customWidth="1"/>
    <col min="5" max="5" width="15.140625" style="182" customWidth="1"/>
  </cols>
  <sheetData>
    <row r="1" spans="1:5" ht="24" customHeight="1">
      <c r="A1" s="126" t="s">
        <v>502</v>
      </c>
      <c r="B1" s="126"/>
      <c r="C1" s="126"/>
      <c r="D1" s="126"/>
      <c r="E1" s="126"/>
    </row>
    <row r="2" spans="1:7" ht="24" customHeight="1">
      <c r="A2" s="127" t="s">
        <v>496</v>
      </c>
      <c r="B2" s="127"/>
      <c r="C2" s="127"/>
      <c r="D2" s="127"/>
      <c r="E2" s="127"/>
      <c r="G2" s="172"/>
    </row>
    <row r="3" ht="12.75">
      <c r="A3" s="128"/>
    </row>
    <row r="4" ht="12.75">
      <c r="A4" s="129" t="s">
        <v>296</v>
      </c>
    </row>
    <row r="5" spans="1:5" ht="12.75">
      <c r="A5" s="75" t="s">
        <v>28</v>
      </c>
      <c r="B5" s="76" t="s">
        <v>302</v>
      </c>
      <c r="C5" s="173" t="s">
        <v>297</v>
      </c>
      <c r="D5" s="173" t="s">
        <v>298</v>
      </c>
      <c r="E5" s="183" t="s">
        <v>299</v>
      </c>
    </row>
    <row r="6" spans="1:5" ht="15" customHeight="1">
      <c r="A6" s="83" t="s">
        <v>306</v>
      </c>
      <c r="B6" s="90" t="s">
        <v>307</v>
      </c>
      <c r="C6" s="164">
        <f>'6.bevételek működésfelh Önk.'!C6</f>
        <v>9344262</v>
      </c>
      <c r="D6" s="135"/>
      <c r="E6" s="184">
        <f aca="true" t="shared" si="0" ref="E6:E51">SUM(C6:D6)</f>
        <v>9344262</v>
      </c>
    </row>
    <row r="7" spans="1:5" ht="15" customHeight="1">
      <c r="A7" s="84" t="s">
        <v>308</v>
      </c>
      <c r="B7" s="90" t="s">
        <v>309</v>
      </c>
      <c r="C7" s="164">
        <f>'6.bevételek működésfelh Önk.'!C7</f>
        <v>8327600</v>
      </c>
      <c r="D7" s="135"/>
      <c r="E7" s="184">
        <f t="shared" si="0"/>
        <v>8327600</v>
      </c>
    </row>
    <row r="8" spans="1:5" ht="15" customHeight="1">
      <c r="A8" s="84" t="s">
        <v>499</v>
      </c>
      <c r="B8" s="90" t="s">
        <v>311</v>
      </c>
      <c r="C8" s="164">
        <f>'6.bevételek működésfelh Önk.'!C8</f>
        <v>15198090</v>
      </c>
      <c r="D8" s="135"/>
      <c r="E8" s="184">
        <f t="shared" si="0"/>
        <v>15198090</v>
      </c>
    </row>
    <row r="9" spans="1:5" ht="15" customHeight="1">
      <c r="A9" s="84" t="s">
        <v>503</v>
      </c>
      <c r="B9" s="90" t="s">
        <v>313</v>
      </c>
      <c r="C9" s="164">
        <f>'6.bevételek működésfelh Önk.'!C9</f>
        <v>1058490</v>
      </c>
      <c r="D9" s="135"/>
      <c r="E9" s="184">
        <f t="shared" si="0"/>
        <v>1058490</v>
      </c>
    </row>
    <row r="10" spans="1:5" ht="15" customHeight="1">
      <c r="A10" s="84" t="s">
        <v>314</v>
      </c>
      <c r="B10" s="90" t="s">
        <v>315</v>
      </c>
      <c r="C10" s="164">
        <f>'6.bevételek működésfelh Önk.'!C10</f>
        <v>1800000</v>
      </c>
      <c r="D10" s="135"/>
      <c r="E10" s="184">
        <f t="shared" si="0"/>
        <v>1800000</v>
      </c>
    </row>
    <row r="11" spans="1:5" ht="15" customHeight="1">
      <c r="A11" s="84" t="s">
        <v>316</v>
      </c>
      <c r="B11" s="90" t="s">
        <v>317</v>
      </c>
      <c r="C11" s="164">
        <f>'6.bevételek működésfelh Önk.'!C11</f>
        <v>0</v>
      </c>
      <c r="D11" s="135"/>
      <c r="E11" s="184">
        <f t="shared" si="0"/>
        <v>0</v>
      </c>
    </row>
    <row r="12" spans="1:5" ht="15" customHeight="1">
      <c r="A12" s="84" t="s">
        <v>318</v>
      </c>
      <c r="B12" s="90" t="s">
        <v>319</v>
      </c>
      <c r="C12" s="164">
        <f>'6.bevételek működésfelh Önk.'!C12</f>
        <v>0</v>
      </c>
      <c r="D12" s="135"/>
      <c r="E12" s="184">
        <f t="shared" si="0"/>
        <v>0</v>
      </c>
    </row>
    <row r="13" spans="1:5" ht="15" customHeight="1">
      <c r="A13" s="91" t="s">
        <v>320</v>
      </c>
      <c r="B13" s="174" t="s">
        <v>321</v>
      </c>
      <c r="C13" s="149">
        <f>SUM(C6:C12)</f>
        <v>35728442</v>
      </c>
      <c r="D13" s="149">
        <f>SUM(D6:D12)</f>
        <v>0</v>
      </c>
      <c r="E13" s="184">
        <f t="shared" si="0"/>
        <v>35728442</v>
      </c>
    </row>
    <row r="14" spans="1:5" ht="15" customHeight="1">
      <c r="A14" s="84" t="s">
        <v>322</v>
      </c>
      <c r="B14" s="90" t="s">
        <v>323</v>
      </c>
      <c r="C14" s="164">
        <f>'6.bevételek működésfelh Önk.'!C14</f>
        <v>0</v>
      </c>
      <c r="D14" s="135"/>
      <c r="E14" s="184">
        <f t="shared" si="0"/>
        <v>0</v>
      </c>
    </row>
    <row r="15" spans="1:5" ht="15" customHeight="1">
      <c r="A15" s="84" t="s">
        <v>324</v>
      </c>
      <c r="B15" s="90" t="s">
        <v>325</v>
      </c>
      <c r="C15" s="164">
        <f>'6.bevételek működésfelh Önk.'!C15</f>
        <v>0</v>
      </c>
      <c r="D15" s="135"/>
      <c r="E15" s="184">
        <f t="shared" si="0"/>
        <v>0</v>
      </c>
    </row>
    <row r="16" spans="1:5" ht="15" customHeight="1">
      <c r="A16" s="84" t="s">
        <v>326</v>
      </c>
      <c r="B16" s="90" t="s">
        <v>327</v>
      </c>
      <c r="C16" s="164">
        <f>'6.bevételek működésfelh Önk.'!C16</f>
        <v>0</v>
      </c>
      <c r="D16" s="135"/>
      <c r="E16" s="184">
        <f t="shared" si="0"/>
        <v>0</v>
      </c>
    </row>
    <row r="17" spans="1:5" ht="15" customHeight="1">
      <c r="A17" s="84" t="s">
        <v>328</v>
      </c>
      <c r="B17" s="90" t="s">
        <v>329</v>
      </c>
      <c r="C17" s="164">
        <f>'6.bevételek működésfelh Önk.'!C17</f>
        <v>0</v>
      </c>
      <c r="D17" s="135"/>
      <c r="E17" s="184">
        <f t="shared" si="0"/>
        <v>0</v>
      </c>
    </row>
    <row r="18" spans="1:5" ht="15" customHeight="1">
      <c r="A18" s="84" t="s">
        <v>501</v>
      </c>
      <c r="B18" s="90" t="s">
        <v>331</v>
      </c>
      <c r="C18" s="164">
        <f>'6.bevételek működésfelh Önk.'!C18</f>
        <v>10999389</v>
      </c>
      <c r="D18" s="135"/>
      <c r="E18" s="184">
        <f t="shared" si="0"/>
        <v>10999389</v>
      </c>
    </row>
    <row r="19" spans="1:5" ht="15" customHeight="1">
      <c r="A19" s="94" t="s">
        <v>332</v>
      </c>
      <c r="B19" s="103" t="s">
        <v>333</v>
      </c>
      <c r="C19" s="149">
        <f>C13+C14+C15+C16+C17+C18</f>
        <v>46727831</v>
      </c>
      <c r="D19" s="149">
        <f>D13+D14+D15+D16+D17+D18</f>
        <v>0</v>
      </c>
      <c r="E19" s="184">
        <f t="shared" si="0"/>
        <v>46727831</v>
      </c>
    </row>
    <row r="20" spans="1:5" ht="15" customHeight="1">
      <c r="A20" s="84" t="s">
        <v>334</v>
      </c>
      <c r="B20" s="90" t="s">
        <v>335</v>
      </c>
      <c r="C20" s="164">
        <f>'6.bevételek működésfelh Önk.'!C20</f>
        <v>0</v>
      </c>
      <c r="D20" s="135"/>
      <c r="E20" s="184">
        <f t="shared" si="0"/>
        <v>0</v>
      </c>
    </row>
    <row r="21" spans="1:5" ht="15" customHeight="1">
      <c r="A21" s="84" t="s">
        <v>336</v>
      </c>
      <c r="B21" s="90" t="s">
        <v>337</v>
      </c>
      <c r="C21" s="164">
        <f>'6.bevételek működésfelh Önk.'!C21</f>
        <v>0</v>
      </c>
      <c r="D21" s="135"/>
      <c r="E21" s="184">
        <f t="shared" si="0"/>
        <v>0</v>
      </c>
    </row>
    <row r="22" spans="1:5" ht="15" customHeight="1">
      <c r="A22" s="91" t="s">
        <v>338</v>
      </c>
      <c r="B22" s="174" t="s">
        <v>339</v>
      </c>
      <c r="C22" s="149">
        <f>SUM(C20:C21)</f>
        <v>0</v>
      </c>
      <c r="D22" s="149">
        <f>SUM(D20:D21)</f>
        <v>0</v>
      </c>
      <c r="E22" s="184">
        <f t="shared" si="0"/>
        <v>0</v>
      </c>
    </row>
    <row r="23" spans="1:5" ht="15" customHeight="1">
      <c r="A23" s="84" t="s">
        <v>340</v>
      </c>
      <c r="B23" s="90" t="s">
        <v>341</v>
      </c>
      <c r="C23" s="164">
        <f>'6.bevételek működésfelh Önk.'!C23</f>
        <v>0</v>
      </c>
      <c r="D23" s="135"/>
      <c r="E23" s="184">
        <f t="shared" si="0"/>
        <v>0</v>
      </c>
    </row>
    <row r="24" spans="1:5" ht="15" customHeight="1">
      <c r="A24" s="84" t="s">
        <v>342</v>
      </c>
      <c r="B24" s="90" t="s">
        <v>343</v>
      </c>
      <c r="C24" s="164">
        <f>'6.bevételek működésfelh Önk.'!C24</f>
        <v>0</v>
      </c>
      <c r="D24" s="135"/>
      <c r="E24" s="184">
        <f t="shared" si="0"/>
        <v>0</v>
      </c>
    </row>
    <row r="25" spans="1:5" ht="15" customHeight="1">
      <c r="A25" s="84" t="s">
        <v>344</v>
      </c>
      <c r="B25" s="90" t="s">
        <v>345</v>
      </c>
      <c r="C25" s="164">
        <f>'6.bevételek működésfelh Önk.'!C25</f>
        <v>300000</v>
      </c>
      <c r="D25" s="135"/>
      <c r="E25" s="184">
        <f t="shared" si="0"/>
        <v>300000</v>
      </c>
    </row>
    <row r="26" spans="1:5" ht="15" customHeight="1">
      <c r="A26" s="84" t="s">
        <v>346</v>
      </c>
      <c r="B26" s="90" t="s">
        <v>347</v>
      </c>
      <c r="C26" s="164">
        <f>'6.bevételek működésfelh Önk.'!C26</f>
        <v>3260000</v>
      </c>
      <c r="D26" s="135"/>
      <c r="E26" s="184">
        <f t="shared" si="0"/>
        <v>3260000</v>
      </c>
    </row>
    <row r="27" spans="1:5" ht="15" customHeight="1">
      <c r="A27" s="84" t="s">
        <v>348</v>
      </c>
      <c r="B27" s="90" t="s">
        <v>349</v>
      </c>
      <c r="C27" s="164">
        <f>'6.bevételek működésfelh Önk.'!C27</f>
        <v>0</v>
      </c>
      <c r="D27" s="135"/>
      <c r="E27" s="184">
        <f t="shared" si="0"/>
        <v>0</v>
      </c>
    </row>
    <row r="28" spans="1:5" ht="15" customHeight="1">
      <c r="A28" s="84" t="s">
        <v>350</v>
      </c>
      <c r="B28" s="90" t="s">
        <v>351</v>
      </c>
      <c r="C28" s="164">
        <f>'6.bevételek működésfelh Önk.'!C28</f>
        <v>0</v>
      </c>
      <c r="D28" s="135"/>
      <c r="E28" s="184">
        <f t="shared" si="0"/>
        <v>0</v>
      </c>
    </row>
    <row r="29" spans="1:5" ht="15" customHeight="1">
      <c r="A29" s="84" t="s">
        <v>352</v>
      </c>
      <c r="B29" s="90" t="s">
        <v>353</v>
      </c>
      <c r="C29" s="164">
        <f>'6.bevételek működésfelh Önk.'!C29</f>
        <v>120000</v>
      </c>
      <c r="D29" s="135"/>
      <c r="E29" s="184">
        <f t="shared" si="0"/>
        <v>120000</v>
      </c>
    </row>
    <row r="30" spans="1:5" ht="15" customHeight="1">
      <c r="A30" s="84" t="s">
        <v>354</v>
      </c>
      <c r="B30" s="90" t="s">
        <v>355</v>
      </c>
      <c r="C30" s="164">
        <f>'6.bevételek működésfelh Önk.'!C30</f>
        <v>100000</v>
      </c>
      <c r="D30" s="135"/>
      <c r="E30" s="184">
        <f t="shared" si="0"/>
        <v>100000</v>
      </c>
    </row>
    <row r="31" spans="1:5" ht="15" customHeight="1">
      <c r="A31" s="91" t="s">
        <v>356</v>
      </c>
      <c r="B31" s="174" t="s">
        <v>357</v>
      </c>
      <c r="C31" s="149">
        <f>SUM(C26:C30)</f>
        <v>3480000</v>
      </c>
      <c r="D31" s="149">
        <f>SUM(D26:D30)</f>
        <v>0</v>
      </c>
      <c r="E31" s="184">
        <f t="shared" si="0"/>
        <v>3480000</v>
      </c>
    </row>
    <row r="32" spans="1:5" s="5" customFormat="1" ht="15" customHeight="1">
      <c r="A32" s="91" t="s">
        <v>358</v>
      </c>
      <c r="B32" s="174" t="s">
        <v>359</v>
      </c>
      <c r="C32" s="149">
        <f>'6.bevételek működésfelh Önk.'!C32</f>
        <v>0</v>
      </c>
      <c r="D32" s="139"/>
      <c r="E32" s="184">
        <f t="shared" si="0"/>
        <v>0</v>
      </c>
    </row>
    <row r="33" spans="1:5" ht="15" customHeight="1">
      <c r="A33" s="94" t="s">
        <v>360</v>
      </c>
      <c r="B33" s="103" t="s">
        <v>361</v>
      </c>
      <c r="C33" s="149">
        <f>C22+C23+C24+C25+C31+C32</f>
        <v>3780000</v>
      </c>
      <c r="D33" s="149">
        <f>D22+D23+D24+D25+D31+D32</f>
        <v>0</v>
      </c>
      <c r="E33" s="184">
        <f t="shared" si="0"/>
        <v>3780000</v>
      </c>
    </row>
    <row r="34" spans="1:5" ht="15" customHeight="1">
      <c r="A34" s="96" t="s">
        <v>362</v>
      </c>
      <c r="B34" s="90" t="s">
        <v>363</v>
      </c>
      <c r="C34" s="164">
        <f>'6.bevételek működésfelh Önk.'!C34</f>
        <v>0</v>
      </c>
      <c r="D34" s="135">
        <f>'8.bevételek működés,felh.Óvoda'!D33</f>
        <v>0</v>
      </c>
      <c r="E34" s="184">
        <f t="shared" si="0"/>
        <v>0</v>
      </c>
    </row>
    <row r="35" spans="1:5" ht="15" customHeight="1">
      <c r="A35" s="96" t="s">
        <v>364</v>
      </c>
      <c r="B35" s="90" t="s">
        <v>365</v>
      </c>
      <c r="C35" s="164">
        <f>'6.bevételek működésfelh Önk.'!C35</f>
        <v>5000</v>
      </c>
      <c r="D35" s="135">
        <f>'8.bevételek működés,felh.Óvoda'!D34</f>
        <v>0</v>
      </c>
      <c r="E35" s="184">
        <f t="shared" si="0"/>
        <v>5000</v>
      </c>
    </row>
    <row r="36" spans="1:5" ht="15" customHeight="1">
      <c r="A36" s="96" t="s">
        <v>366</v>
      </c>
      <c r="B36" s="90" t="s">
        <v>367</v>
      </c>
      <c r="C36" s="164">
        <f>'6.bevételek működésfelh Önk.'!C36</f>
        <v>7221</v>
      </c>
      <c r="D36" s="135">
        <f>'8.bevételek működés,felh.Óvoda'!D35</f>
        <v>0</v>
      </c>
      <c r="E36" s="184">
        <f t="shared" si="0"/>
        <v>7221</v>
      </c>
    </row>
    <row r="37" spans="1:5" ht="15" customHeight="1">
      <c r="A37" s="96" t="s">
        <v>368</v>
      </c>
      <c r="B37" s="90" t="s">
        <v>369</v>
      </c>
      <c r="C37" s="164">
        <f>'6.bevételek működésfelh Önk.'!C37</f>
        <v>230000</v>
      </c>
      <c r="D37" s="135">
        <f>'8.bevételek működés,felh.Óvoda'!D36</f>
        <v>0</v>
      </c>
      <c r="E37" s="184">
        <f t="shared" si="0"/>
        <v>230000</v>
      </c>
    </row>
    <row r="38" spans="1:5" ht="15" customHeight="1">
      <c r="A38" s="96" t="s">
        <v>370</v>
      </c>
      <c r="B38" s="90" t="s">
        <v>371</v>
      </c>
      <c r="C38" s="164">
        <f>'6.bevételek működésfelh Önk.'!C38</f>
        <v>0</v>
      </c>
      <c r="D38" s="135">
        <f>'8.bevételek működés,felh.Óvoda'!D37</f>
        <v>0</v>
      </c>
      <c r="E38" s="184">
        <f t="shared" si="0"/>
        <v>0</v>
      </c>
    </row>
    <row r="39" spans="1:5" ht="15" customHeight="1">
      <c r="A39" s="96" t="s">
        <v>372</v>
      </c>
      <c r="B39" s="90" t="s">
        <v>373</v>
      </c>
      <c r="C39" s="164">
        <f>'6.bevételek működésfelh Önk.'!C39</f>
        <v>0</v>
      </c>
      <c r="D39" s="135">
        <f>'8.bevételek működés,felh.Óvoda'!D38</f>
        <v>0</v>
      </c>
      <c r="E39" s="184">
        <f t="shared" si="0"/>
        <v>0</v>
      </c>
    </row>
    <row r="40" spans="1:5" ht="15" customHeight="1">
      <c r="A40" s="96" t="s">
        <v>374</v>
      </c>
      <c r="B40" s="90" t="s">
        <v>375</v>
      </c>
      <c r="C40" s="164">
        <f>'6.bevételek működésfelh Önk.'!C40</f>
        <v>0</v>
      </c>
      <c r="D40" s="135">
        <f>'8.bevételek működés,felh.Óvoda'!D39</f>
        <v>0</v>
      </c>
      <c r="E40" s="184">
        <f t="shared" si="0"/>
        <v>0</v>
      </c>
    </row>
    <row r="41" spans="1:5" ht="15" customHeight="1">
      <c r="A41" s="96" t="s">
        <v>376</v>
      </c>
      <c r="B41" s="90" t="s">
        <v>377</v>
      </c>
      <c r="C41" s="164">
        <f>'6.bevételek működésfelh Önk.'!C41</f>
        <v>3</v>
      </c>
      <c r="D41" s="135">
        <f>'8.bevételek működés,felh.Óvoda'!D40</f>
        <v>0</v>
      </c>
      <c r="E41" s="184">
        <f t="shared" si="0"/>
        <v>3</v>
      </c>
    </row>
    <row r="42" spans="1:5" ht="15" customHeight="1">
      <c r="A42" s="96" t="s">
        <v>378</v>
      </c>
      <c r="B42" s="90" t="s">
        <v>379</v>
      </c>
      <c r="C42" s="164">
        <f>'6.bevételek működésfelh Önk.'!C42</f>
        <v>0</v>
      </c>
      <c r="D42" s="135">
        <f>'8.bevételek működés,felh.Óvoda'!D41</f>
        <v>0</v>
      </c>
      <c r="E42" s="184">
        <f t="shared" si="0"/>
        <v>0</v>
      </c>
    </row>
    <row r="43" spans="1:5" ht="15" customHeight="1">
      <c r="A43" s="96" t="s">
        <v>380</v>
      </c>
      <c r="B43" s="90" t="s">
        <v>381</v>
      </c>
      <c r="C43" s="164">
        <f>'6.bevételek működésfelh Önk.'!C43</f>
        <v>0</v>
      </c>
      <c r="D43" s="135">
        <f>'8.bevételek működés,felh.Óvoda'!D42</f>
        <v>0</v>
      </c>
      <c r="E43" s="184">
        <f t="shared" si="0"/>
        <v>0</v>
      </c>
    </row>
    <row r="44" spans="1:5" ht="15" customHeight="1">
      <c r="A44" s="96" t="s">
        <v>382</v>
      </c>
      <c r="B44" s="90" t="s">
        <v>383</v>
      </c>
      <c r="C44" s="164">
        <f>'6.bevételek működésfelh Önk.'!C44</f>
        <v>7102397</v>
      </c>
      <c r="D44" s="135">
        <f>'8.bevételek működés,felh.Óvoda'!C43</f>
        <v>5000</v>
      </c>
      <c r="E44" s="184">
        <f t="shared" si="0"/>
        <v>7107397</v>
      </c>
    </row>
    <row r="45" spans="1:5" ht="15" customHeight="1">
      <c r="A45" s="98" t="s">
        <v>384</v>
      </c>
      <c r="B45" s="103" t="s">
        <v>385</v>
      </c>
      <c r="C45" s="149">
        <f>SUM(C34:C44)</f>
        <v>7344621</v>
      </c>
      <c r="D45" s="149">
        <f>SUM(D34:D44)</f>
        <v>5000</v>
      </c>
      <c r="E45" s="184">
        <f t="shared" si="0"/>
        <v>7349621</v>
      </c>
    </row>
    <row r="46" spans="1:5" ht="15" customHeight="1">
      <c r="A46" s="96" t="s">
        <v>386</v>
      </c>
      <c r="B46" s="90" t="s">
        <v>387</v>
      </c>
      <c r="C46" s="164">
        <f>'6.bevételek működésfelh Önk.'!C46</f>
        <v>0</v>
      </c>
      <c r="D46" s="135"/>
      <c r="E46" s="184">
        <f t="shared" si="0"/>
        <v>0</v>
      </c>
    </row>
    <row r="47" spans="1:5" ht="15" customHeight="1">
      <c r="A47" s="84" t="s">
        <v>388</v>
      </c>
      <c r="B47" s="90" t="s">
        <v>389</v>
      </c>
      <c r="C47" s="164">
        <f>'6.bevételek működésfelh Önk.'!C47</f>
        <v>0</v>
      </c>
      <c r="D47" s="135"/>
      <c r="E47" s="184">
        <f t="shared" si="0"/>
        <v>0</v>
      </c>
    </row>
    <row r="48" spans="1:5" ht="34.5" customHeight="1">
      <c r="A48" s="96" t="s">
        <v>390</v>
      </c>
      <c r="B48" s="90" t="s">
        <v>391</v>
      </c>
      <c r="C48" s="164">
        <f>'6.bevételek működésfelh Önk.'!C48</f>
        <v>0</v>
      </c>
      <c r="D48" s="139"/>
      <c r="E48" s="184">
        <f t="shared" si="0"/>
        <v>0</v>
      </c>
    </row>
    <row r="49" spans="1:5" ht="15" customHeight="1">
      <c r="A49" s="96" t="s">
        <v>392</v>
      </c>
      <c r="B49" s="90" t="s">
        <v>393</v>
      </c>
      <c r="C49" s="164">
        <f>'6.bevételek működésfelh Önk.'!C49</f>
        <v>1000000</v>
      </c>
      <c r="D49" s="135"/>
      <c r="E49" s="184">
        <f t="shared" si="0"/>
        <v>1000000</v>
      </c>
    </row>
    <row r="50" spans="1:5" ht="15" customHeight="1">
      <c r="A50" s="96" t="s">
        <v>394</v>
      </c>
      <c r="B50" s="90" t="s">
        <v>395</v>
      </c>
      <c r="C50" s="164">
        <f>'6.bevételek működésfelh Önk.'!C50</f>
        <v>0</v>
      </c>
      <c r="D50" s="135"/>
      <c r="E50" s="184">
        <f t="shared" si="0"/>
        <v>0</v>
      </c>
    </row>
    <row r="51" spans="1:5" ht="15" customHeight="1">
      <c r="A51" s="94" t="s">
        <v>396</v>
      </c>
      <c r="B51" s="103" t="s">
        <v>397</v>
      </c>
      <c r="C51" s="149">
        <f>SUM(C46:C50)</f>
        <v>1000000</v>
      </c>
      <c r="D51" s="149">
        <f>SUM(D46:D50)</f>
        <v>0</v>
      </c>
      <c r="E51" s="184">
        <f t="shared" si="0"/>
        <v>1000000</v>
      </c>
    </row>
    <row r="52" spans="1:5" ht="15" customHeight="1">
      <c r="A52" s="175" t="s">
        <v>185</v>
      </c>
      <c r="B52" s="176"/>
      <c r="C52" s="149"/>
      <c r="D52" s="135"/>
      <c r="E52" s="184"/>
    </row>
    <row r="53" spans="1:5" ht="15" customHeight="1">
      <c r="A53" s="84" t="s">
        <v>398</v>
      </c>
      <c r="B53" s="90" t="s">
        <v>399</v>
      </c>
      <c r="C53" s="164">
        <f>'6.bevételek működésfelh Önk.'!C53</f>
        <v>0</v>
      </c>
      <c r="D53" s="135"/>
      <c r="E53" s="184">
        <f>SUM(C53:D53)</f>
        <v>0</v>
      </c>
    </row>
    <row r="54" spans="1:5" ht="15" customHeight="1">
      <c r="A54" s="84" t="s">
        <v>400</v>
      </c>
      <c r="B54" s="90" t="s">
        <v>401</v>
      </c>
      <c r="C54" s="164">
        <f>'6.bevételek működésfelh Önk.'!C54</f>
        <v>0</v>
      </c>
      <c r="D54" s="135"/>
      <c r="E54" s="184">
        <f aca="true" t="shared" si="1" ref="E54:E70">SUM(C54:D54)</f>
        <v>0</v>
      </c>
    </row>
    <row r="55" spans="1:5" ht="15" customHeight="1">
      <c r="A55" s="84" t="s">
        <v>402</v>
      </c>
      <c r="B55" s="90" t="s">
        <v>403</v>
      </c>
      <c r="C55" s="164">
        <f>'6.bevételek működésfelh Önk.'!C55</f>
        <v>0</v>
      </c>
      <c r="D55" s="139"/>
      <c r="E55" s="184">
        <f t="shared" si="1"/>
        <v>0</v>
      </c>
    </row>
    <row r="56" spans="1:5" ht="15" customHeight="1">
      <c r="A56" s="84" t="s">
        <v>404</v>
      </c>
      <c r="B56" s="90" t="s">
        <v>405</v>
      </c>
      <c r="C56" s="164">
        <f>'6.bevételek működésfelh Önk.'!C56</f>
        <v>0</v>
      </c>
      <c r="D56" s="135"/>
      <c r="E56" s="184">
        <f t="shared" si="1"/>
        <v>0</v>
      </c>
    </row>
    <row r="57" spans="1:5" ht="15" customHeight="1">
      <c r="A57" s="84" t="s">
        <v>406</v>
      </c>
      <c r="B57" s="90" t="s">
        <v>407</v>
      </c>
      <c r="C57" s="164">
        <f>'6.bevételek működésfelh Önk.'!C57</f>
        <v>16451167</v>
      </c>
      <c r="D57" s="135"/>
      <c r="E57" s="184">
        <f t="shared" si="1"/>
        <v>16451167</v>
      </c>
    </row>
    <row r="58" spans="1:5" ht="15" customHeight="1">
      <c r="A58" s="94" t="s">
        <v>408</v>
      </c>
      <c r="B58" s="103" t="s">
        <v>409</v>
      </c>
      <c r="C58" s="149">
        <f>SUM(C53:C57)</f>
        <v>16451167</v>
      </c>
      <c r="D58" s="149">
        <f>SUM(D53:D57)</f>
        <v>0</v>
      </c>
      <c r="E58" s="184">
        <f t="shared" si="1"/>
        <v>16451167</v>
      </c>
    </row>
    <row r="59" spans="1:5" ht="15" customHeight="1">
      <c r="A59" s="96" t="s">
        <v>410</v>
      </c>
      <c r="B59" s="90" t="s">
        <v>411</v>
      </c>
      <c r="C59" s="164">
        <f>'6.bevételek működésfelh Önk.'!C59</f>
        <v>0</v>
      </c>
      <c r="D59" s="135"/>
      <c r="E59" s="184">
        <f t="shared" si="1"/>
        <v>0</v>
      </c>
    </row>
    <row r="60" spans="1:5" ht="15" customHeight="1">
      <c r="A60" s="96" t="s">
        <v>412</v>
      </c>
      <c r="B60" s="90" t="s">
        <v>413</v>
      </c>
      <c r="C60" s="164">
        <f>'6.bevételek működésfelh Önk.'!C60</f>
        <v>0</v>
      </c>
      <c r="D60" s="135"/>
      <c r="E60" s="184">
        <f t="shared" si="1"/>
        <v>0</v>
      </c>
    </row>
    <row r="61" spans="1:5" ht="15" customHeight="1">
      <c r="A61" s="96" t="s">
        <v>414</v>
      </c>
      <c r="B61" s="90" t="s">
        <v>415</v>
      </c>
      <c r="C61" s="164">
        <f>'6.bevételek működésfelh Önk.'!C61</f>
        <v>0</v>
      </c>
      <c r="D61" s="139"/>
      <c r="E61" s="184">
        <f t="shared" si="1"/>
        <v>0</v>
      </c>
    </row>
    <row r="62" spans="1:5" ht="15" customHeight="1">
      <c r="A62" s="96" t="s">
        <v>416</v>
      </c>
      <c r="B62" s="90" t="s">
        <v>417</v>
      </c>
      <c r="C62" s="164">
        <f>'6.bevételek működésfelh Önk.'!C62</f>
        <v>0</v>
      </c>
      <c r="D62" s="135"/>
      <c r="E62" s="184">
        <f t="shared" si="1"/>
        <v>0</v>
      </c>
    </row>
    <row r="63" spans="1:5" ht="15" customHeight="1">
      <c r="A63" s="96" t="s">
        <v>418</v>
      </c>
      <c r="B63" s="90" t="s">
        <v>419</v>
      </c>
      <c r="C63" s="164">
        <f>'6.bevételek működésfelh Önk.'!C63</f>
        <v>0</v>
      </c>
      <c r="D63" s="135"/>
      <c r="E63" s="184">
        <f t="shared" si="1"/>
        <v>0</v>
      </c>
    </row>
    <row r="64" spans="1:5" ht="15" customHeight="1">
      <c r="A64" s="94" t="s">
        <v>420</v>
      </c>
      <c r="B64" s="103" t="s">
        <v>421</v>
      </c>
      <c r="C64" s="149">
        <f>SUM(C59:C63)</f>
        <v>0</v>
      </c>
      <c r="D64" s="149">
        <f>SUM(D59:D63)</f>
        <v>0</v>
      </c>
      <c r="E64" s="184">
        <f t="shared" si="1"/>
        <v>0</v>
      </c>
    </row>
    <row r="65" spans="1:5" ht="15" customHeight="1">
      <c r="A65" s="96" t="s">
        <v>422</v>
      </c>
      <c r="B65" s="90" t="s">
        <v>423</v>
      </c>
      <c r="C65" s="164">
        <f>'6.bevételek működésfelh Önk.'!C65</f>
        <v>0</v>
      </c>
      <c r="D65" s="139"/>
      <c r="E65" s="184">
        <f t="shared" si="1"/>
        <v>0</v>
      </c>
    </row>
    <row r="66" spans="1:5" ht="15" customHeight="1">
      <c r="A66" s="84" t="s">
        <v>424</v>
      </c>
      <c r="B66" s="90" t="s">
        <v>425</v>
      </c>
      <c r="C66" s="164">
        <f>'6.bevételek működésfelh Önk.'!C66</f>
        <v>0</v>
      </c>
      <c r="D66" s="155"/>
      <c r="E66" s="184">
        <f t="shared" si="1"/>
        <v>0</v>
      </c>
    </row>
    <row r="67" spans="1:5" ht="35.25" customHeight="1">
      <c r="A67" s="96" t="s">
        <v>426</v>
      </c>
      <c r="B67" s="90" t="s">
        <v>427</v>
      </c>
      <c r="C67" s="164">
        <f>'6.bevételek működésfelh Önk.'!C67</f>
        <v>0</v>
      </c>
      <c r="D67" s="185"/>
      <c r="E67" s="184">
        <f t="shared" si="1"/>
        <v>0</v>
      </c>
    </row>
    <row r="68" spans="1:5" ht="12.75">
      <c r="A68" s="96" t="s">
        <v>428</v>
      </c>
      <c r="B68" s="90" t="s">
        <v>429</v>
      </c>
      <c r="C68" s="164">
        <f>'6.bevételek működésfelh Önk.'!C68</f>
        <v>0</v>
      </c>
      <c r="D68" s="160"/>
      <c r="E68" s="184">
        <f t="shared" si="1"/>
        <v>0</v>
      </c>
    </row>
    <row r="69" spans="1:5" ht="12.75">
      <c r="A69" s="96" t="s">
        <v>430</v>
      </c>
      <c r="B69" s="90" t="s">
        <v>431</v>
      </c>
      <c r="C69" s="164">
        <f>'6.bevételek működésfelh Önk.'!C69</f>
        <v>0</v>
      </c>
      <c r="D69" s="135"/>
      <c r="E69" s="184">
        <f t="shared" si="1"/>
        <v>0</v>
      </c>
    </row>
    <row r="70" spans="1:5" ht="12.75">
      <c r="A70" s="94" t="s">
        <v>432</v>
      </c>
      <c r="B70" s="103" t="s">
        <v>433</v>
      </c>
      <c r="C70" s="149">
        <f>SUM(C65:C69)</f>
        <v>0</v>
      </c>
      <c r="D70" s="149">
        <f>SUM(D65:D69)</f>
        <v>0</v>
      </c>
      <c r="E70" s="184">
        <f t="shared" si="1"/>
        <v>0</v>
      </c>
    </row>
    <row r="71" spans="1:5" ht="12.75">
      <c r="A71" s="186" t="s">
        <v>232</v>
      </c>
      <c r="B71" s="187"/>
      <c r="C71" s="188"/>
      <c r="D71" s="135"/>
      <c r="E71" s="184"/>
    </row>
    <row r="72" spans="1:6" ht="12.75">
      <c r="A72" s="156" t="s">
        <v>434</v>
      </c>
      <c r="B72" s="189" t="s">
        <v>435</v>
      </c>
      <c r="C72" s="190">
        <f>C19+C33+C45+C51+C58+C64+C70</f>
        <v>75303619</v>
      </c>
      <c r="D72" s="139">
        <f>D19+D33+D45+D51+D58+D64+D70</f>
        <v>5000</v>
      </c>
      <c r="E72" s="184">
        <f>E19+E33+E45+E51+E58+E64+E70</f>
        <v>75308619</v>
      </c>
      <c r="F72" s="5"/>
    </row>
    <row r="73" spans="1:5" ht="12.75">
      <c r="A73" s="191" t="s">
        <v>436</v>
      </c>
      <c r="B73" s="192"/>
      <c r="C73" s="193"/>
      <c r="D73" s="135"/>
      <c r="E73" s="184"/>
    </row>
    <row r="74" spans="1:5" ht="12.75">
      <c r="A74" s="178" t="s">
        <v>437</v>
      </c>
      <c r="B74" s="179"/>
      <c r="C74" s="149"/>
      <c r="D74" s="135"/>
      <c r="E74" s="184"/>
    </row>
    <row r="75" spans="1:5" ht="12.75">
      <c r="A75" s="115" t="s">
        <v>438</v>
      </c>
      <c r="B75" s="84" t="s">
        <v>439</v>
      </c>
      <c r="C75" s="164">
        <f>'6.bevételek működésfelh Önk.'!C75</f>
        <v>0</v>
      </c>
      <c r="D75" s="135"/>
      <c r="E75" s="184">
        <f>SUM(C75:D75)</f>
        <v>0</v>
      </c>
    </row>
    <row r="76" spans="1:5" ht="12.75">
      <c r="A76" s="96" t="s">
        <v>440</v>
      </c>
      <c r="B76" s="84" t="s">
        <v>441</v>
      </c>
      <c r="C76" s="164">
        <f>'6.bevételek működésfelh Önk.'!C76</f>
        <v>0</v>
      </c>
      <c r="D76" s="135"/>
      <c r="E76" s="184">
        <f aca="true" t="shared" si="2" ref="E76:E103">SUM(C76:D76)</f>
        <v>0</v>
      </c>
    </row>
    <row r="77" spans="1:5" ht="12.75">
      <c r="A77" s="115" t="s">
        <v>442</v>
      </c>
      <c r="B77" s="84" t="s">
        <v>443</v>
      </c>
      <c r="C77" s="164">
        <f>'6.bevételek működésfelh Önk.'!C77</f>
        <v>0</v>
      </c>
      <c r="D77" s="135"/>
      <c r="E77" s="184">
        <f t="shared" si="2"/>
        <v>0</v>
      </c>
    </row>
    <row r="78" spans="1:5" ht="12.75">
      <c r="A78" s="112" t="s">
        <v>444</v>
      </c>
      <c r="B78" s="91" t="s">
        <v>445</v>
      </c>
      <c r="C78" s="149">
        <f>SUM(C75:C77)</f>
        <v>0</v>
      </c>
      <c r="D78" s="149">
        <f>SUM(D75:D77)</f>
        <v>0</v>
      </c>
      <c r="E78" s="184">
        <f t="shared" si="2"/>
        <v>0</v>
      </c>
    </row>
    <row r="79" spans="1:5" ht="12.75">
      <c r="A79" s="96" t="s">
        <v>446</v>
      </c>
      <c r="B79" s="84" t="s">
        <v>447</v>
      </c>
      <c r="C79" s="164">
        <f>'6.bevételek működésfelh Önk.'!C79</f>
        <v>0</v>
      </c>
      <c r="D79" s="135"/>
      <c r="E79" s="184">
        <f t="shared" si="2"/>
        <v>0</v>
      </c>
    </row>
    <row r="80" spans="1:5" ht="12.75">
      <c r="A80" s="115" t="s">
        <v>448</v>
      </c>
      <c r="B80" s="84" t="s">
        <v>449</v>
      </c>
      <c r="C80" s="164">
        <f>'6.bevételek működésfelh Önk.'!C80</f>
        <v>0</v>
      </c>
      <c r="D80" s="135"/>
      <c r="E80" s="184">
        <f t="shared" si="2"/>
        <v>0</v>
      </c>
    </row>
    <row r="81" spans="1:5" ht="12.75">
      <c r="A81" s="96" t="s">
        <v>450</v>
      </c>
      <c r="B81" s="84" t="s">
        <v>451</v>
      </c>
      <c r="C81" s="164">
        <f>'6.bevételek működésfelh Önk.'!C81</f>
        <v>0</v>
      </c>
      <c r="D81" s="135"/>
      <c r="E81" s="184">
        <f t="shared" si="2"/>
        <v>0</v>
      </c>
    </row>
    <row r="82" spans="1:5" ht="12.75">
      <c r="A82" s="115" t="s">
        <v>452</v>
      </c>
      <c r="B82" s="84" t="s">
        <v>453</v>
      </c>
      <c r="C82" s="164">
        <f>'6.bevételek működésfelh Önk.'!C82</f>
        <v>0</v>
      </c>
      <c r="D82" s="135"/>
      <c r="E82" s="184">
        <f t="shared" si="2"/>
        <v>0</v>
      </c>
    </row>
    <row r="83" spans="1:5" ht="12.75">
      <c r="A83" s="118" t="s">
        <v>454</v>
      </c>
      <c r="B83" s="91" t="s">
        <v>455</v>
      </c>
      <c r="C83" s="149">
        <f>SUM(C79:C82)</f>
        <v>0</v>
      </c>
      <c r="D83" s="149">
        <f>SUM(D79:D82)</f>
        <v>0</v>
      </c>
      <c r="E83" s="184">
        <f t="shared" si="2"/>
        <v>0</v>
      </c>
    </row>
    <row r="84" spans="1:5" ht="12.75">
      <c r="A84" s="84" t="s">
        <v>456</v>
      </c>
      <c r="B84" s="84" t="s">
        <v>457</v>
      </c>
      <c r="C84" s="164">
        <f>'6.bevételek működésfelh Önk.'!C84</f>
        <v>146817390</v>
      </c>
      <c r="D84" s="135">
        <f>'8.bevételek működés,felh.Óvoda'!D83</f>
        <v>123369</v>
      </c>
      <c r="E84" s="184">
        <f t="shared" si="2"/>
        <v>146940759</v>
      </c>
    </row>
    <row r="85" spans="1:5" ht="12.75">
      <c r="A85" s="84" t="s">
        <v>458</v>
      </c>
      <c r="B85" s="84" t="s">
        <v>457</v>
      </c>
      <c r="C85" s="164">
        <f>'6.bevételek működésfelh Önk.'!C85</f>
        <v>0</v>
      </c>
      <c r="D85" s="135">
        <f>'8.bevételek működés,felh.Óvoda'!D84</f>
        <v>0</v>
      </c>
      <c r="E85" s="184">
        <f t="shared" si="2"/>
        <v>0</v>
      </c>
    </row>
    <row r="86" spans="1:5" ht="12.75">
      <c r="A86" s="84" t="s">
        <v>459</v>
      </c>
      <c r="B86" s="84" t="s">
        <v>460</v>
      </c>
      <c r="C86" s="164">
        <f>'6.bevételek működésfelh Önk.'!C86</f>
        <v>0</v>
      </c>
      <c r="D86" s="135">
        <f>'8.bevételek működés,felh.Óvoda'!D85</f>
        <v>0</v>
      </c>
      <c r="E86" s="184">
        <f t="shared" si="2"/>
        <v>0</v>
      </c>
    </row>
    <row r="87" spans="1:5" ht="12.75">
      <c r="A87" s="84" t="s">
        <v>461</v>
      </c>
      <c r="B87" s="84" t="s">
        <v>460</v>
      </c>
      <c r="C87" s="164">
        <f>'6.bevételek működésfelh Önk.'!C87</f>
        <v>0</v>
      </c>
      <c r="D87" s="135">
        <f>'8.bevételek működés,felh.Óvoda'!D86</f>
        <v>0</v>
      </c>
      <c r="E87" s="184">
        <f t="shared" si="2"/>
        <v>0</v>
      </c>
    </row>
    <row r="88" spans="1:5" ht="12.75">
      <c r="A88" s="91" t="s">
        <v>462</v>
      </c>
      <c r="B88" s="91" t="s">
        <v>463</v>
      </c>
      <c r="C88" s="149">
        <f>C84+C85+C86+C87</f>
        <v>146817390</v>
      </c>
      <c r="D88" s="139">
        <f>SUM(D84:D87)</f>
        <v>123369</v>
      </c>
      <c r="E88" s="184">
        <f t="shared" si="2"/>
        <v>146940759</v>
      </c>
    </row>
    <row r="89" spans="1:5" ht="12.75">
      <c r="A89" s="115" t="s">
        <v>464</v>
      </c>
      <c r="B89" s="84" t="s">
        <v>465</v>
      </c>
      <c r="C89" s="164">
        <f>'6.bevételek működésfelh Önk.'!C89</f>
        <v>0</v>
      </c>
      <c r="D89" s="139">
        <f>'8.bevételek működés,felh.Óvoda'!D88</f>
        <v>0</v>
      </c>
      <c r="E89" s="184">
        <f t="shared" si="2"/>
        <v>0</v>
      </c>
    </row>
    <row r="90" spans="1:5" ht="12.75">
      <c r="A90" s="115" t="s">
        <v>466</v>
      </c>
      <c r="B90" s="84" t="s">
        <v>467</v>
      </c>
      <c r="C90" s="164">
        <f>'6.bevételek működésfelh Önk.'!C90</f>
        <v>0</v>
      </c>
      <c r="D90" s="135">
        <f>'8.bevételek működés,felh.Óvoda'!D89</f>
        <v>0</v>
      </c>
      <c r="E90" s="184">
        <f t="shared" si="2"/>
        <v>0</v>
      </c>
    </row>
    <row r="91" spans="1:5" ht="12.75">
      <c r="A91" s="115" t="s">
        <v>468</v>
      </c>
      <c r="B91" s="84" t="s">
        <v>469</v>
      </c>
      <c r="C91" s="164">
        <f>'6.bevételek működésfelh Önk.'!C91</f>
        <v>0</v>
      </c>
      <c r="D91" s="135">
        <f>'8.bevételek működés,felh.Óvoda'!D90</f>
        <v>15750248</v>
      </c>
      <c r="E91" s="184">
        <f t="shared" si="2"/>
        <v>15750248</v>
      </c>
    </row>
    <row r="92" spans="1:5" ht="12.75">
      <c r="A92" s="115" t="s">
        <v>470</v>
      </c>
      <c r="B92" s="84" t="s">
        <v>471</v>
      </c>
      <c r="C92" s="164">
        <f>'6.bevételek működésfelh Önk.'!C92</f>
        <v>0</v>
      </c>
      <c r="D92" s="135">
        <f>'8.bevételek működés,felh.Óvoda'!D91</f>
        <v>0</v>
      </c>
      <c r="E92" s="184">
        <f t="shared" si="2"/>
        <v>0</v>
      </c>
    </row>
    <row r="93" spans="1:5" ht="12.75">
      <c r="A93" s="96" t="s">
        <v>472</v>
      </c>
      <c r="B93" s="84" t="s">
        <v>473</v>
      </c>
      <c r="C93" s="164">
        <f>'6.bevételek működésfelh Önk.'!C93</f>
        <v>0</v>
      </c>
      <c r="D93" s="135">
        <f>'8.bevételek működés,felh.Óvoda'!D92</f>
        <v>0</v>
      </c>
      <c r="E93" s="184">
        <f t="shared" si="2"/>
        <v>0</v>
      </c>
    </row>
    <row r="94" spans="1:5" ht="12.75">
      <c r="A94" s="96" t="s">
        <v>474</v>
      </c>
      <c r="B94" s="84" t="s">
        <v>475</v>
      </c>
      <c r="C94" s="164">
        <f>'6.bevételek működésfelh Önk.'!C94</f>
        <v>0</v>
      </c>
      <c r="D94" s="163">
        <f>'8.bevételek működés,felh.Óvoda'!D93</f>
        <v>0</v>
      </c>
      <c r="E94" s="184">
        <f t="shared" si="2"/>
        <v>0</v>
      </c>
    </row>
    <row r="95" spans="1:5" ht="12.75">
      <c r="A95" s="112" t="s">
        <v>476</v>
      </c>
      <c r="B95" s="91" t="s">
        <v>477</v>
      </c>
      <c r="C95" s="149">
        <f>C78+C83+C88+C89+C90+C91+C92+C93</f>
        <v>146817390</v>
      </c>
      <c r="D95" s="139">
        <f>D78+D83+D88+D89+D90+D91+D93+D92+D94</f>
        <v>15873617</v>
      </c>
      <c r="E95" s="184">
        <f>SUM(E88)</f>
        <v>146940759</v>
      </c>
    </row>
    <row r="96" spans="1:5" ht="12.75">
      <c r="A96" s="96" t="s">
        <v>478</v>
      </c>
      <c r="B96" s="84" t="s">
        <v>479</v>
      </c>
      <c r="C96" s="164">
        <f>'6.bevételek működésfelh Önk.'!C96</f>
        <v>0</v>
      </c>
      <c r="D96" s="139"/>
      <c r="E96" s="184">
        <f t="shared" si="2"/>
        <v>0</v>
      </c>
    </row>
    <row r="97" spans="1:5" ht="12.75">
      <c r="A97" s="96" t="s">
        <v>480</v>
      </c>
      <c r="B97" s="84" t="s">
        <v>481</v>
      </c>
      <c r="C97" s="164">
        <f>'6.bevételek működésfelh Önk.'!C97</f>
        <v>0</v>
      </c>
      <c r="D97" s="139"/>
      <c r="E97" s="184">
        <f t="shared" si="2"/>
        <v>0</v>
      </c>
    </row>
    <row r="98" spans="1:5" ht="12.75">
      <c r="A98" s="115" t="s">
        <v>482</v>
      </c>
      <c r="B98" s="84" t="s">
        <v>483</v>
      </c>
      <c r="C98" s="164">
        <f>'6.bevételek működésfelh Önk.'!C98</f>
        <v>0</v>
      </c>
      <c r="D98" s="180"/>
      <c r="E98" s="184">
        <f t="shared" si="2"/>
        <v>0</v>
      </c>
    </row>
    <row r="99" spans="1:5" ht="12.75">
      <c r="A99" s="115" t="s">
        <v>484</v>
      </c>
      <c r="B99" s="84" t="s">
        <v>485</v>
      </c>
      <c r="C99" s="164">
        <f>'6.bevételek működésfelh Önk.'!C99</f>
        <v>0</v>
      </c>
      <c r="D99" s="180"/>
      <c r="E99" s="184">
        <f t="shared" si="2"/>
        <v>0</v>
      </c>
    </row>
    <row r="100" spans="1:5" ht="12.75">
      <c r="A100" s="115" t="s">
        <v>486</v>
      </c>
      <c r="B100" s="84" t="s">
        <v>487</v>
      </c>
      <c r="C100" s="164">
        <f>'6.bevételek működésfelh Önk.'!C100</f>
        <v>0</v>
      </c>
      <c r="D100" s="180"/>
      <c r="E100" s="184">
        <f t="shared" si="2"/>
        <v>0</v>
      </c>
    </row>
    <row r="101" spans="1:5" ht="12.75">
      <c r="A101" s="165" t="s">
        <v>488</v>
      </c>
      <c r="B101" s="194" t="s">
        <v>489</v>
      </c>
      <c r="C101" s="188">
        <f>SUM(C96:C100)</f>
        <v>0</v>
      </c>
      <c r="D101" s="149">
        <f>SUM(D96:D100)</f>
        <v>0</v>
      </c>
      <c r="E101" s="184">
        <f t="shared" si="2"/>
        <v>0</v>
      </c>
    </row>
    <row r="102" spans="1:5" ht="12.75">
      <c r="A102" s="112" t="s">
        <v>490</v>
      </c>
      <c r="B102" s="91" t="s">
        <v>491</v>
      </c>
      <c r="C102" s="139">
        <f>'6.bevételek működésfelh Önk.'!C102</f>
        <v>0</v>
      </c>
      <c r="D102" s="195">
        <f>'8.bevételek működés,felh.Óvoda'!D101</f>
        <v>0</v>
      </c>
      <c r="E102" s="184">
        <f t="shared" si="2"/>
        <v>0</v>
      </c>
    </row>
    <row r="103" spans="1:5" ht="12.75">
      <c r="A103" s="112" t="s">
        <v>492</v>
      </c>
      <c r="B103" s="91" t="s">
        <v>493</v>
      </c>
      <c r="C103" s="139">
        <f>'6.bevételek működésfelh Önk.'!C103</f>
        <v>0</v>
      </c>
      <c r="D103" s="195">
        <f>'8.bevételek működés,felh.Óvoda'!D102</f>
        <v>0</v>
      </c>
      <c r="E103" s="184">
        <f t="shared" si="2"/>
        <v>0</v>
      </c>
    </row>
    <row r="104" spans="1:5" ht="12.75">
      <c r="A104" s="168" t="s">
        <v>494</v>
      </c>
      <c r="B104" s="196" t="s">
        <v>495</v>
      </c>
      <c r="C104" s="197">
        <f>C95+C101+C102</f>
        <v>146817390</v>
      </c>
      <c r="D104" s="190">
        <f>D95+D101+D102</f>
        <v>15873617</v>
      </c>
      <c r="E104" s="184">
        <f>SUM(C88:D88)</f>
        <v>146940759</v>
      </c>
    </row>
    <row r="105" spans="1:5" ht="12.75">
      <c r="A105" s="198" t="s">
        <v>24</v>
      </c>
      <c r="B105" s="199"/>
      <c r="C105" s="190">
        <f>C72+C104</f>
        <v>222121009</v>
      </c>
      <c r="D105" s="139">
        <f>D72+D104</f>
        <v>15878617</v>
      </c>
      <c r="E105" s="184">
        <f>SUM(C105,D88,D72)</f>
        <v>222249378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 9/2020. (IX. 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23"/>
  <sheetViews>
    <sheetView zoomScale="80" zoomScaleNormal="80" workbookViewId="0" topLeftCell="A10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39" customHeight="1">
      <c r="A2" s="126" t="s">
        <v>300</v>
      </c>
      <c r="B2" s="126"/>
      <c r="C2" s="200"/>
      <c r="D2" s="200"/>
      <c r="E2" s="200"/>
    </row>
    <row r="3" spans="1:5" ht="23.25" customHeight="1">
      <c r="A3" s="127" t="s">
        <v>504</v>
      </c>
      <c r="B3" s="127"/>
      <c r="C3" s="201"/>
      <c r="D3" s="201"/>
      <c r="E3" s="201"/>
    </row>
    <row r="4" spans="1:5" ht="23.25" customHeight="1">
      <c r="A4" s="127"/>
      <c r="B4" s="127"/>
      <c r="C4" s="127"/>
      <c r="D4" s="127"/>
      <c r="E4" s="127"/>
    </row>
    <row r="5" spans="1:5" ht="23.25" customHeight="1">
      <c r="A5" s="127"/>
      <c r="B5" s="127"/>
      <c r="C5" s="127"/>
      <c r="D5" s="127"/>
      <c r="E5" s="127"/>
    </row>
    <row r="6" spans="1:5" ht="23.25" customHeight="1">
      <c r="A6" s="127"/>
      <c r="B6" s="127"/>
      <c r="C6" s="127"/>
      <c r="D6" s="127"/>
      <c r="E6" s="127"/>
    </row>
    <row r="7" ht="12.75">
      <c r="A7" s="202"/>
    </row>
    <row r="8" spans="1:2" ht="12.75">
      <c r="A8" s="203"/>
      <c r="B8" s="204" t="s">
        <v>497</v>
      </c>
    </row>
    <row r="9" spans="1:5" ht="15" customHeight="1">
      <c r="A9" s="205" t="s">
        <v>505</v>
      </c>
      <c r="B9" s="206">
        <v>3</v>
      </c>
      <c r="C9" s="207"/>
      <c r="D9" s="207"/>
      <c r="E9" s="120"/>
    </row>
    <row r="10" spans="1:5" ht="15" customHeight="1">
      <c r="A10" s="205" t="s">
        <v>506</v>
      </c>
      <c r="B10" s="206">
        <v>1</v>
      </c>
      <c r="C10" s="207"/>
      <c r="D10" s="207"/>
      <c r="E10" s="120"/>
    </row>
    <row r="11" spans="1:5" ht="15" customHeight="1">
      <c r="A11" s="208" t="s">
        <v>48</v>
      </c>
      <c r="B11" s="206">
        <v>4</v>
      </c>
      <c r="C11" s="207"/>
      <c r="D11" s="207"/>
      <c r="E11" s="120"/>
    </row>
    <row r="12" spans="1:5" ht="15" customHeight="1">
      <c r="A12" s="209"/>
      <c r="B12" s="210"/>
      <c r="C12" s="210"/>
      <c r="D12" s="210"/>
      <c r="E12" s="109"/>
    </row>
    <row r="13" spans="1:5" ht="12.75">
      <c r="A13" s="209"/>
      <c r="B13" s="210"/>
      <c r="C13" s="210"/>
      <c r="D13" s="210"/>
      <c r="E13" s="109"/>
    </row>
    <row r="14" spans="1:5" ht="12.75">
      <c r="A14" s="209"/>
      <c r="B14" s="210"/>
      <c r="C14" s="210"/>
      <c r="D14" s="210"/>
      <c r="E14" s="109"/>
    </row>
    <row r="15" spans="1:5" ht="15" customHeight="1">
      <c r="A15" s="211"/>
      <c r="B15" s="207"/>
      <c r="C15" s="207"/>
      <c r="D15" s="207"/>
      <c r="E15" s="120"/>
    </row>
    <row r="16" spans="1:5" ht="12.75">
      <c r="A16" s="211"/>
      <c r="B16" s="212"/>
      <c r="C16" s="212"/>
      <c r="D16" s="212"/>
      <c r="E16" s="120"/>
    </row>
    <row r="17" spans="1:5" ht="12.75">
      <c r="A17" s="209"/>
      <c r="B17" s="210"/>
      <c r="C17" s="210"/>
      <c r="D17" s="210"/>
      <c r="E17" s="109"/>
    </row>
    <row r="18" spans="1:5" ht="15" customHeight="1">
      <c r="A18" s="209"/>
      <c r="B18" s="210"/>
      <c r="C18" s="210"/>
      <c r="D18" s="210"/>
      <c r="E18" s="109"/>
    </row>
    <row r="19" spans="1:5" ht="15" customHeight="1">
      <c r="A19" s="209"/>
      <c r="B19" s="210"/>
      <c r="C19" s="210"/>
      <c r="D19" s="210"/>
      <c r="E19" s="109"/>
    </row>
    <row r="20" spans="1:5" ht="15" customHeight="1">
      <c r="A20" s="209"/>
      <c r="B20" s="210"/>
      <c r="C20" s="210"/>
      <c r="D20" s="210"/>
      <c r="E20" s="109"/>
    </row>
    <row r="21" spans="1:5" ht="12.75">
      <c r="A21" s="211"/>
      <c r="B21" s="210"/>
      <c r="C21" s="210"/>
      <c r="D21" s="210"/>
      <c r="E21" s="109"/>
    </row>
    <row r="22" spans="1:4" ht="12.75">
      <c r="A22" s="213"/>
      <c r="B22" s="213"/>
      <c r="C22" s="213"/>
      <c r="D22" s="213"/>
    </row>
    <row r="23" spans="1:4" ht="12.75">
      <c r="A23" s="108"/>
      <c r="B23" s="108"/>
      <c r="C23" s="108"/>
      <c r="D23" s="108"/>
    </row>
  </sheetData>
  <sheetProtection selectLockedCells="1" selectUnlockedCells="1"/>
  <mergeCells count="4">
    <mergeCell ref="A2:B2"/>
    <mergeCell ref="A3:B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5"/>
  <headerFooter alignWithMargins="0">
    <oddHeader>&amp;C&amp;"Times New Roman,Normál"&amp;12 8. melléklet  9/2020. (IX. 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0" zoomScaleNormal="80" workbookViewId="0" topLeftCell="A7">
      <selection activeCell="C21" sqref="C21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1" customWidth="1"/>
    <col min="5" max="5" width="18.7109375" style="0" customWidth="1"/>
  </cols>
  <sheetData>
    <row r="1" spans="1:5" ht="21.75" customHeight="1">
      <c r="A1" s="126" t="s">
        <v>300</v>
      </c>
      <c r="B1" s="126"/>
      <c r="C1" s="126"/>
      <c r="D1" s="126"/>
      <c r="E1" s="126"/>
    </row>
    <row r="2" spans="1:5" ht="26.25" customHeight="1">
      <c r="A2" s="127" t="s">
        <v>507</v>
      </c>
      <c r="B2" s="127"/>
      <c r="C2" s="127"/>
      <c r="D2" s="127"/>
      <c r="E2" s="127"/>
    </row>
    <row r="4" spans="1:5" ht="12.75">
      <c r="A4" s="75" t="s">
        <v>28</v>
      </c>
      <c r="B4" s="76" t="s">
        <v>29</v>
      </c>
      <c r="C4" s="214" t="s">
        <v>27</v>
      </c>
      <c r="D4" s="215" t="s">
        <v>508</v>
      </c>
      <c r="E4" s="216" t="s">
        <v>509</v>
      </c>
    </row>
    <row r="5" spans="1:5" ht="12.75">
      <c r="A5" s="74"/>
      <c r="B5" s="74"/>
      <c r="C5" s="217"/>
      <c r="D5" s="180"/>
      <c r="E5" s="218"/>
    </row>
    <row r="6" spans="1:5" ht="12.75">
      <c r="A6" s="74"/>
      <c r="B6" s="74"/>
      <c r="C6" s="217"/>
      <c r="D6" s="180"/>
      <c r="E6" s="218"/>
    </row>
    <row r="7" spans="1:5" ht="12.75">
      <c r="A7" s="74"/>
      <c r="B7" s="74"/>
      <c r="C7" s="217"/>
      <c r="D7" s="180"/>
      <c r="E7" s="218"/>
    </row>
    <row r="8" spans="1:5" ht="12.75">
      <c r="A8" s="74"/>
      <c r="B8" s="74"/>
      <c r="C8" s="217"/>
      <c r="D8" s="180"/>
      <c r="E8" s="218"/>
    </row>
    <row r="9" spans="1:5" s="5" customFormat="1" ht="12.75">
      <c r="A9" s="112" t="s">
        <v>186</v>
      </c>
      <c r="B9" s="174" t="s">
        <v>187</v>
      </c>
      <c r="C9" s="164">
        <v>0</v>
      </c>
      <c r="D9" s="135">
        <v>0</v>
      </c>
      <c r="E9" s="219">
        <f>SUM(C9:D9)</f>
        <v>0</v>
      </c>
    </row>
    <row r="10" spans="1:5" s="5" customFormat="1" ht="12.75">
      <c r="A10" s="112" t="s">
        <v>510</v>
      </c>
      <c r="B10" s="174" t="s">
        <v>189</v>
      </c>
      <c r="C10" s="164">
        <v>5308971</v>
      </c>
      <c r="D10" s="135">
        <v>0</v>
      </c>
      <c r="E10" s="219">
        <f aca="true" t="shared" si="0" ref="E10:E15">SUM(C10:D10)</f>
        <v>5308971</v>
      </c>
    </row>
    <row r="11" spans="1:5" s="5" customFormat="1" ht="12.75">
      <c r="A11" s="91" t="s">
        <v>190</v>
      </c>
      <c r="B11" s="174" t="s">
        <v>191</v>
      </c>
      <c r="C11" s="164">
        <v>130000</v>
      </c>
      <c r="D11" s="135">
        <v>0</v>
      </c>
      <c r="E11" s="219">
        <f t="shared" si="0"/>
        <v>130000</v>
      </c>
    </row>
    <row r="12" spans="1:5" s="5" customFormat="1" ht="12.75">
      <c r="A12" s="112" t="s">
        <v>192</v>
      </c>
      <c r="B12" s="174" t="s">
        <v>193</v>
      </c>
      <c r="C12" s="164">
        <v>1843570</v>
      </c>
      <c r="D12" s="135">
        <v>0</v>
      </c>
      <c r="E12" s="219">
        <f t="shared" si="0"/>
        <v>1843570</v>
      </c>
    </row>
    <row r="13" spans="1:5" s="5" customFormat="1" ht="12.75">
      <c r="A13" s="112" t="s">
        <v>194</v>
      </c>
      <c r="B13" s="174" t="s">
        <v>195</v>
      </c>
      <c r="C13" s="164">
        <v>0</v>
      </c>
      <c r="D13" s="135">
        <v>0</v>
      </c>
      <c r="E13" s="219">
        <f t="shared" si="0"/>
        <v>0</v>
      </c>
    </row>
    <row r="14" spans="1:5" s="5" customFormat="1" ht="12.75">
      <c r="A14" s="91" t="s">
        <v>196</v>
      </c>
      <c r="B14" s="174" t="s">
        <v>197</v>
      </c>
      <c r="C14" s="164">
        <v>0</v>
      </c>
      <c r="D14" s="135">
        <v>0</v>
      </c>
      <c r="E14" s="219">
        <f t="shared" si="0"/>
        <v>0</v>
      </c>
    </row>
    <row r="15" spans="1:5" s="5" customFormat="1" ht="15" customHeight="1">
      <c r="A15" s="194" t="s">
        <v>198</v>
      </c>
      <c r="B15" s="220" t="s">
        <v>199</v>
      </c>
      <c r="C15" s="221">
        <v>1966284</v>
      </c>
      <c r="D15" s="155">
        <v>0</v>
      </c>
      <c r="E15" s="222">
        <f t="shared" si="0"/>
        <v>1966284</v>
      </c>
    </row>
    <row r="16" spans="1:5" ht="12.75">
      <c r="A16" s="223" t="s">
        <v>200</v>
      </c>
      <c r="B16" s="224" t="s">
        <v>201</v>
      </c>
      <c r="C16" s="225">
        <f>SUM(C9:C15)</f>
        <v>9248825</v>
      </c>
      <c r="D16" s="225">
        <f>SUM(D9:D15)</f>
        <v>0</v>
      </c>
      <c r="E16" s="226">
        <f aca="true" t="shared" si="1" ref="E16:E21">SUM(C16:D16)</f>
        <v>9248825</v>
      </c>
    </row>
    <row r="17" spans="1:5" s="5" customFormat="1" ht="12.75">
      <c r="A17" s="227" t="s">
        <v>202</v>
      </c>
      <c r="B17" s="228" t="s">
        <v>203</v>
      </c>
      <c r="C17" s="229">
        <v>112572868</v>
      </c>
      <c r="D17" s="160">
        <v>0</v>
      </c>
      <c r="E17" s="230">
        <f t="shared" si="1"/>
        <v>112572868</v>
      </c>
    </row>
    <row r="18" spans="1:5" ht="12.75">
      <c r="A18" s="96" t="s">
        <v>204</v>
      </c>
      <c r="B18" s="90" t="s">
        <v>205</v>
      </c>
      <c r="C18" s="164">
        <v>0</v>
      </c>
      <c r="D18" s="135">
        <v>0</v>
      </c>
      <c r="E18" s="231">
        <f t="shared" si="1"/>
        <v>0</v>
      </c>
    </row>
    <row r="19" spans="1:5" ht="12.75">
      <c r="A19" s="96" t="s">
        <v>206</v>
      </c>
      <c r="B19" s="90" t="s">
        <v>207</v>
      </c>
      <c r="C19" s="164">
        <v>0</v>
      </c>
      <c r="D19" s="135">
        <v>0</v>
      </c>
      <c r="E19" s="231">
        <f t="shared" si="1"/>
        <v>0</v>
      </c>
    </row>
    <row r="20" spans="1:5" ht="12.75">
      <c r="A20" s="232" t="s">
        <v>208</v>
      </c>
      <c r="B20" s="233" t="s">
        <v>209</v>
      </c>
      <c r="C20" s="221">
        <v>30394674</v>
      </c>
      <c r="D20" s="155">
        <v>0</v>
      </c>
      <c r="E20" s="234">
        <f t="shared" si="1"/>
        <v>30394674</v>
      </c>
    </row>
    <row r="21" spans="1:5" ht="12.75">
      <c r="A21" s="223" t="s">
        <v>210</v>
      </c>
      <c r="B21" s="224" t="s">
        <v>211</v>
      </c>
      <c r="C21" s="225">
        <f>SUM(C17:C20)</f>
        <v>142967542</v>
      </c>
      <c r="D21" s="225">
        <f>SUM(D17:D20)</f>
        <v>0</v>
      </c>
      <c r="E21" s="226">
        <f t="shared" si="1"/>
        <v>142967542</v>
      </c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9.melléklet a  9/2020. (IX. 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2020-08-28T06:51:35Z</cp:lastPrinted>
  <dcterms:modified xsi:type="dcterms:W3CDTF">2020-09-14T06:04:16Z</dcterms:modified>
  <cp:category/>
  <cp:version/>
  <cp:contentType/>
  <cp:contentStatus/>
  <cp:revision>1</cp:revision>
</cp:coreProperties>
</file>