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7400" windowHeight="10320" tabRatio="706" firstSheet="5" activeTab="8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6.1.sz.mell" sheetId="10" r:id="rId10"/>
    <sheet name="7. sz. mell" sheetId="11" r:id="rId11"/>
    <sheet name="7.1.sz.mell " sheetId="12" r:id="rId12"/>
    <sheet name="8. sz. mell" sheetId="13" r:id="rId13"/>
    <sheet name="8.1.sz.mell " sheetId="14" r:id="rId14"/>
    <sheet name="9. sz. mell" sheetId="15" r:id="rId15"/>
    <sheet name="9.1.sz.mell  " sheetId="16" r:id="rId16"/>
    <sheet name="10. sz. mell" sheetId="17" r:id="rId17"/>
    <sheet name="10.1.sz.mell " sheetId="18" r:id="rId18"/>
    <sheet name="11.1.Mérleg" sheetId="19" r:id="rId19"/>
    <sheet name="11.2.Pénzforg. jelentés" sheetId="20" r:id="rId20"/>
    <sheet name="11.3.Pénzmaradvány" sheetId="21" r:id="rId21"/>
    <sheet name="11.4.Egysz.eredm.kimut." sheetId="22" r:id="rId22"/>
    <sheet name="12. sz. mell" sheetId="23" r:id="rId23"/>
    <sheet name="13.-17 pénzm." sheetId="24" r:id="rId24"/>
    <sheet name="18-22 könyvviteli mérleg" sheetId="25" r:id="rId25"/>
    <sheet name="23. sz. mell" sheetId="26" r:id="rId26"/>
    <sheet name="1. tájékoztató tábla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7.4. tájékoztató tábla" sheetId="36" r:id="rId36"/>
    <sheet name="8. tájékoztató tábla" sheetId="37" r:id="rId37"/>
  </sheets>
  <definedNames>
    <definedName name="_xlnm.Print_Titles" localSheetId="16">'10. sz. mell'!$5:$11</definedName>
    <definedName name="_xlnm.Print_Titles" localSheetId="8">'6. sz. mell'!$1:$7</definedName>
    <definedName name="_xlnm.Print_Titles" localSheetId="10">'7. sz. mell'!$3:$9</definedName>
    <definedName name="_xlnm.Print_Titles" localSheetId="32">'7.1. tájékoztató tábla'!$2:$6</definedName>
    <definedName name="_xlnm.Print_Titles" localSheetId="12">'8. sz. mell'!$4:$10</definedName>
    <definedName name="_xlnm.Print_Titles" localSheetId="14">'9. sz. mell'!$5:$11</definedName>
    <definedName name="_xlnm.Print_Area" localSheetId="26">'1. tájékoztató tábla'!$A$1:$F$159</definedName>
    <definedName name="_xlnm.Print_Area" localSheetId="1">'1.sz.mell.'!$A$1:$E$154</definedName>
    <definedName name="_xlnm.Print_Area" localSheetId="18">'11.1.Mérleg'!$A$1:$I$31</definedName>
    <definedName name="_xlnm.Print_Area" localSheetId="19">'11.2.Pénzforg. jelentés'!$A$1:$E$57</definedName>
  </definedNames>
  <calcPr fullCalcOnLoad="1"/>
</workbook>
</file>

<file path=xl/sharedStrings.xml><?xml version="1.0" encoding="utf-8"?>
<sst xmlns="http://schemas.openxmlformats.org/spreadsheetml/2006/main" count="2824" uniqueCount="1475">
  <si>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</si>
  <si>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</si>
  <si>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</si>
  <si>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</si>
  <si>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</si>
  <si>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</si>
  <si>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</si>
  <si>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</si>
  <si>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</si>
  <si>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</si>
  <si>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</si>
  <si>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</si>
  <si>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</si>
  <si>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</si>
  <si>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</si>
  <si>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</si>
  <si>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</si>
  <si>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</si>
  <si>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</si>
  <si>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</si>
  <si>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</si>
  <si>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</si>
  <si>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</si>
  <si>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</si>
  <si>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</si>
  <si>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</si>
  <si>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</si>
  <si>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</si>
  <si>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</si>
  <si>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</si>
  <si>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</si>
  <si>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</si>
  <si>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</si>
  <si>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Ezer Ft-ban!</t>
  </si>
  <si>
    <t>Költségvetési szervek finansz.</t>
  </si>
  <si>
    <t>Költségvetési + Finanszírozási kiadások</t>
  </si>
  <si>
    <t>Függő, átfutó, kiegyenlítő kiadások</t>
  </si>
  <si>
    <t>Önkormányzat kiadási előirányzatainak teljesítése feladatonként E Ft-ban!</t>
  </si>
  <si>
    <t>Polgármesteri Hivatal kiadási előirányzatainak teljesítése feladatonként E Ft-ban!</t>
  </si>
  <si>
    <t>7.melléklet a ……/2013. (….) önkormányzati rendelethez</t>
  </si>
  <si>
    <t>Petőfi Sándor ÁMK kiadási előirányzatainak teljesítése feladatonként E Ft-ban!</t>
  </si>
  <si>
    <t>Petőfi Sándor Általános Iskola kiadási előirányzatainak teljesítése feladatonként E Ft-ban!</t>
  </si>
  <si>
    <t>KATICA ÓVODA kiadási előirányzatainak teljesítése feladatonként E Ft-ban!</t>
  </si>
  <si>
    <t>11.1. sz. melléklet a …/2013.(….) önkormnzyati rendelethez</t>
  </si>
  <si>
    <t>11.2. sz. melléklet a …/2013.(….) önkormnzyati rendelethez</t>
  </si>
  <si>
    <t>11.3. sz. melléklet a …/2013.(….) önkormnzyati rendelethez</t>
  </si>
  <si>
    <t>11.4. sz. melléklet a …/2013.(….) önkormnzyati rendelethez</t>
  </si>
  <si>
    <t>10.1.sz. melléklet a ……./2013.(…….) önkormányzati rendelethez</t>
  </si>
  <si>
    <t>Költségvetési szervek finanszírozása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</si>
  <si>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</si>
  <si>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</si>
  <si>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</si>
  <si>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</si>
  <si>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</si>
  <si>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</si>
  <si>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</si>
  <si>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</si>
  <si>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</t>
  </si>
  <si>
    <t>7.2.1.</t>
  </si>
  <si>
    <t>7.2.2.</t>
  </si>
  <si>
    <t>7.2.3.</t>
  </si>
  <si>
    <t>7.2.4</t>
  </si>
  <si>
    <t>7.2.5.</t>
  </si>
  <si>
    <t>7.2.6.</t>
  </si>
  <si>
    <t>7.2.7.</t>
  </si>
  <si>
    <t>7.2.8</t>
  </si>
  <si>
    <t>Irányító szervtól kapott támogatás</t>
  </si>
  <si>
    <t>3.9</t>
  </si>
  <si>
    <t>Előző évi működési c. pénzmaradvány átvétel</t>
  </si>
  <si>
    <t>Telekkialakítás</t>
  </si>
  <si>
    <t>nincs</t>
  </si>
  <si>
    <t>8. tájékoztató tábla a ……/2013. (……) önkormányzati rendelethez</t>
  </si>
  <si>
    <t>Költségvetési szervek és az Ökormányzat pénzkészletének 2012. évi változása</t>
  </si>
  <si>
    <t>3.8</t>
  </si>
  <si>
    <t>3.9.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</si>
  <si>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</si>
  <si>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</si>
  <si>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</si>
  <si>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</si>
  <si>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</si>
  <si>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</si>
  <si>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</si>
  <si>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</si>
  <si>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</si>
  <si>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</si>
  <si>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</si>
  <si>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</si>
  <si>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</si>
  <si>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</si>
  <si>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</si>
  <si>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</si>
  <si>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</si>
  <si>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</si>
  <si>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</si>
  <si>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</si>
  <si>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</si>
  <si>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</si>
  <si>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</si>
  <si>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</si>
  <si>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</si>
  <si>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</si>
  <si>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</si>
  <si>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</si>
  <si>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</si>
  <si>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</si>
  <si>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</si>
  <si>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</si>
  <si>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</si>
  <si>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</si>
  <si>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</si>
  <si>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</si>
  <si>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</si>
  <si>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</si>
  <si>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</si>
  <si>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</si>
  <si>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</si>
  <si>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</si>
  <si>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</si>
  <si>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</si>
  <si>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</si>
  <si>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</si>
  <si>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</si>
  <si>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</si>
  <si>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</si>
  <si>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</si>
  <si>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</si>
  <si>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</si>
  <si>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</si>
  <si>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</si>
  <si>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</si>
  <si>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</si>
  <si>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</si>
  <si>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</si>
  <si>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</si>
  <si>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</si>
  <si>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</si>
  <si>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</si>
  <si>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</si>
  <si>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</si>
  <si>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</si>
  <si>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</si>
  <si>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</si>
  <si>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</si>
  <si>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</si>
  <si>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</si>
  <si>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</si>
  <si>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</si>
  <si>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</si>
  <si>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Rábapatona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</si>
  <si>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</si>
  <si>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</si>
  <si>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</si>
  <si>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</si>
  <si>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</si>
  <si>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</si>
  <si>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</si>
  <si>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</si>
  <si>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</si>
  <si>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</si>
  <si>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</si>
  <si>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</si>
  <si>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</si>
  <si>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</si>
  <si>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</si>
  <si>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</si>
  <si>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</si>
  <si>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</si>
  <si>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</si>
  <si>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</si>
  <si>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</si>
  <si>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</si>
  <si>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</si>
  <si>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</si>
  <si>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</si>
  <si>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</si>
  <si>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</si>
  <si>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</si>
  <si>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</si>
  <si>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</si>
  <si>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</si>
  <si>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</si>
  <si>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</si>
  <si>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</si>
  <si>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</si>
  <si>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</si>
  <si>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Kötelezettséggel terhelt pénzmaradvány</t>
  </si>
  <si>
    <t xml:space="preserve">  </t>
  </si>
  <si>
    <t>M e g n e v e z é s</t>
  </si>
  <si>
    <t>Fogászati alapellátás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</si>
  <si>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</si>
  <si>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</si>
  <si>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</si>
  <si>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</si>
  <si>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</si>
  <si>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</si>
  <si>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</si>
  <si>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</si>
  <si>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</si>
  <si>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</si>
  <si>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</si>
  <si>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</si>
  <si>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</si>
  <si>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>RÁBAPATONA KÖZSÉG ÖNKORMÁNYZATÁNAK
2012. ÉVI EGYSZERŰSÍTETT MÉRLEGE</t>
  </si>
  <si>
    <t>(E Ft-ban)</t>
  </si>
  <si>
    <t xml:space="preserve">E S Z K Ö Z Ö K </t>
  </si>
  <si>
    <t>2011. évi
költségvetési
beszámoló
záró adatai</t>
  </si>
  <si>
    <t>Auditálási
eltérések
(+/-)</t>
  </si>
  <si>
    <t>2011. évi
auditált
egyszerűsített
beszámoló
záró adatai</t>
  </si>
  <si>
    <t>2012. évi
költségvetési
beszámoló
záró adatai</t>
  </si>
  <si>
    <t>2012. évi
auditált
egyszerűsített
beszámoló
záró adatai</t>
  </si>
  <si>
    <t>A.)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</si>
  <si>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</si>
  <si>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</si>
  <si>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</si>
  <si>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</si>
  <si>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</si>
  <si>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</si>
  <si>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</si>
  <si>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</si>
  <si>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</si>
  <si>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</si>
  <si>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</si>
  <si>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</si>
  <si>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</si>
  <si>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</si>
  <si>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</si>
  <si>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</si>
  <si>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</si>
  <si>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D.)</t>
  </si>
  <si>
    <t>SAJÁT TŐKE</t>
  </si>
  <si>
    <t>Tartós tőke</t>
  </si>
  <si>
    <t>Tőkeváltozások</t>
  </si>
  <si>
    <t>Értékelési tartalék</t>
  </si>
  <si>
    <t>E.)</t>
  </si>
  <si>
    <t>TARTALÉKOK</t>
  </si>
  <si>
    <t>Költségvetési tartalékok</t>
  </si>
  <si>
    <t>Vállalkozási tartalékok</t>
  </si>
  <si>
    <t>F.)</t>
  </si>
  <si>
    <t>KÖTELEZETTSÉGEK</t>
  </si>
  <si>
    <t>Hosszú lejáratú kötelezettségek</t>
  </si>
  <si>
    <t>Rövid lejáratú kötelezettségek</t>
  </si>
  <si>
    <t>Egyéb passzív pénzügyi elszámolások</t>
  </si>
  <si>
    <t xml:space="preserve">Teljesítés </t>
  </si>
  <si>
    <t>e l ő i r á n y z a t  E Ft</t>
  </si>
  <si>
    <t>E Ft</t>
  </si>
  <si>
    <t xml:space="preserve">Munkaadókat terhelő járulékok </t>
  </si>
  <si>
    <t>Dologi és egyéb folyó kiadások</t>
  </si>
  <si>
    <t>Működ.célú tám.ért. kiadás, egyéb támogatás</t>
  </si>
  <si>
    <t>Áht-n kívülre végleges működési pénzeszközátadás</t>
  </si>
  <si>
    <t>06</t>
  </si>
  <si>
    <t>07</t>
  </si>
  <si>
    <t>08</t>
  </si>
  <si>
    <t>09</t>
  </si>
  <si>
    <t>Felhalm. célú tám.ért.kiadások, egyéb támogatás</t>
  </si>
  <si>
    <t>10</t>
  </si>
  <si>
    <t>Áht-n kívülre végleges felhalmozási pénzeszközátadás</t>
  </si>
  <si>
    <t>11</t>
  </si>
  <si>
    <t>Hoszú lejáratú kölcsönök nyújtása</t>
  </si>
  <si>
    <t>12</t>
  </si>
  <si>
    <t>13</t>
  </si>
  <si>
    <t>Költségvetési pénzforgalmi kiadások összesen (01-..12)</t>
  </si>
  <si>
    <t>14</t>
  </si>
  <si>
    <t>Hoszú lejáratú hitelek tölesztése</t>
  </si>
  <si>
    <t>15</t>
  </si>
  <si>
    <t>Rövidlejáratú hitelek törlesztése</t>
  </si>
  <si>
    <t>16</t>
  </si>
  <si>
    <t>15-ből likvidhitelek kiadása</t>
  </si>
  <si>
    <t>17</t>
  </si>
  <si>
    <t>Tartós hitelviszonyt megt. értékpapírok kiadásai</t>
  </si>
  <si>
    <t>18</t>
  </si>
  <si>
    <t>Forgatási célú hitelv.megt. értékpapírok kiadásai</t>
  </si>
  <si>
    <t>19</t>
  </si>
  <si>
    <t>20</t>
  </si>
  <si>
    <t>21</t>
  </si>
  <si>
    <t xml:space="preserve">Pénzforgalom nélküli kiadások </t>
  </si>
  <si>
    <t>22</t>
  </si>
  <si>
    <t>Kiegyenlítő, függő, átfutó kiadások összesen</t>
  </si>
  <si>
    <t>23</t>
  </si>
  <si>
    <t>24</t>
  </si>
  <si>
    <t>25</t>
  </si>
  <si>
    <t>26</t>
  </si>
  <si>
    <t>Működ.célú tám.ért. bevételek, egyéb támogatás</t>
  </si>
  <si>
    <t>27</t>
  </si>
  <si>
    <t>Áht-n kívülről végleges működési pénzeszközátvétel</t>
  </si>
  <si>
    <t>28</t>
  </si>
  <si>
    <t>29</t>
  </si>
  <si>
    <t xml:space="preserve">   28-ból önkorm. sajátos felhalmozási és tőkebevételei</t>
  </si>
  <si>
    <t>30</t>
  </si>
  <si>
    <t>Felhalm.célú tám.ért.bevételek, egyéb támogatás</t>
  </si>
  <si>
    <t>31</t>
  </si>
  <si>
    <t>Áht-n kívülről végleges felhalmozási pénzeszközátvétel</t>
  </si>
  <si>
    <t>32</t>
  </si>
  <si>
    <t>33</t>
  </si>
  <si>
    <t xml:space="preserve">   32-ból önkormányzatok költségvetési támogatása</t>
  </si>
  <si>
    <t>34</t>
  </si>
  <si>
    <t>35</t>
  </si>
  <si>
    <t>36</t>
  </si>
  <si>
    <t>Költségvetési pénzforgalmi bevételek összesen (24+..35)</t>
  </si>
  <si>
    <t>37</t>
  </si>
  <si>
    <t>38</t>
  </si>
  <si>
    <t>39</t>
  </si>
  <si>
    <t>40</t>
  </si>
  <si>
    <t>Tartós hitelviszonyt megt. értékpapírok bevételei</t>
  </si>
  <si>
    <t>41</t>
  </si>
  <si>
    <t>Forgatási célú hitelv.megt. értékpapírok bevételei</t>
  </si>
  <si>
    <t>42</t>
  </si>
  <si>
    <t>43</t>
  </si>
  <si>
    <t>44</t>
  </si>
  <si>
    <t>45</t>
  </si>
  <si>
    <t>46</t>
  </si>
  <si>
    <t>Kiegyenlítő, függő, átfutó bevételek összesen</t>
  </si>
  <si>
    <t>47</t>
  </si>
  <si>
    <t>B e v é t e l e k   ö s s z e s e n  (43+ ….+46)</t>
  </si>
  <si>
    <t>48</t>
  </si>
  <si>
    <t>Kv-i bevételek és kiadások különbsége (36-13)</t>
  </si>
  <si>
    <t>49</t>
  </si>
  <si>
    <t>Igénybe vett tartalékokkal korrigált ktgvetési bevételek és kiadások különbsége (48+44-21)</t>
  </si>
  <si>
    <t>50</t>
  </si>
  <si>
    <t>Finanszírozási műveletek eredménye (42 - 19)</t>
  </si>
  <si>
    <t>51</t>
  </si>
  <si>
    <t>Aktív és passzív pü-i műveletek eredménye (45+46 -22)</t>
  </si>
  <si>
    <r>
      <t xml:space="preserve">Pénzforgalmi kiadások </t>
    </r>
    <r>
      <rPr>
        <i/>
        <sz val="10"/>
        <rFont val="Times New Roman CE"/>
        <family val="1"/>
      </rPr>
      <t>(13 + 19)</t>
    </r>
  </si>
  <si>
    <r>
      <t xml:space="preserve">K i a d á s o k   ö s s z e s e n  </t>
    </r>
    <r>
      <rPr>
        <b/>
        <i/>
        <sz val="10"/>
        <rFont val="Times New Roman CE"/>
        <family val="1"/>
      </rPr>
      <t>(20+21+22)</t>
    </r>
  </si>
  <si>
    <r>
      <t>Pénzforgalmi bevételek (36</t>
    </r>
    <r>
      <rPr>
        <i/>
        <sz val="10"/>
        <rFont val="Times New Roman CE"/>
        <family val="1"/>
      </rPr>
      <t xml:space="preserve"> </t>
    </r>
    <r>
      <rPr>
        <b/>
        <i/>
        <sz val="10"/>
        <rFont val="Times New Roman CE"/>
        <family val="0"/>
      </rPr>
      <t>+ 42)</t>
    </r>
  </si>
  <si>
    <t>RÁBAPATONA KÖZSÉG ÖNKORMÁNYZATÁNAK
2012. ÉVI EGYSZERŰSÍTETT  PÉNZMARADVÁNY-KIMUTATÁSA</t>
  </si>
  <si>
    <t>Egyéb aktív és passzív pénzügyi elszámolások összevont záróegyenlege (+/-)</t>
  </si>
  <si>
    <t>Vállalkozási tevékenység pénzforgalmi maradványa ( - )</t>
  </si>
  <si>
    <t>Tárgyévi helyesbített pénzmaradvány ( 1 + 2 +/- 3-4-5 )</t>
  </si>
  <si>
    <t>Finanszírozásból származó korrekciók ( +/- )</t>
  </si>
  <si>
    <t>Pénzmaradványt terhelő elvonások ( +/- )</t>
  </si>
  <si>
    <t>Költsgévetési pénzmaradvány (6+7+8)</t>
  </si>
  <si>
    <t>Költségvetési pénzmaradványt külön jogszabály alapján módosító tétel (+/-)</t>
  </si>
  <si>
    <t>Módosított pénzmaradvány ( 9 +/- 10 +/- 11)</t>
  </si>
  <si>
    <t>A 12. sorból az egészségbiztosítási alapból folyósított pénz maradvány</t>
  </si>
  <si>
    <t>Szabad  pénzmaradvány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</si>
  <si>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</si>
  <si>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</si>
  <si>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</si>
  <si>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</si>
  <si>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</si>
  <si>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</si>
  <si>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</si>
  <si>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</si>
  <si>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>Szemünk fénye program ( belső világítási rendszere)</t>
  </si>
  <si>
    <t>Győr Szol Zrt Társulási önrész</t>
  </si>
  <si>
    <t>Tőke</t>
  </si>
  <si>
    <t>Kamat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</si>
  <si>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</si>
  <si>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</si>
  <si>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</si>
  <si>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</si>
  <si>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</si>
  <si>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</si>
  <si>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</si>
  <si>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</si>
  <si>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</si>
  <si>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</si>
  <si>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</si>
  <si>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</si>
  <si>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</si>
  <si>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</si>
  <si>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</si>
  <si>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</si>
  <si>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</si>
  <si>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</si>
  <si>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</si>
  <si>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</si>
  <si>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</si>
  <si>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</si>
  <si>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</si>
  <si>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</si>
  <si>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</si>
  <si>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</si>
  <si>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</si>
  <si>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</si>
  <si>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</si>
  <si>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</si>
  <si>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</si>
  <si>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</si>
  <si>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</si>
  <si>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</si>
  <si>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</si>
  <si>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</si>
  <si>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</si>
  <si>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</si>
  <si>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</si>
  <si>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</si>
  <si>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</si>
  <si>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</si>
  <si>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</si>
  <si>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</si>
  <si>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</si>
  <si>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</si>
  <si>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</si>
  <si>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</si>
  <si>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</si>
  <si>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</si>
  <si>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</si>
  <si>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</si>
  <si>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</si>
  <si>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</si>
  <si>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</si>
  <si>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</si>
  <si>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</si>
  <si>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</si>
  <si>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</si>
  <si>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</si>
  <si>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</si>
  <si>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</si>
  <si>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</si>
  <si>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</si>
  <si>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</si>
  <si>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</si>
  <si>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</si>
  <si>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</si>
  <si>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</si>
  <si>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</si>
  <si>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</si>
  <si>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</si>
  <si>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</si>
  <si>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</si>
  <si>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</si>
  <si>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</si>
  <si>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</si>
  <si>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III. Befektetett pénzügyi eszközök</t>
  </si>
  <si>
    <t>ESZKÖZÖK ÖSSZESEN</t>
  </si>
  <si>
    <t>F O R R Á S O K</t>
  </si>
  <si>
    <t>FORRÁSOK ÖSSZESEN</t>
  </si>
  <si>
    <t>Felújítás</t>
  </si>
  <si>
    <t>Felhalmozási kiadások</t>
  </si>
  <si>
    <t>Rövid lejáratú kölcsönök nyújtása</t>
  </si>
  <si>
    <t>Finanszírozási kiadások összesen (14+15+17+18)</t>
  </si>
  <si>
    <t>Önkormányzatok sajátos működési bevétele</t>
  </si>
  <si>
    <t>Felhalmozási és tőke jellegű bevételek</t>
  </si>
  <si>
    <t>Polgármesteri Hivatal</t>
  </si>
  <si>
    <t>Csak törvényi!</t>
  </si>
  <si>
    <t xml:space="preserve">Támogatások, kiegészítések </t>
  </si>
  <si>
    <t>Hosszú lejáratú kölcsönök visszatérülése</t>
  </si>
  <si>
    <t>Rövid lejáratú kölcsönök visszatérülése</t>
  </si>
  <si>
    <t>38-ból likvid hitelek bevétele</t>
  </si>
  <si>
    <t>Finanszírozási bevételek összesen (37+38+40+41)</t>
  </si>
  <si>
    <t>Pénzforgalom nélküli bevételek</t>
  </si>
  <si>
    <t>Továbbadási (lebonyolítási) célú bevételek</t>
  </si>
  <si>
    <t>Záró pénzkészlet</t>
  </si>
  <si>
    <t>Forgatási célú pénzügyi műveletek egyenlege</t>
  </si>
  <si>
    <t>Előző év(ek)ben képzett tartalékok maradványa ( - )</t>
  </si>
  <si>
    <t>A vállalkozási maradványból alaptevékenység ellátására felhasznált összeg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</si>
  <si>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</si>
  <si>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</si>
  <si>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</si>
  <si>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</si>
  <si>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tevékenység felhalmozási célú kiadásai</t>
  </si>
  <si>
    <t>Vállalkozási tevékenységet terhelő értékcsökkenési leírás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</si>
  <si>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</si>
  <si>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</si>
  <si>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</si>
  <si>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</si>
  <si>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</si>
  <si>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</si>
  <si>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</si>
  <si>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</si>
  <si>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</si>
  <si>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</si>
  <si>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</si>
  <si>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</si>
  <si>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</si>
  <si>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</si>
  <si>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</si>
  <si>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</si>
  <si>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</si>
  <si>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</si>
  <si>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</si>
  <si>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8.1.sz. melléklet a ……./2013.(…….) önkormányzati rendelethez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</si>
  <si>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</si>
  <si>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</si>
  <si>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</si>
  <si>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</si>
  <si>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</si>
  <si>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</si>
  <si>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</si>
  <si>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</si>
  <si>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</si>
  <si>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</si>
  <si>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</si>
  <si>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</si>
  <si>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</si>
  <si>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</si>
  <si>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</si>
  <si>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</si>
  <si>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</si>
  <si>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</si>
  <si>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</si>
  <si>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</si>
  <si>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</si>
  <si>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</si>
  <si>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</si>
  <si>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</si>
  <si>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</si>
  <si>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</si>
  <si>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</si>
  <si>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</si>
  <si>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</si>
  <si>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</si>
  <si>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</si>
  <si>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</si>
  <si>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</si>
  <si>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</si>
  <si>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</si>
  <si>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</si>
  <si>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</si>
  <si>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</si>
  <si>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</si>
  <si>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</si>
  <si>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</si>
  <si>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</si>
  <si>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</si>
  <si>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</si>
  <si>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</si>
  <si>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</si>
  <si>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</si>
  <si>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</si>
  <si>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</si>
  <si>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</si>
  <si>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</si>
  <si>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</si>
  <si>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</si>
  <si>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</si>
  <si>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</si>
  <si>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</si>
  <si>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</si>
  <si>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</si>
  <si>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</si>
  <si>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</si>
  <si>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</si>
  <si>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</si>
  <si>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</si>
  <si>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</si>
  <si>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</si>
  <si>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</si>
  <si>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</si>
  <si>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</si>
  <si>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</si>
  <si>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</si>
  <si>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</si>
  <si>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</si>
  <si>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</si>
  <si>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</si>
  <si>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</si>
  <si>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</si>
  <si>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</si>
  <si>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</si>
  <si>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</si>
  <si>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</si>
  <si>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</si>
  <si>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</si>
  <si>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</si>
  <si>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</si>
  <si>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</si>
  <si>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</si>
  <si>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</si>
  <si>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</si>
  <si>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</si>
  <si>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</si>
  <si>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</si>
  <si>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</si>
  <si>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</si>
  <si>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</si>
  <si>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</si>
  <si>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</si>
  <si>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</si>
  <si>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</si>
  <si>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</si>
  <si>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</si>
  <si>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</si>
  <si>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</si>
  <si>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</si>
  <si>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</si>
  <si>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</si>
  <si>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</si>
  <si>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</si>
  <si>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</si>
  <si>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</si>
  <si>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</si>
  <si>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</si>
  <si>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</si>
  <si>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</si>
  <si>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</si>
  <si>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</si>
  <si>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</si>
  <si>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</si>
  <si>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</si>
  <si>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</si>
  <si>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</si>
  <si>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</si>
  <si>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</si>
  <si>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</si>
  <si>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</si>
  <si>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</si>
  <si>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</si>
  <si>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</si>
  <si>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</si>
  <si>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</si>
  <si>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</si>
  <si>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</si>
  <si>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</si>
  <si>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</si>
  <si>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</si>
  <si>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</si>
  <si>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</si>
  <si>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</si>
  <si>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</si>
  <si>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</si>
  <si>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</si>
  <si>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</si>
  <si>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</si>
  <si>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</si>
  <si>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</si>
  <si>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</si>
  <si>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</si>
  <si>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</si>
  <si>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</si>
  <si>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</si>
  <si>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</si>
  <si>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</si>
  <si>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</si>
  <si>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</si>
  <si>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</si>
  <si>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</si>
  <si>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</si>
  <si>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</si>
  <si>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</si>
  <si>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</si>
  <si>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</si>
  <si>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</si>
  <si>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</si>
  <si>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</si>
  <si>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</si>
  <si>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</si>
  <si>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</si>
  <si>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</si>
  <si>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</si>
  <si>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</si>
  <si>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</si>
  <si>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</si>
  <si>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</si>
  <si>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</si>
  <si>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</si>
  <si>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</si>
  <si>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</si>
  <si>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</si>
  <si>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</si>
  <si>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</si>
  <si>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</si>
  <si>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</si>
  <si>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</si>
  <si>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</si>
  <si>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</si>
  <si>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</si>
  <si>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</si>
  <si>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</si>
  <si>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</si>
  <si>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</si>
  <si>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</si>
  <si>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</si>
  <si>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</si>
  <si>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</si>
  <si>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</si>
  <si>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</si>
  <si>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</si>
  <si>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</si>
  <si>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</si>
  <si>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</si>
  <si>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</si>
  <si>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</si>
  <si>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</si>
  <si>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</si>
  <si>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</si>
  <si>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</si>
  <si>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</si>
  <si>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</si>
  <si>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</si>
  <si>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</si>
  <si>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</si>
  <si>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</si>
  <si>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</si>
  <si>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</si>
  <si>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</si>
  <si>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</si>
  <si>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</si>
  <si>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</si>
  <si>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</si>
  <si>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</si>
  <si>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</si>
  <si>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</si>
  <si>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</si>
  <si>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</si>
  <si>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</si>
  <si>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</si>
  <si>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</si>
  <si>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</si>
  <si>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</si>
  <si>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</si>
  <si>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</si>
  <si>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</si>
  <si>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</si>
  <si>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</si>
  <si>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</si>
  <si>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</si>
  <si>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</si>
  <si>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</si>
  <si>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</si>
  <si>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</si>
  <si>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</si>
  <si>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</si>
  <si>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</si>
  <si>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</si>
  <si>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</si>
  <si>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</si>
  <si>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</si>
  <si>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</si>
  <si>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</si>
  <si>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</si>
  <si>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</si>
  <si>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</si>
  <si>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</si>
  <si>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</si>
  <si>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</si>
  <si>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</si>
  <si>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</si>
  <si>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</si>
  <si>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</si>
  <si>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</si>
  <si>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</si>
  <si>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</si>
  <si>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</si>
  <si>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</si>
  <si>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</si>
  <si>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</si>
  <si>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</si>
  <si>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</si>
  <si>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</si>
  <si>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</si>
  <si>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</si>
  <si>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</si>
  <si>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</si>
  <si>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</si>
  <si>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</si>
  <si>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</si>
  <si>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</si>
  <si>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</si>
  <si>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</si>
  <si>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</si>
  <si>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</si>
  <si>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</si>
  <si>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</si>
  <si>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</si>
  <si>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</si>
  <si>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</si>
  <si>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</si>
  <si>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</si>
  <si>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</si>
  <si>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</si>
  <si>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</si>
  <si>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</si>
  <si>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</si>
  <si>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</si>
  <si>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</si>
  <si>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</si>
  <si>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</si>
  <si>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</si>
  <si>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</si>
  <si>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</si>
  <si>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</si>
  <si>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</si>
  <si>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</si>
  <si>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</si>
  <si>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</si>
  <si>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</si>
  <si>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</si>
  <si>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</si>
  <si>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</si>
  <si>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</si>
  <si>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</si>
  <si>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</si>
  <si>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</si>
  <si>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</si>
  <si>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</si>
  <si>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</si>
  <si>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</si>
  <si>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</si>
  <si>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</si>
  <si>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</si>
  <si>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</si>
  <si>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</si>
  <si>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</si>
  <si>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</si>
  <si>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</si>
  <si>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</si>
  <si>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</si>
  <si>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</si>
  <si>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</si>
  <si>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</si>
  <si>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</si>
  <si>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</si>
  <si>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</si>
  <si>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</si>
  <si>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</si>
  <si>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</si>
  <si>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</si>
  <si>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</si>
  <si>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</si>
  <si>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</si>
  <si>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</si>
  <si>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</si>
  <si>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</si>
  <si>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</si>
  <si>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</si>
  <si>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</si>
  <si>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</si>
  <si>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</si>
  <si>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</si>
  <si>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</si>
  <si>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</si>
  <si>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</si>
  <si>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</si>
  <si>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</si>
  <si>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</si>
  <si>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</si>
  <si>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</si>
  <si>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</si>
  <si>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</si>
  <si>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</si>
  <si>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</si>
  <si>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</si>
  <si>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</si>
  <si>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</si>
  <si>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</si>
  <si>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</si>
  <si>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</si>
  <si>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</si>
  <si>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</si>
  <si>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</si>
  <si>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</si>
  <si>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</si>
  <si>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</si>
  <si>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</si>
  <si>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</si>
  <si>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</si>
  <si>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</si>
  <si>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</si>
  <si>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</si>
  <si>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</si>
  <si>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</si>
  <si>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</si>
  <si>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</si>
  <si>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</si>
  <si>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</si>
  <si>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</si>
  <si>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</si>
  <si>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</si>
  <si>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</si>
  <si>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</si>
  <si>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</si>
  <si>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</si>
  <si>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</si>
  <si>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</si>
  <si>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</si>
  <si>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</si>
  <si>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</si>
  <si>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</si>
  <si>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</si>
  <si>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</si>
  <si>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</si>
  <si>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</si>
  <si>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</si>
  <si>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</si>
  <si>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</si>
  <si>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</si>
  <si>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</si>
  <si>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</si>
  <si>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</si>
  <si>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</si>
  <si>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</si>
  <si>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</si>
  <si>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</si>
  <si>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</si>
  <si>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</si>
  <si>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</si>
  <si>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</si>
  <si>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</si>
  <si>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</si>
  <si>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</si>
  <si>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</si>
  <si>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</si>
  <si>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</si>
  <si>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</si>
  <si>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</si>
  <si>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</si>
  <si>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</si>
  <si>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</si>
  <si>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</si>
  <si>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</si>
  <si>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</si>
  <si>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</si>
  <si>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</si>
  <si>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</si>
  <si>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</si>
  <si>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</si>
  <si>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</si>
  <si>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</si>
  <si>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</si>
  <si>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</si>
  <si>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</si>
  <si>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</si>
  <si>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</si>
  <si>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</si>
  <si>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Útépítés</t>
  </si>
  <si>
    <t>Központi költségvetési befizetések</t>
  </si>
  <si>
    <t>Finanszírozási műveletek</t>
  </si>
  <si>
    <t>Önkorm.elsz. Költségv. Szerveikkel</t>
  </si>
  <si>
    <t>Ifjúságegészségügyi gondozás</t>
  </si>
  <si>
    <t>Ápolási díj alanyi jogon</t>
  </si>
  <si>
    <t>Rendsz.gyerm.pénzbeli ellátás</t>
  </si>
  <si>
    <t>Családi napközi</t>
  </si>
  <si>
    <t>Rövid időtartamú közfoglalk.</t>
  </si>
  <si>
    <t>Foglalkoztatást helyettesítő tám.j.</t>
  </si>
  <si>
    <t>Egyéb közfoglalkoztatás</t>
  </si>
  <si>
    <t>Előző évi pm. Átadás</t>
  </si>
  <si>
    <t>Tám.ért. Felhalmozási kiadások</t>
  </si>
  <si>
    <t>Finanszírozási kiadások</t>
  </si>
  <si>
    <t>Óvodai nevelés</t>
  </si>
  <si>
    <t>6.1..sz. melléklet a ……./2013.(…….) önkormányzati rendelethez</t>
  </si>
  <si>
    <t>7.1..sz. melléklet a ……./2013.(…….) önkormányzati rendelethez</t>
  </si>
  <si>
    <t>Ökormányzati jogalkotás</t>
  </si>
  <si>
    <t>Önkormányzatok ált.ig.tevékenys.</t>
  </si>
  <si>
    <t>Adó, illeték kiszabása, beszedése</t>
  </si>
  <si>
    <t>Lakásfenntartási támogatás norm.</t>
  </si>
  <si>
    <t>Rendszeres gyermekvédelmi pénz.</t>
  </si>
  <si>
    <t>Egyéb önkormányzati eseti p. ell.</t>
  </si>
  <si>
    <t>Aktív korúak ellátása</t>
  </si>
  <si>
    <t>Éttermi vendéklátás</t>
  </si>
  <si>
    <t>Óvodai intézményi étkeztetés</t>
  </si>
  <si>
    <t>Iskolai intézményi étkeztetés</t>
  </si>
  <si>
    <t>Óvodai nevelés, ellátás</t>
  </si>
  <si>
    <t>Ált. iskolai tanulók nappali rendsz.</t>
  </si>
  <si>
    <t>Ál. Iskolai tanulók nappali rendsz.</t>
  </si>
  <si>
    <t>Általános iskolai napközi</t>
  </si>
  <si>
    <t>Általános iskolai tanulószoba</t>
  </si>
  <si>
    <t>Könyvtári állomány gyarapítása, ny-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</si>
  <si>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</si>
  <si>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</si>
  <si>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</si>
  <si>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</si>
  <si>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</si>
  <si>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</si>
  <si>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</si>
  <si>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</si>
  <si>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</si>
  <si>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</si>
  <si>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</si>
  <si>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</si>
  <si>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</si>
  <si>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</si>
  <si>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</si>
  <si>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</si>
  <si>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</si>
  <si>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</si>
  <si>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</si>
  <si>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</si>
  <si>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</si>
  <si>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</si>
  <si>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</si>
  <si>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</si>
  <si>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</si>
  <si>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</si>
  <si>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</si>
  <si>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</si>
  <si>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</si>
  <si>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</si>
  <si>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</si>
  <si>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</si>
  <si>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</si>
  <si>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</si>
  <si>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</si>
  <si>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</si>
  <si>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</si>
  <si>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</si>
  <si>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</si>
  <si>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</si>
  <si>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</si>
  <si>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</si>
  <si>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</si>
  <si>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</si>
  <si>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</si>
  <si>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</si>
  <si>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</si>
  <si>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</si>
  <si>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</si>
  <si>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</si>
  <si>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</si>
  <si>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</si>
  <si>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</si>
  <si>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</si>
  <si>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</si>
  <si>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</si>
  <si>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</si>
  <si>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</si>
  <si>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</si>
  <si>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</si>
  <si>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</si>
  <si>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</si>
  <si>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</si>
  <si>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</si>
  <si>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</si>
  <si>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</si>
  <si>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</si>
  <si>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</si>
  <si>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t>Petőfi Sándor ÁMK</t>
  </si>
  <si>
    <t>Előző évi m. célő pénzmaradvány átvétel helyi önkormányzattól</t>
  </si>
  <si>
    <t>Petőfi Sándor Általános Iskola</t>
  </si>
  <si>
    <t>Katica Óvoda</t>
  </si>
  <si>
    <t xml:space="preserve">   - Előző évi működési c. pénzmaradvány átadás helyi költségv. Szervnek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</si>
  <si>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</si>
  <si>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</si>
  <si>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</si>
  <si>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</si>
  <si>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</si>
  <si>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</si>
  <si>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</si>
  <si>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</si>
  <si>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</si>
  <si>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</si>
  <si>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</si>
  <si>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</si>
  <si>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</si>
  <si>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</si>
  <si>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</si>
  <si>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</si>
  <si>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</si>
  <si>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</si>
  <si>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</si>
  <si>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</si>
  <si>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</si>
  <si>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</si>
  <si>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</si>
  <si>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</si>
  <si>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</si>
  <si>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</si>
  <si>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</si>
  <si>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</si>
  <si>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</si>
  <si>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</si>
  <si>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</si>
  <si>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</si>
  <si>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Támogatásértékű működési kiadások</t>
  </si>
  <si>
    <t>Oktatási és Kutúrális Minisztérium Támogatáskezelő</t>
  </si>
  <si>
    <t>Bursa ösztöndíj-rendszer</t>
  </si>
  <si>
    <t>Győr Megyei város</t>
  </si>
  <si>
    <t>Ügyeleti ellátás</t>
  </si>
  <si>
    <t>Téti Kistérségi Társulás</t>
  </si>
  <si>
    <t>Családi napközi müködéséhez</t>
  </si>
  <si>
    <t>Hulladékgazdálkodási Önkormányzati Társulás</t>
  </si>
  <si>
    <t>Működési költséghez</t>
  </si>
  <si>
    <t>Győr-Szol</t>
  </si>
  <si>
    <t>Esperimenter Eü. Szolg. Bt</t>
  </si>
  <si>
    <t>Iskolaegészségügyi ellátás</t>
  </si>
  <si>
    <t>Civil szervezetek támogatása</t>
  </si>
  <si>
    <t>Működési költségekhez</t>
  </si>
  <si>
    <t>Pannon-Víz  Zrt üzemeltetői szerződés alapján</t>
  </si>
  <si>
    <t>Szennyvízcsatorna-rendszer üzemel.</t>
  </si>
  <si>
    <t xml:space="preserve">NYDOP - pályázat </t>
  </si>
  <si>
    <t xml:space="preserve">Konzorciumi tagoknak </t>
  </si>
  <si>
    <t>Pénzeszköz-átadás áht-én kívülre</t>
  </si>
  <si>
    <t>Közlekedési támogatás</t>
  </si>
  <si>
    <t>VII. Függő, átfutó, kiegyenlítő bevételek</t>
  </si>
  <si>
    <t>8. melléklet a ……/2013. (….) önkormányzati rendelethez</t>
  </si>
  <si>
    <t>2.3</t>
  </si>
  <si>
    <t>9. melléklet a ……/2013. (….) önkormányzati rendelethez</t>
  </si>
  <si>
    <t>10. melléklet a ……/2013. (….) önkormányzati rendelethez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</si>
  <si>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</si>
  <si>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</si>
  <si>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</si>
  <si>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</si>
  <si>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</si>
  <si>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</si>
  <si>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</si>
  <si>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</si>
  <si>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</si>
  <si>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</si>
  <si>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</si>
  <si>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</si>
  <si>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2007-2017</t>
  </si>
  <si>
    <t>2010-2015</t>
  </si>
  <si>
    <t>2012-2013</t>
  </si>
  <si>
    <t>2011-2013</t>
  </si>
  <si>
    <t>Jövedelemkülönbség mérséklés</t>
  </si>
  <si>
    <t>Jövedelemkülünbség mérséklés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</si>
  <si>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</si>
  <si>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</si>
  <si>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</si>
  <si>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</si>
  <si>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</si>
  <si>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</si>
  <si>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</si>
  <si>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</si>
  <si>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</si>
  <si>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</si>
  <si>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</si>
  <si>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</si>
  <si>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</si>
  <si>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</si>
  <si>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</si>
  <si>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</si>
  <si>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</si>
  <si>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</si>
  <si>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</si>
  <si>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</si>
  <si>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</si>
  <si>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</si>
  <si>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</si>
  <si>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</si>
  <si>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</si>
  <si>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</si>
  <si>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</si>
  <si>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</si>
  <si>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</si>
  <si>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</si>
  <si>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</si>
  <si>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</si>
  <si>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</si>
  <si>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</si>
  <si>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</si>
  <si>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</si>
  <si>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</si>
  <si>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</si>
  <si>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</si>
  <si>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</si>
  <si>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</si>
  <si>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</si>
  <si>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</si>
  <si>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</si>
  <si>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</si>
  <si>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</si>
  <si>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</si>
  <si>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</si>
  <si>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</si>
  <si>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</si>
  <si>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</si>
  <si>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</si>
  <si>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</si>
  <si>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</si>
  <si>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</si>
  <si>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</si>
  <si>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</si>
  <si>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</si>
  <si>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</si>
  <si>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</si>
  <si>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</si>
  <si>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</si>
  <si>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</si>
  <si>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</si>
  <si>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</si>
  <si>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</si>
  <si>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</si>
  <si>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</si>
  <si>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</si>
  <si>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</si>
  <si>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</si>
  <si>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</si>
  <si>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</si>
  <si>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</si>
  <si>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</si>
  <si>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</si>
  <si>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</si>
  <si>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</si>
  <si>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</si>
  <si>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</si>
  <si>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</si>
  <si>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</si>
  <si>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</si>
  <si>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</si>
  <si>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</si>
  <si>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</si>
  <si>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</si>
  <si>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</si>
  <si>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</si>
  <si>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</si>
  <si>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</si>
  <si>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</si>
  <si>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</si>
  <si>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CD jogtár különbözet, regiszter program</t>
  </si>
  <si>
    <t>ÁFA</t>
  </si>
  <si>
    <t>Avast vírusírtó program</t>
  </si>
  <si>
    <t>Külterületi utak építése</t>
  </si>
  <si>
    <t>IKSZT projektmenedzsment költsége</t>
  </si>
  <si>
    <t>Belső világítási rendszer ( Rábapatona Iskola)</t>
  </si>
  <si>
    <t>Belső világítási rendszer ( Koroncó Óvoda)</t>
  </si>
  <si>
    <t>Falumúzeum berendezése</t>
  </si>
  <si>
    <t>Település térfigyelő rendszer kiviteli terve</t>
  </si>
  <si>
    <t>Polgármesteri Hivatal számítástechnikai eszk.</t>
  </si>
  <si>
    <t>egyéb gépek, kazán csere</t>
  </si>
  <si>
    <t>Panda vírusírtó, szoftver felhasználási jog</t>
  </si>
  <si>
    <t>2011. évi költségvetési beszámoló záró adatai</t>
  </si>
  <si>
    <t>Auditálási eltérések    (+/-)</t>
  </si>
  <si>
    <t>2011. év auditált egyszerűsített beszámoló záró adatai</t>
  </si>
  <si>
    <t>2012. évi költségvetési beszámoló záró adatai</t>
  </si>
  <si>
    <t>Auditálási eltérések (+/-)</t>
  </si>
  <si>
    <t>2012. év auditált egyszerűsített beszámoló záró adatai</t>
  </si>
  <si>
    <t>A.</t>
  </si>
  <si>
    <t>Vállalkozási tevékenység szakfeladaton elszámolt bevételei (1+2+/-3)</t>
  </si>
  <si>
    <t>Vállalkozási maradványban figyelembe vehető finanszírozási kiadások</t>
  </si>
  <si>
    <t>B.</t>
  </si>
  <si>
    <t>Vállalkozási tevékenység szakfeladaton elszámolt  kiadásai (4+5+/-6)</t>
  </si>
  <si>
    <t>C.</t>
  </si>
  <si>
    <t>Vállalkozási tevékenység pénzforgalmi maradványa (A-B)</t>
  </si>
  <si>
    <t>Alaptevékyenység ellátására felhasznált és felhasználni tervezett vállalkozási maradvány</t>
  </si>
  <si>
    <t>Pénzforgalmi maradványt külön jogszabály alapján módosító egyéb tétel</t>
  </si>
  <si>
    <t>D.</t>
  </si>
  <si>
    <t>Vállalkozási tevékenység módosított pénzforgalmi vállalkozásimaradványa (C-7-8+/-9)</t>
  </si>
  <si>
    <t>E.</t>
  </si>
  <si>
    <t>Vállalkozási tevékenységet terhelő befizetési kötelezetttség</t>
  </si>
  <si>
    <t>F.</t>
  </si>
  <si>
    <t>Vállalkozási tartalékba helyezhető összeg (C-8-9-E)</t>
  </si>
  <si>
    <t>Rábapatona, 2013. március 6.</t>
  </si>
  <si>
    <t>P.H.</t>
  </si>
  <si>
    <t>…………………………………</t>
  </si>
  <si>
    <t>………………………………..</t>
  </si>
  <si>
    <t xml:space="preserve">           polgármester</t>
  </si>
  <si>
    <t xml:space="preserve">             jegyző</t>
  </si>
  <si>
    <t>Sportöltöző koncepció, terv</t>
  </si>
  <si>
    <t>Koroncó Óvoda tagintézmény felújítása</t>
  </si>
  <si>
    <t>Felumúzeum rekonstrukciója</t>
  </si>
  <si>
    <t>Árpád utca felújítása</t>
  </si>
  <si>
    <t>Besenyő kalandpark felújítása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</si>
  <si>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</si>
  <si>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</si>
  <si>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</si>
  <si>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</si>
  <si>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</si>
  <si>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</si>
  <si>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</si>
  <si>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</si>
  <si>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</si>
  <si>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</si>
  <si>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</si>
  <si>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</si>
  <si>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</si>
  <si>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</si>
  <si>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</si>
  <si>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</si>
  <si>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</si>
  <si>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</si>
  <si>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</si>
  <si>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</si>
  <si>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</si>
  <si>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</si>
  <si>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</si>
  <si>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</si>
  <si>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</si>
  <si>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</si>
  <si>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</si>
  <si>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</si>
  <si>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</si>
  <si>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</si>
  <si>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</si>
  <si>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</si>
  <si>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</si>
  <si>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</si>
  <si>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</si>
  <si>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</si>
  <si>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</si>
  <si>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</si>
  <si>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</si>
  <si>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</si>
  <si>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</si>
  <si>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</si>
  <si>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</si>
  <si>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</si>
  <si>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</si>
  <si>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</si>
  <si>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</si>
  <si>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</si>
  <si>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</si>
  <si>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</si>
  <si>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</si>
  <si>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</si>
  <si>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</si>
  <si>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</si>
  <si>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</si>
  <si>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</si>
  <si>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</si>
  <si>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</si>
  <si>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</si>
  <si>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</si>
  <si>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</si>
  <si>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</si>
  <si>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</si>
  <si>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</si>
  <si>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</si>
  <si>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</si>
  <si>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</si>
  <si>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</si>
  <si>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</si>
  <si>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</si>
  <si>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</si>
  <si>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</si>
  <si>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</si>
  <si>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</si>
  <si>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</si>
  <si>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</si>
  <si>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</si>
  <si>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</si>
  <si>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</si>
  <si>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</si>
  <si>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</si>
  <si>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</si>
  <si>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</si>
  <si>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</si>
  <si>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</si>
  <si>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</si>
  <si>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</si>
  <si>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</si>
  <si>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</si>
  <si>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</si>
  <si>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</si>
  <si>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</si>
  <si>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</si>
  <si>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</si>
  <si>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</si>
  <si>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</si>
  <si>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</si>
  <si>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</si>
  <si>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</si>
  <si>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</si>
  <si>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</si>
  <si>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</si>
  <si>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</si>
  <si>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</si>
  <si>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</si>
  <si>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</si>
  <si>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</si>
  <si>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</si>
  <si>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</si>
  <si>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</si>
  <si>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</si>
  <si>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</si>
  <si>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</si>
  <si>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</si>
  <si>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</si>
  <si>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</si>
  <si>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</si>
  <si>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</si>
  <si>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</si>
  <si>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</si>
  <si>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</si>
  <si>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</si>
  <si>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</si>
  <si>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</si>
  <si>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</si>
  <si>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</si>
  <si>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</si>
  <si>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</si>
  <si>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</si>
  <si>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</si>
  <si>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</si>
  <si>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</si>
  <si>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</si>
  <si>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</si>
  <si>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</si>
  <si>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</si>
  <si>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</si>
  <si>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</si>
  <si>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</si>
  <si>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</si>
  <si>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</si>
  <si>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</si>
  <si>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</si>
  <si>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</si>
  <si>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</si>
  <si>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</si>
  <si>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</si>
  <si>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</si>
  <si>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</si>
  <si>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</si>
  <si>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</si>
  <si>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</si>
  <si>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</si>
  <si>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</si>
  <si>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</si>
  <si>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</si>
  <si>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</si>
  <si>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</si>
  <si>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</si>
  <si>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</si>
  <si>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</si>
  <si>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</si>
  <si>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</si>
  <si>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</si>
  <si>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</si>
  <si>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</si>
  <si>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</si>
  <si>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</si>
  <si>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</si>
  <si>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</si>
  <si>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</si>
  <si>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</si>
  <si>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</si>
  <si>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</si>
  <si>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</si>
  <si>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</si>
  <si>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</si>
  <si>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</si>
  <si>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</si>
  <si>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</si>
  <si>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</si>
  <si>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</si>
  <si>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</si>
  <si>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</si>
  <si>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</si>
  <si>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</si>
  <si>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</si>
  <si>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</si>
  <si>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</si>
  <si>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</si>
  <si>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</si>
  <si>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</si>
  <si>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</si>
  <si>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</si>
  <si>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</si>
  <si>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</si>
  <si>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</si>
  <si>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</si>
  <si>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</si>
  <si>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</si>
  <si>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</si>
  <si>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</si>
  <si>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</si>
  <si>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</si>
  <si>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</si>
  <si>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</si>
  <si>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</si>
  <si>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</si>
  <si>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</si>
  <si>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</si>
  <si>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9.1..sz. melléklet a ……./2013.(…….) önkormányzati rendelethez</t>
  </si>
  <si>
    <t>Szakfeladatok megnevezése</t>
  </si>
  <si>
    <t>Járulékok</t>
  </si>
  <si>
    <t>Támog. ért.műk. kiadások</t>
  </si>
  <si>
    <t>Működési c. pénze. átad. ÁH-n kívülre</t>
  </si>
  <si>
    <t>Társ.és szocpol. juttatások</t>
  </si>
  <si>
    <t>Felhalmozási c. pénze. átad. ÁH-n kívülre</t>
  </si>
  <si>
    <t>Felhalmozás</t>
  </si>
  <si>
    <t>Közútak, hidak, alagutak üzem.</t>
  </si>
  <si>
    <t>Zöldterült kezelés</t>
  </si>
  <si>
    <t>Önkormányzati jogalkotás</t>
  </si>
  <si>
    <t>Közvilágítás</t>
  </si>
  <si>
    <t>Város- és községgazd. Mns.szolg.</t>
  </si>
  <si>
    <t>Gyógyító-megelőző ell. Finansz.</t>
  </si>
  <si>
    <t>Foglalkozás-egészségügyi al.ell.</t>
  </si>
  <si>
    <t>Család- és nővédelmi eü.gondozás</t>
  </si>
  <si>
    <t>Ápolási díj méltányossági alapon</t>
  </si>
  <si>
    <t>Átmeneti segély</t>
  </si>
  <si>
    <t>Temetési segély</t>
  </si>
  <si>
    <t>Rendkívüli gyermekvédelmi tám.</t>
  </si>
  <si>
    <t>Egyéb önkorm.eseti pénzb.ellátás</t>
  </si>
  <si>
    <t>Szociális étkeztetés</t>
  </si>
  <si>
    <t>Civilszervezetek m. támogatása</t>
  </si>
  <si>
    <t>Közműv.int. Közösségi szint.mük.</t>
  </si>
  <si>
    <t>Sportlétesítmények műk.,fejl.</t>
  </si>
  <si>
    <t>Köztemető- fenntartás és mük.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</si>
  <si>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</si>
  <si>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</si>
  <si>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</si>
  <si>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</si>
  <si>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6. melléklet az 5/2013. (IV.25.)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</si>
</sst>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"/>
    <numFmt numFmtId="170" formatCode="#,###__;\-#,###__"/>
    <numFmt numFmtId="171" formatCode="_-* #,##0\ _F_t_-;\-* #,##0\ _F_t_-;_-* &quot;-&quot;??\ _F_t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"/>
    <numFmt numFmtId="186" formatCode="#,##0_ ;[Red]\-#,##0\ "/>
    <numFmt numFmtId="187" formatCode="0.000%"/>
    <numFmt numFmtId="188" formatCode="#,##0.00\ &quot;Ft&quot;"/>
  </numFmts>
  <fonts count="9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i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292">
    <xf numFmtId="0" fontId="0" fillId="0" borderId="0" xfId="0" applyAlignment="1">
      <alignment/>
    </xf>
    <xf numFmtId="164" fontId="6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vertical="center" wrapText="1"/>
      <protection locked="0"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vertical="center" wrapText="1"/>
      <protection locked="0"/>
    </xf>
    <xf numFmtId="0" fontId="17" fillId="0" borderId="0" xfId="61" applyFont="1" applyFill="1" applyAlignment="1" applyProtection="1">
      <alignment horizontal="left" indent="1"/>
      <protection/>
    </xf>
    <xf numFmtId="164" fontId="17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164" fontId="17" fillId="0" borderId="17" xfId="61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61" applyNumberFormat="1" applyFont="1" applyFill="1" applyBorder="1" applyAlignment="1" applyProtection="1">
      <alignment vertical="center" wrapText="1"/>
      <protection locked="0"/>
    </xf>
    <xf numFmtId="0" fontId="15" fillId="0" borderId="29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61" applyFont="1" applyFill="1" applyBorder="1" applyAlignment="1" applyProtection="1">
      <alignment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Fill="1">
      <alignment/>
      <protection/>
    </xf>
    <xf numFmtId="0" fontId="17" fillId="0" borderId="0" xfId="61" applyFont="1" applyFill="1">
      <alignment/>
      <protection/>
    </xf>
    <xf numFmtId="164" fontId="15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20" fillId="0" borderId="0" xfId="61" applyFont="1" applyFill="1">
      <alignment/>
      <protection/>
    </xf>
    <xf numFmtId="164" fontId="19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3" xfId="61" applyNumberFormat="1" applyFont="1" applyFill="1" applyBorder="1" applyAlignment="1" applyProtection="1">
      <alignment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left" vertical="center" wrapText="1" indent="2"/>
      <protection/>
    </xf>
    <xf numFmtId="164" fontId="17" fillId="0" borderId="27" xfId="61" applyNumberFormat="1" applyFont="1" applyFill="1" applyBorder="1" applyAlignment="1" applyProtection="1">
      <alignment vertical="center" wrapText="1"/>
      <protection locked="0"/>
    </xf>
    <xf numFmtId="0" fontId="6" fillId="0" borderId="0" xfId="61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61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61" applyNumberFormat="1" applyFont="1" applyFill="1" applyBorder="1" applyAlignment="1" applyProtection="1">
      <alignment horizontal="right" vertical="center" wrapText="1"/>
      <protection/>
    </xf>
    <xf numFmtId="3" fontId="15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/>
      <protection/>
    </xf>
    <xf numFmtId="0" fontId="0" fillId="0" borderId="39" xfId="61" applyFont="1" applyFill="1" applyBorder="1">
      <alignment/>
      <protection/>
    </xf>
    <xf numFmtId="164" fontId="17" fillId="34" borderId="26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61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61" applyFont="1" applyFill="1" applyBorder="1" applyAlignment="1" applyProtection="1">
      <alignment horizontal="left" vertical="center" wrapText="1" indent="1"/>
      <protection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8" xfId="61" applyFont="1" applyFill="1" applyBorder="1" applyAlignment="1" applyProtection="1">
      <alignment horizontal="left" vertical="center" wrapText="1" indent="6"/>
      <protection/>
    </xf>
    <xf numFmtId="0" fontId="17" fillId="0" borderId="11" xfId="61" applyFont="1" applyFill="1" applyBorder="1" applyAlignment="1" applyProtection="1">
      <alignment horizontal="left" indent="5"/>
      <protection/>
    </xf>
    <xf numFmtId="3" fontId="17" fillId="0" borderId="27" xfId="61" applyNumberFormat="1" applyFont="1" applyFill="1" applyBorder="1" applyAlignment="1" applyProtection="1">
      <alignment horizontal="right" vertical="center" wrapText="1"/>
      <protection/>
    </xf>
    <xf numFmtId="3" fontId="17" fillId="0" borderId="15" xfId="61" applyNumberFormat="1" applyFont="1" applyFill="1" applyBorder="1" applyAlignment="1" applyProtection="1">
      <alignment horizontal="right" vertical="center" wrapText="1"/>
      <protection/>
    </xf>
    <xf numFmtId="3" fontId="17" fillId="0" borderId="17" xfId="61" applyNumberFormat="1" applyFont="1" applyFill="1" applyBorder="1" applyAlignment="1" applyProtection="1">
      <alignment horizontal="right" vertical="center" wrapText="1"/>
      <protection/>
    </xf>
    <xf numFmtId="0" fontId="17" fillId="0" borderId="37" xfId="61" applyFont="1" applyFill="1" applyBorder="1" applyAlignment="1" applyProtection="1">
      <alignment horizontal="left" indent="5"/>
      <protection/>
    </xf>
    <xf numFmtId="0" fontId="32" fillId="0" borderId="0" xfId="0" applyFont="1" applyAlignment="1">
      <alignment/>
    </xf>
    <xf numFmtId="3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6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18" fillId="0" borderId="15" xfId="61" applyNumberFormat="1" applyFont="1" applyFill="1" applyBorder="1" applyAlignment="1" applyProtection="1">
      <alignment horizontal="right" vertical="center" wrapText="1"/>
      <protection/>
    </xf>
    <xf numFmtId="164" fontId="18" fillId="0" borderId="27" xfId="61" applyNumberFormat="1" applyFont="1" applyFill="1" applyBorder="1" applyAlignment="1" applyProtection="1">
      <alignment horizontal="right" vertical="center" wrapText="1"/>
      <protection/>
    </xf>
    <xf numFmtId="0" fontId="18" fillId="0" borderId="11" xfId="61" applyFont="1" applyFill="1" applyBorder="1" applyAlignment="1" applyProtection="1">
      <alignment horizontal="left" vertical="center" wrapText="1" indent="1"/>
      <protection/>
    </xf>
    <xf numFmtId="49" fontId="17" fillId="0" borderId="13" xfId="61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37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indent="6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15" fillId="0" borderId="42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 locked="0"/>
    </xf>
    <xf numFmtId="164" fontId="17" fillId="0" borderId="12" xfId="61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>
      <alignment horizontal="center" vertical="center" wrapText="1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0" fontId="15" fillId="0" borderId="52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horizontal="right" vertical="center" wrapText="1"/>
      <protection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/>
    </xf>
    <xf numFmtId="164" fontId="17" fillId="0" borderId="54" xfId="61" applyNumberFormat="1" applyFont="1" applyFill="1" applyBorder="1" applyAlignment="1" applyProtection="1">
      <alignment horizontal="right" vertical="center" wrapText="1"/>
      <protection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61" applyNumberFormat="1" applyFont="1" applyFill="1" applyBorder="1" applyAlignment="1" applyProtection="1">
      <alignment horizontal="right" vertical="center" wrapText="1"/>
      <protection/>
    </xf>
    <xf numFmtId="164" fontId="18" fillId="0" borderId="47" xfId="61" applyNumberFormat="1" applyFont="1" applyFill="1" applyBorder="1" applyAlignment="1" applyProtection="1">
      <alignment horizontal="right" vertical="center" wrapText="1"/>
      <protection/>
    </xf>
    <xf numFmtId="164" fontId="17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8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2"/>
      <protection/>
    </xf>
    <xf numFmtId="0" fontId="17" fillId="0" borderId="15" xfId="61" applyFont="1" applyFill="1" applyBorder="1" applyAlignment="1" applyProtection="1">
      <alignment horizontal="left" vertical="center" wrapText="1" indent="2"/>
      <protection/>
    </xf>
    <xf numFmtId="0" fontId="17" fillId="0" borderId="27" xfId="61" applyFont="1" applyFill="1" applyBorder="1" applyAlignment="1" applyProtection="1">
      <alignment horizontal="left" inden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2"/>
      <protection/>
    </xf>
    <xf numFmtId="0" fontId="17" fillId="0" borderId="26" xfId="61" applyFont="1" applyFill="1" applyBorder="1" applyAlignment="1" applyProtection="1">
      <alignment horizontal="left" vertical="center" wrapText="1" indent="2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59" xfId="61" applyFont="1" applyFill="1" applyBorder="1" applyAlignment="1" applyProtection="1">
      <alignment horizontal="center" vertical="center" wrapText="1"/>
      <protection/>
    </xf>
    <xf numFmtId="0" fontId="15" fillId="0" borderId="59" xfId="61" applyFont="1" applyFill="1" applyBorder="1" applyAlignment="1" applyProtection="1">
      <alignment horizontal="center" vertical="center" wrapTex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/>
      <protection/>
    </xf>
    <xf numFmtId="0" fontId="15" fillId="0" borderId="51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vertical="center" wrapText="1"/>
      <protection/>
    </xf>
    <xf numFmtId="164" fontId="17" fillId="0" borderId="55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 locked="0"/>
    </xf>
    <xf numFmtId="164" fontId="17" fillId="0" borderId="47" xfId="61" applyNumberFormat="1" applyFont="1" applyFill="1" applyBorder="1" applyAlignment="1" applyProtection="1">
      <alignment vertical="center" wrapText="1"/>
      <protection locked="0"/>
    </xf>
    <xf numFmtId="164" fontId="17" fillId="0" borderId="58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/>
    </xf>
    <xf numFmtId="164" fontId="17" fillId="0" borderId="57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/>
    </xf>
    <xf numFmtId="164" fontId="17" fillId="0" borderId="56" xfId="61" applyNumberFormat="1" applyFont="1" applyFill="1" applyBorder="1" applyAlignment="1" applyProtection="1">
      <alignment vertical="center" wrapText="1"/>
      <protection locked="0"/>
    </xf>
    <xf numFmtId="164" fontId="17" fillId="34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vertical="center" wrapText="1"/>
      <protection/>
    </xf>
    <xf numFmtId="0" fontId="17" fillId="0" borderId="12" xfId="61" applyFont="1" applyFill="1" applyBorder="1" applyAlignment="1" applyProtection="1">
      <alignment horizontal="left" indent="6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26" xfId="61" applyFont="1" applyFill="1" applyBorder="1" applyAlignment="1" applyProtection="1">
      <alignment horizontal="left" vertical="center" wrapText="1" indent="6"/>
      <protection/>
    </xf>
    <xf numFmtId="0" fontId="15" fillId="0" borderId="31" xfId="61" applyFont="1" applyFill="1" applyBorder="1" applyAlignment="1" applyProtection="1">
      <alignment vertical="center" wrapTex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1" xfId="6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1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0" xfId="64" applyFill="1">
      <alignment/>
      <protection/>
    </xf>
    <xf numFmtId="0" fontId="29" fillId="0" borderId="25" xfId="64" applyFont="1" applyFill="1" applyBorder="1" applyAlignment="1">
      <alignment horizontal="center" vertical="center" wrapText="1"/>
      <protection/>
    </xf>
    <xf numFmtId="0" fontId="29" fillId="0" borderId="37" xfId="64" applyFont="1" applyFill="1" applyBorder="1" applyAlignment="1">
      <alignment horizontal="center" vertical="center" wrapText="1"/>
      <protection/>
    </xf>
    <xf numFmtId="0" fontId="29" fillId="0" borderId="26" xfId="64" applyFont="1" applyFill="1" applyBorder="1" applyAlignment="1">
      <alignment horizontal="center" vertical="center" wrapText="1"/>
      <protection/>
    </xf>
    <xf numFmtId="0" fontId="35" fillId="0" borderId="0" xfId="64" applyFill="1" applyAlignment="1">
      <alignment horizontal="center" vertical="center"/>
      <protection/>
    </xf>
    <xf numFmtId="0" fontId="23" fillId="0" borderId="22" xfId="64" applyFont="1" applyFill="1" applyBorder="1" applyAlignment="1">
      <alignment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170" fontId="23" fillId="0" borderId="13" xfId="64" applyNumberFormat="1" applyFont="1" applyFill="1" applyBorder="1" applyAlignment="1">
      <alignment horizontal="right" vertical="center" wrapText="1"/>
      <protection/>
    </xf>
    <xf numFmtId="170" fontId="23" fillId="0" borderId="74" xfId="64" applyNumberFormat="1" applyFont="1" applyFill="1" applyBorder="1" applyAlignment="1">
      <alignment horizontal="right" vertical="center" wrapText="1"/>
      <protection/>
    </xf>
    <xf numFmtId="0" fontId="35" fillId="0" borderId="0" xfId="64" applyFill="1" applyAlignment="1">
      <alignment vertical="center"/>
      <protection/>
    </xf>
    <xf numFmtId="0" fontId="29" fillId="0" borderId="20" xfId="64" applyFont="1" applyFill="1" applyBorder="1" applyAlignment="1">
      <alignment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3" fillId="0" borderId="75" xfId="64" applyNumberFormat="1" applyFont="1" applyFill="1" applyBorder="1" applyAlignment="1">
      <alignment horizontal="right" vertical="center" wrapText="1"/>
      <protection/>
    </xf>
    <xf numFmtId="0" fontId="41" fillId="0" borderId="20" xfId="64" applyFont="1" applyFill="1" applyBorder="1" applyAlignment="1">
      <alignment horizontal="left" vertical="center" wrapText="1" inden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2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vertical="center" wrapText="1"/>
      <protection/>
    </xf>
    <xf numFmtId="170" fontId="22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2" fillId="0" borderId="76" xfId="64" applyNumberFormat="1" applyFont="1" applyFill="1" applyBorder="1" applyAlignment="1">
      <alignment horizontal="right" vertical="center" wrapText="1"/>
      <protection/>
    </xf>
    <xf numFmtId="0" fontId="23" fillId="0" borderId="20" xfId="64" applyFont="1" applyFill="1" applyBorder="1" applyAlignment="1">
      <alignment vertical="center" wrapText="1"/>
      <protection/>
    </xf>
    <xf numFmtId="170" fontId="23" fillId="0" borderId="11" xfId="64" applyNumberFormat="1" applyFont="1" applyFill="1" applyBorder="1" applyAlignment="1">
      <alignment horizontal="right" vertical="center" wrapText="1"/>
      <protection/>
    </xf>
    <xf numFmtId="170" fontId="23" fillId="0" borderId="12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>
      <alignment horizontal="right" vertical="center" wrapText="1"/>
      <protection/>
    </xf>
    <xf numFmtId="170" fontId="29" fillId="0" borderId="12" xfId="64" applyNumberFormat="1" applyFont="1" applyFill="1" applyBorder="1" applyAlignment="1">
      <alignment horizontal="right" vertical="center" wrapText="1"/>
      <protection/>
    </xf>
    <xf numFmtId="170" fontId="22" fillId="0" borderId="12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2"/>
      <protection/>
    </xf>
    <xf numFmtId="0" fontId="22" fillId="0" borderId="20" xfId="64" applyFont="1" applyFill="1" applyBorder="1" applyAlignment="1">
      <alignment horizontal="left" vertical="center" wrapText="1" indent="3"/>
      <protection/>
    </xf>
    <xf numFmtId="170" fontId="22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4" applyFont="1" applyFill="1" applyBorder="1" applyAlignment="1">
      <alignment horizontal="left" vertical="center" wrapText="1" indent="3"/>
      <protection/>
    </xf>
    <xf numFmtId="170" fontId="29" fillId="0" borderId="76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9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1"/>
      <protection/>
    </xf>
    <xf numFmtId="170" fontId="23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4" applyFont="1" applyFill="1" applyBorder="1" applyAlignment="1">
      <alignment horizontal="left" vertical="center" wrapText="1" indent="1"/>
      <protection/>
    </xf>
    <xf numFmtId="170" fontId="22" fillId="0" borderId="76" xfId="64" applyNumberFormat="1" applyFont="1" applyFill="1" applyBorder="1" applyAlignment="1" applyProtection="1">
      <alignment horizontal="right" vertical="center" wrapText="1"/>
      <protection/>
    </xf>
    <xf numFmtId="0" fontId="23" fillId="0" borderId="20" xfId="64" applyFont="1" applyFill="1" applyBorder="1" applyAlignment="1">
      <alignment horizontal="left" vertical="center" wrapText="1"/>
      <protection/>
    </xf>
    <xf numFmtId="0" fontId="22" fillId="0" borderId="20" xfId="64" applyFont="1" applyFill="1" applyBorder="1" applyAlignment="1">
      <alignment horizontal="left" vertical="center" indent="2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/>
    </xf>
    <xf numFmtId="170" fontId="23" fillId="0" borderId="76" xfId="64" applyNumberFormat="1" applyFont="1" applyFill="1" applyBorder="1" applyAlignment="1">
      <alignment horizontal="right" vertical="center" wrapText="1"/>
      <protection/>
    </xf>
    <xf numFmtId="0" fontId="23" fillId="0" borderId="25" xfId="64" applyFont="1" applyFill="1" applyBorder="1" applyAlignment="1">
      <alignment vertical="center" wrapText="1"/>
      <protection/>
    </xf>
    <xf numFmtId="0" fontId="22" fillId="0" borderId="37" xfId="64" applyFont="1" applyFill="1" applyBorder="1" applyAlignment="1">
      <alignment horizontal="center" vertical="center" wrapText="1"/>
      <protection/>
    </xf>
    <xf numFmtId="170" fontId="23" fillId="0" borderId="77" xfId="64" applyNumberFormat="1" applyFont="1" applyFill="1" applyBorder="1" applyAlignment="1">
      <alignment horizontal="right" vertical="center" wrapText="1"/>
      <protection/>
    </xf>
    <xf numFmtId="170" fontId="23" fillId="0" borderId="37" xfId="64" applyNumberFormat="1" applyFont="1" applyFill="1" applyBorder="1" applyAlignment="1">
      <alignment horizontal="right" vertical="center" wrapText="1"/>
      <protection/>
    </xf>
    <xf numFmtId="170" fontId="23" fillId="0" borderId="78" xfId="64" applyNumberFormat="1" applyFont="1" applyFill="1" applyBorder="1" applyAlignment="1">
      <alignment horizontal="right" vertical="center" wrapText="1"/>
      <protection/>
    </xf>
    <xf numFmtId="0" fontId="22" fillId="0" borderId="0" xfId="64" applyFont="1" applyFill="1">
      <alignment/>
      <protection/>
    </xf>
    <xf numFmtId="0" fontId="35" fillId="0" borderId="0" xfId="64" applyFont="1" applyFill="1">
      <alignment/>
      <protection/>
    </xf>
    <xf numFmtId="3" fontId="35" fillId="0" borderId="0" xfId="64" applyNumberFormat="1" applyFont="1" applyFill="1">
      <alignment/>
      <protection/>
    </xf>
    <xf numFmtId="3" fontId="35" fillId="0" borderId="0" xfId="64" applyNumberFormat="1" applyFont="1" applyFill="1" applyAlignment="1">
      <alignment horizontal="center"/>
      <protection/>
    </xf>
    <xf numFmtId="0" fontId="22" fillId="0" borderId="0" xfId="64" applyFont="1" applyFill="1" applyProtection="1">
      <alignment/>
      <protection locked="0"/>
    </xf>
    <xf numFmtId="0" fontId="35" fillId="0" borderId="0" xfId="64" applyFill="1" applyAlignment="1">
      <alignment horizontal="center"/>
      <protection/>
    </xf>
    <xf numFmtId="0" fontId="0" fillId="0" borderId="0" xfId="63" applyFill="1" applyAlignment="1" applyProtection="1">
      <alignment vertical="center"/>
      <protection locked="0"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15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37" xfId="63" applyNumberFormat="1" applyFont="1" applyFill="1" applyBorder="1" applyAlignment="1" applyProtection="1">
      <alignment horizontal="center" vertical="center"/>
      <protection/>
    </xf>
    <xf numFmtId="49" fontId="15" fillId="0" borderId="26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0" fontId="17" fillId="0" borderId="22" xfId="63" applyFont="1" applyFill="1" applyBorder="1" applyAlignment="1" applyProtection="1">
      <alignment horizontal="left" vertical="center" wrapText="1"/>
      <protection/>
    </xf>
    <xf numFmtId="167" fontId="17" fillId="0" borderId="13" xfId="63" applyNumberFormat="1" applyFont="1" applyFill="1" applyBorder="1" applyAlignment="1" applyProtection="1">
      <alignment horizontal="center" vertical="center"/>
      <protection/>
    </xf>
    <xf numFmtId="168" fontId="17" fillId="0" borderId="14" xfId="63" applyNumberFormat="1" applyFont="1" applyFill="1" applyBorder="1" applyAlignment="1" applyProtection="1">
      <alignment vertical="center"/>
      <protection locked="0"/>
    </xf>
    <xf numFmtId="0" fontId="17" fillId="0" borderId="20" xfId="63" applyFont="1" applyFill="1" applyBorder="1" applyAlignment="1" applyProtection="1">
      <alignment horizontal="left" vertical="center" wrapText="1"/>
      <protection/>
    </xf>
    <xf numFmtId="167" fontId="17" fillId="0" borderId="11" xfId="63" applyNumberFormat="1" applyFont="1" applyFill="1" applyBorder="1" applyAlignment="1" applyProtection="1">
      <alignment horizontal="center"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horizontal="left" vertical="center" wrapText="1"/>
      <protection/>
    </xf>
    <xf numFmtId="168" fontId="15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vertical="center" wrapText="1"/>
      <protection/>
    </xf>
    <xf numFmtId="0" fontId="19" fillId="0" borderId="20" xfId="63" applyFont="1" applyFill="1" applyBorder="1" applyAlignment="1" applyProtection="1">
      <alignment horizontal="left" vertical="center" wrapText="1"/>
      <protection/>
    </xf>
    <xf numFmtId="168" fontId="19" fillId="0" borderId="12" xfId="63" applyNumberFormat="1" applyFont="1" applyFill="1" applyBorder="1" applyAlignment="1" applyProtection="1">
      <alignment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/>
    </xf>
    <xf numFmtId="0" fontId="17" fillId="0" borderId="20" xfId="63" applyFont="1" applyFill="1" applyBorder="1" applyAlignment="1" applyProtection="1">
      <alignment horizontal="left" vertical="center" wrapText="1" indent="2"/>
      <protection/>
    </xf>
    <xf numFmtId="0" fontId="17" fillId="0" borderId="20" xfId="63" applyFont="1" applyFill="1" applyBorder="1" applyAlignment="1" applyProtection="1">
      <alignment horizontal="left" vertical="center" indent="2"/>
      <protection locked="0"/>
    </xf>
    <xf numFmtId="168" fontId="18" fillId="0" borderId="12" xfId="63" applyNumberFormat="1" applyFont="1" applyFill="1" applyBorder="1" applyAlignment="1" applyProtection="1">
      <alignment vertical="center"/>
      <protection locked="0"/>
    </xf>
    <xf numFmtId="0" fontId="15" fillId="0" borderId="25" xfId="63" applyFont="1" applyFill="1" applyBorder="1" applyAlignment="1" applyProtection="1">
      <alignment horizontal="left" vertical="center" wrapText="1"/>
      <protection/>
    </xf>
    <xf numFmtId="167" fontId="17" fillId="0" borderId="37" xfId="63" applyNumberFormat="1" applyFont="1" applyFill="1" applyBorder="1" applyAlignment="1" applyProtection="1">
      <alignment horizontal="center" vertical="center"/>
      <protection/>
    </xf>
    <xf numFmtId="168" fontId="15" fillId="0" borderId="26" xfId="63" applyNumberFormat="1" applyFont="1" applyFill="1" applyBorder="1" applyAlignment="1" applyProtection="1">
      <alignment vertical="center"/>
      <protection/>
    </xf>
    <xf numFmtId="0" fontId="35" fillId="0" borderId="0" xfId="64" applyFont="1" applyFill="1" applyAlignment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0" fontId="21" fillId="0" borderId="29" xfId="64" applyFont="1" applyFill="1" applyBorder="1" applyAlignment="1">
      <alignment horizontal="center" vertical="center"/>
      <protection/>
    </xf>
    <xf numFmtId="0" fontId="16" fillId="0" borderId="30" xfId="63" applyFont="1" applyFill="1" applyBorder="1" applyAlignment="1" applyProtection="1">
      <alignment horizontal="center" vertical="center" textRotation="90"/>
      <protection/>
    </xf>
    <xf numFmtId="0" fontId="21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vertical="center" wrapText="1"/>
      <protection/>
    </xf>
    <xf numFmtId="0" fontId="22" fillId="0" borderId="22" xfId="64" applyFont="1" applyFill="1" applyBorder="1" applyAlignment="1" applyProtection="1">
      <alignment horizontal="left" indent="1"/>
      <protection locked="0"/>
    </xf>
    <xf numFmtId="0" fontId="22" fillId="0" borderId="13" xfId="64" applyFont="1" applyFill="1" applyBorder="1" applyAlignment="1">
      <alignment horizontal="right" indent="1"/>
      <protection/>
    </xf>
    <xf numFmtId="3" fontId="22" fillId="0" borderId="13" xfId="64" applyNumberFormat="1" applyFont="1" applyFill="1" applyBorder="1" applyProtection="1">
      <alignment/>
      <protection locked="0"/>
    </xf>
    <xf numFmtId="3" fontId="22" fillId="0" borderId="14" xfId="64" applyNumberFormat="1" applyFont="1" applyFill="1" applyBorder="1" applyProtection="1">
      <alignment/>
      <protection locked="0"/>
    </xf>
    <xf numFmtId="0" fontId="22" fillId="0" borderId="20" xfId="64" applyFont="1" applyFill="1" applyBorder="1" applyAlignment="1" applyProtection="1">
      <alignment horizontal="left" indent="1"/>
      <protection locked="0"/>
    </xf>
    <xf numFmtId="0" fontId="22" fillId="0" borderId="11" xfId="64" applyFont="1" applyFill="1" applyBorder="1" applyAlignment="1">
      <alignment horizontal="right" indent="1"/>
      <protection/>
    </xf>
    <xf numFmtId="3" fontId="22" fillId="0" borderId="11" xfId="64" applyNumberFormat="1" applyFont="1" applyFill="1" applyBorder="1" applyProtection="1">
      <alignment/>
      <protection locked="0"/>
    </xf>
    <xf numFmtId="3" fontId="22" fillId="0" borderId="12" xfId="64" applyNumberFormat="1" applyFont="1" applyFill="1" applyBorder="1" applyProtection="1">
      <alignment/>
      <protection locked="0"/>
    </xf>
    <xf numFmtId="0" fontId="22" fillId="0" borderId="20" xfId="64" applyFont="1" applyFill="1" applyBorder="1" applyProtection="1">
      <alignment/>
      <protection locked="0"/>
    </xf>
    <xf numFmtId="0" fontId="22" fillId="0" borderId="23" xfId="64" applyFont="1" applyFill="1" applyBorder="1" applyProtection="1">
      <alignment/>
      <protection locked="0"/>
    </xf>
    <xf numFmtId="0" fontId="22" fillId="0" borderId="18" xfId="64" applyFont="1" applyFill="1" applyBorder="1" applyAlignment="1">
      <alignment horizontal="right" indent="1"/>
      <protection/>
    </xf>
    <xf numFmtId="3" fontId="22" fillId="0" borderId="18" xfId="64" applyNumberFormat="1" applyFont="1" applyFill="1" applyBorder="1" applyProtection="1">
      <alignment/>
      <protection locked="0"/>
    </xf>
    <xf numFmtId="3" fontId="22" fillId="0" borderId="15" xfId="64" applyNumberFormat="1" applyFont="1" applyFill="1" applyBorder="1" applyProtection="1">
      <alignment/>
      <protection locked="0"/>
    </xf>
    <xf numFmtId="3" fontId="22" fillId="0" borderId="79" xfId="64" applyNumberFormat="1" applyFont="1" applyFill="1" applyBorder="1">
      <alignment/>
      <protection/>
    </xf>
    <xf numFmtId="3" fontId="23" fillId="0" borderId="31" xfId="64" applyNumberFormat="1" applyFont="1" applyFill="1" applyBorder="1">
      <alignment/>
      <protection/>
    </xf>
    <xf numFmtId="0" fontId="42" fillId="0" borderId="0" xfId="64" applyFont="1" applyFill="1">
      <alignment/>
      <protection/>
    </xf>
    <xf numFmtId="0" fontId="43" fillId="0" borderId="29" xfId="64" applyFont="1" applyFill="1" applyBorder="1" applyAlignment="1">
      <alignment horizontal="center" vertical="center"/>
      <protection/>
    </xf>
    <xf numFmtId="0" fontId="43" fillId="0" borderId="30" xfId="64" applyFont="1" applyFill="1" applyBorder="1" applyAlignment="1">
      <alignment horizontal="center" vertical="center" wrapText="1"/>
      <protection/>
    </xf>
    <xf numFmtId="0" fontId="43" fillId="0" borderId="31" xfId="64" applyFont="1" applyFill="1" applyBorder="1" applyAlignment="1">
      <alignment horizontal="center" vertical="center" wrapText="1"/>
      <protection/>
    </xf>
    <xf numFmtId="0" fontId="22" fillId="0" borderId="25" xfId="64" applyFont="1" applyFill="1" applyBorder="1" applyAlignment="1" applyProtection="1">
      <alignment horizontal="left" indent="1"/>
      <protection locked="0"/>
    </xf>
    <xf numFmtId="0" fontId="22" fillId="0" borderId="37" xfId="64" applyFont="1" applyFill="1" applyBorder="1" applyAlignment="1">
      <alignment horizontal="right" indent="1"/>
      <protection/>
    </xf>
    <xf numFmtId="3" fontId="22" fillId="0" borderId="37" xfId="64" applyNumberFormat="1" applyFont="1" applyFill="1" applyBorder="1" applyProtection="1">
      <alignment/>
      <protection locked="0"/>
    </xf>
    <xf numFmtId="3" fontId="22" fillId="0" borderId="26" xfId="64" applyNumberFormat="1" applyFont="1" applyFill="1" applyBorder="1" applyProtection="1">
      <alignment/>
      <protection locked="0"/>
    </xf>
    <xf numFmtId="0" fontId="4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69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indent="5"/>
    </xf>
    <xf numFmtId="169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69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9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4" fillId="0" borderId="37" xfId="0" applyFont="1" applyFill="1" applyBorder="1" applyAlignment="1">
      <alignment horizontal="left" vertical="center" indent="5"/>
    </xf>
    <xf numFmtId="169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61" applyFont="1" applyFill="1" applyBorder="1" applyAlignment="1" applyProtection="1">
      <alignment horizontal="left" vertical="center" wrapText="1" indent="1"/>
      <protection/>
    </xf>
    <xf numFmtId="164" fontId="15" fillId="0" borderId="51" xfId="61" applyNumberFormat="1" applyFont="1" applyFill="1" applyBorder="1" applyAlignment="1" applyProtection="1">
      <alignment horizontal="right" vertical="center" wrapText="1"/>
      <protection/>
    </xf>
    <xf numFmtId="0" fontId="7" fillId="0" borderId="71" xfId="61" applyFont="1" applyFill="1" applyBorder="1" applyAlignment="1" applyProtection="1">
      <alignment vertical="center" wrapText="1"/>
      <protection/>
    </xf>
    <xf numFmtId="164" fontId="15" fillId="0" borderId="59" xfId="61" applyNumberFormat="1" applyFont="1" applyFill="1" applyBorder="1" applyAlignment="1" applyProtection="1">
      <alignment vertical="center" wrapText="1"/>
      <protection/>
    </xf>
    <xf numFmtId="164" fontId="15" fillId="0" borderId="51" xfId="61" applyNumberFormat="1" applyFont="1" applyFill="1" applyBorder="1" applyAlignment="1" applyProtection="1">
      <alignment vertical="center" wrapText="1"/>
      <protection/>
    </xf>
    <xf numFmtId="0" fontId="15" fillId="0" borderId="49" xfId="61" applyFont="1" applyFill="1" applyBorder="1" applyAlignment="1" applyProtection="1">
      <alignment horizontal="left" vertical="center" wrapText="1" inden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15" fillId="0" borderId="80" xfId="61" applyNumberFormat="1" applyFont="1" applyFill="1" applyBorder="1" applyAlignment="1" applyProtection="1">
      <alignment vertical="center" wrapText="1"/>
      <protection locked="0"/>
    </xf>
    <xf numFmtId="164" fontId="15" fillId="0" borderId="68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8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left" vertical="center"/>
      <protection/>
    </xf>
    <xf numFmtId="49" fontId="18" fillId="0" borderId="85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85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6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15" fillId="0" borderId="71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86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vertical="center" wrapText="1"/>
      <protection locked="0"/>
    </xf>
    <xf numFmtId="164" fontId="48" fillId="0" borderId="18" xfId="0" applyNumberFormat="1" applyFont="1" applyFill="1" applyBorder="1" applyAlignment="1" applyProtection="1">
      <alignment vertical="center" wrapText="1"/>
      <protection locked="0"/>
    </xf>
    <xf numFmtId="164" fontId="48" fillId="0" borderId="60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1" xfId="0" applyNumberFormat="1" applyFont="1" applyFill="1" applyBorder="1" applyAlignment="1" applyProtection="1">
      <alignment vertical="center" wrapText="1"/>
      <protection locked="0"/>
    </xf>
    <xf numFmtId="164" fontId="53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0" xfId="62" applyFont="1" applyAlignment="1">
      <alignment horizontal="center" vertical="top" wrapText="1"/>
      <protection/>
    </xf>
    <xf numFmtId="0" fontId="2" fillId="0" borderId="0" xfId="62">
      <alignment/>
      <protection/>
    </xf>
    <xf numFmtId="0" fontId="54" fillId="0" borderId="0" xfId="62" applyFont="1">
      <alignment/>
      <protection/>
    </xf>
    <xf numFmtId="0" fontId="6" fillId="35" borderId="92" xfId="62" applyFont="1" applyFill="1" applyBorder="1" applyAlignment="1">
      <alignment horizontal="center" vertical="center" wrapText="1"/>
      <protection/>
    </xf>
    <xf numFmtId="0" fontId="6" fillId="35" borderId="93" xfId="62" applyFont="1" applyFill="1" applyBorder="1" applyAlignment="1">
      <alignment horizontal="center" vertical="center" wrapText="1"/>
      <protection/>
    </xf>
    <xf numFmtId="0" fontId="6" fillId="35" borderId="94" xfId="62" applyFont="1" applyFill="1" applyBorder="1" applyAlignment="1">
      <alignment horizontal="center" vertical="center" wrapText="1"/>
      <protection/>
    </xf>
    <xf numFmtId="0" fontId="6" fillId="35" borderId="95" xfId="62" applyFont="1" applyFill="1" applyBorder="1" applyAlignment="1">
      <alignment horizontal="center" vertical="center" wrapText="1"/>
      <protection/>
    </xf>
    <xf numFmtId="0" fontId="6" fillId="35" borderId="96" xfId="62" applyFont="1" applyFill="1" applyBorder="1" applyAlignment="1">
      <alignment horizontal="center"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39" xfId="62" applyFont="1" applyBorder="1" applyAlignment="1">
      <alignment horizontal="left" indent="1"/>
      <protection/>
    </xf>
    <xf numFmtId="0" fontId="6" fillId="0" borderId="0" xfId="62" applyFont="1" applyBorder="1">
      <alignment/>
      <protection/>
    </xf>
    <xf numFmtId="171" fontId="6" fillId="0" borderId="97" xfId="40" applyNumberFormat="1" applyFont="1" applyBorder="1" applyAlignment="1">
      <alignment/>
    </xf>
    <xf numFmtId="171" fontId="2" fillId="0" borderId="10" xfId="40" applyNumberFormat="1" applyFont="1" applyBorder="1" applyAlignment="1">
      <alignment/>
    </xf>
    <xf numFmtId="171" fontId="6" fillId="0" borderId="98" xfId="40" applyNumberFormat="1" applyFont="1" applyBorder="1" applyAlignment="1">
      <alignment/>
    </xf>
    <xf numFmtId="171" fontId="2" fillId="0" borderId="99" xfId="40" applyNumberFormat="1" applyFont="1" applyBorder="1" applyAlignment="1">
      <alignment/>
    </xf>
    <xf numFmtId="0" fontId="6" fillId="0" borderId="0" xfId="62" applyFont="1">
      <alignment/>
      <protection/>
    </xf>
    <xf numFmtId="0" fontId="2" fillId="0" borderId="39" xfId="62" applyBorder="1">
      <alignment/>
      <protection/>
    </xf>
    <xf numFmtId="0" fontId="2" fillId="0" borderId="0" xfId="62" applyBorder="1" applyAlignment="1">
      <alignment horizontal="right"/>
      <protection/>
    </xf>
    <xf numFmtId="0" fontId="2" fillId="0" borderId="0" xfId="62" applyBorder="1">
      <alignment/>
      <protection/>
    </xf>
    <xf numFmtId="171" fontId="2" fillId="0" borderId="100" xfId="40" applyNumberFormat="1" applyFont="1" applyBorder="1" applyAlignment="1">
      <alignment/>
    </xf>
    <xf numFmtId="171" fontId="2" fillId="0" borderId="27" xfId="40" applyNumberFormat="1" applyFont="1" applyBorder="1" applyAlignment="1">
      <alignment/>
    </xf>
    <xf numFmtId="171" fontId="6" fillId="0" borderId="100" xfId="40" applyNumberFormat="1" applyFont="1" applyBorder="1" applyAlignment="1">
      <alignment/>
    </xf>
    <xf numFmtId="171" fontId="6" fillId="0" borderId="27" xfId="40" applyNumberFormat="1" applyFont="1" applyBorder="1" applyAlignment="1">
      <alignment/>
    </xf>
    <xf numFmtId="171" fontId="2" fillId="0" borderId="100" xfId="40" applyNumberFormat="1" applyFont="1" applyFill="1" applyBorder="1" applyAlignment="1">
      <alignment/>
    </xf>
    <xf numFmtId="171" fontId="2" fillId="0" borderId="101" xfId="40" applyNumberFormat="1" applyFont="1" applyBorder="1" applyAlignment="1">
      <alignment/>
    </xf>
    <xf numFmtId="171" fontId="2" fillId="0" borderId="101" xfId="40" applyNumberFormat="1" applyFont="1" applyBorder="1" applyAlignment="1">
      <alignment horizontal="center" vertical="center"/>
    </xf>
    <xf numFmtId="0" fontId="2" fillId="0" borderId="102" xfId="62" applyBorder="1">
      <alignment/>
      <protection/>
    </xf>
    <xf numFmtId="0" fontId="2" fillId="0" borderId="103" xfId="62" applyBorder="1">
      <alignment/>
      <protection/>
    </xf>
    <xf numFmtId="0" fontId="6" fillId="35" borderId="104" xfId="62" applyFont="1" applyFill="1" applyBorder="1" applyAlignment="1">
      <alignment horizontal="left" vertical="center" indent="1"/>
      <protection/>
    </xf>
    <xf numFmtId="0" fontId="6" fillId="35" borderId="105" xfId="62" applyFont="1" applyFill="1" applyBorder="1" applyAlignment="1">
      <alignment vertical="center"/>
      <protection/>
    </xf>
    <xf numFmtId="171" fontId="6" fillId="35" borderId="106" xfId="40" applyNumberFormat="1" applyFont="1" applyFill="1" applyBorder="1" applyAlignment="1">
      <alignment horizontal="center" vertical="center"/>
    </xf>
    <xf numFmtId="171" fontId="2" fillId="35" borderId="107" xfId="40" applyNumberFormat="1" applyFont="1" applyFill="1" applyBorder="1" applyAlignment="1">
      <alignment horizontal="center" vertical="center"/>
    </xf>
    <xf numFmtId="171" fontId="6" fillId="35" borderId="108" xfId="40" applyNumberFormat="1" applyFont="1" applyFill="1" applyBorder="1" applyAlignment="1">
      <alignment vertical="center"/>
    </xf>
    <xf numFmtId="0" fontId="6" fillId="0" borderId="104" xfId="62" applyFont="1" applyBorder="1" applyAlignment="1">
      <alignment horizontal="left" indent="1"/>
      <protection/>
    </xf>
    <xf numFmtId="0" fontId="6" fillId="0" borderId="105" xfId="62" applyFont="1" applyBorder="1">
      <alignment/>
      <protection/>
    </xf>
    <xf numFmtId="171" fontId="6" fillId="0" borderId="105" xfId="40" applyNumberFormat="1" applyFont="1" applyBorder="1" applyAlignment="1">
      <alignment/>
    </xf>
    <xf numFmtId="171" fontId="6" fillId="0" borderId="109" xfId="40" applyNumberFormat="1" applyFont="1" applyBorder="1" applyAlignment="1">
      <alignment/>
    </xf>
    <xf numFmtId="171" fontId="2" fillId="35" borderId="104" xfId="40" applyNumberFormat="1" applyFont="1" applyFill="1" applyBorder="1" applyAlignment="1">
      <alignment/>
    </xf>
    <xf numFmtId="171" fontId="2" fillId="35" borderId="105" xfId="40" applyNumberFormat="1" applyFont="1" applyFill="1" applyBorder="1" applyAlignment="1">
      <alignment/>
    </xf>
    <xf numFmtId="171" fontId="2" fillId="35" borderId="109" xfId="40" applyNumberFormat="1" applyFont="1" applyFill="1" applyBorder="1" applyAlignment="1">
      <alignment/>
    </xf>
    <xf numFmtId="0" fontId="6" fillId="0" borderId="39" xfId="62" applyFont="1" applyBorder="1" applyAlignment="1">
      <alignment horizontal="center"/>
      <protection/>
    </xf>
    <xf numFmtId="0" fontId="2" fillId="0" borderId="103" xfId="62" applyBorder="1" applyAlignment="1">
      <alignment horizontal="right"/>
      <protection/>
    </xf>
    <xf numFmtId="171" fontId="2" fillId="0" borderId="110" xfId="40" applyNumberFormat="1" applyFont="1" applyBorder="1" applyAlignment="1">
      <alignment/>
    </xf>
    <xf numFmtId="171" fontId="2" fillId="0" borderId="111" xfId="40" applyNumberFormat="1" applyFont="1" applyBorder="1" applyAlignment="1">
      <alignment/>
    </xf>
    <xf numFmtId="171" fontId="2" fillId="0" borderId="112" xfId="40" applyNumberFormat="1" applyFont="1" applyBorder="1" applyAlignment="1">
      <alignment/>
    </xf>
    <xf numFmtId="0" fontId="6" fillId="35" borderId="82" xfId="62" applyFont="1" applyFill="1" applyBorder="1" applyAlignment="1">
      <alignment horizontal="left" vertical="center" indent="1"/>
      <protection/>
    </xf>
    <xf numFmtId="0" fontId="6" fillId="35" borderId="40" xfId="62" applyFont="1" applyFill="1" applyBorder="1" applyAlignment="1">
      <alignment vertical="center"/>
      <protection/>
    </xf>
    <xf numFmtId="171" fontId="6" fillId="35" borderId="113" xfId="40" applyNumberFormat="1" applyFont="1" applyFill="1" applyBorder="1" applyAlignment="1">
      <alignment horizontal="center" vertical="center"/>
    </xf>
    <xf numFmtId="171" fontId="2" fillId="35" borderId="114" xfId="40" applyNumberFormat="1" applyFont="1" applyFill="1" applyBorder="1" applyAlignment="1">
      <alignment horizontal="center" vertical="center"/>
    </xf>
    <xf numFmtId="171" fontId="6" fillId="35" borderId="115" xfId="40" applyNumberFormat="1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left" vertical="center" indent="1"/>
      <protection/>
    </xf>
    <xf numFmtId="0" fontId="6" fillId="0" borderId="0" xfId="62" applyFont="1" applyFill="1" applyBorder="1" applyAlignment="1">
      <alignment vertical="center"/>
      <protection/>
    </xf>
    <xf numFmtId="171" fontId="6" fillId="0" borderId="0" xfId="40" applyNumberFormat="1" applyFont="1" applyFill="1" applyBorder="1" applyAlignment="1">
      <alignment vertical="center"/>
    </xf>
    <xf numFmtId="171" fontId="2" fillId="0" borderId="0" xfId="40" applyNumberFormat="1" applyFont="1" applyAlignment="1">
      <alignment/>
    </xf>
    <xf numFmtId="0" fontId="2" fillId="0" borderId="0" xfId="62" applyAlignment="1">
      <alignment horizontal="center"/>
      <protection/>
    </xf>
    <xf numFmtId="0" fontId="55" fillId="0" borderId="0" xfId="62" applyFont="1" applyAlignment="1">
      <alignment horizontal="center" vertical="top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17" xfId="62" applyFont="1" applyFill="1" applyBorder="1" applyAlignment="1">
      <alignment horizontal="center" vertical="center"/>
      <protection/>
    </xf>
    <xf numFmtId="0" fontId="3" fillId="35" borderId="118" xfId="62" applyFont="1" applyFill="1" applyBorder="1" applyAlignment="1">
      <alignment horizontal="center" vertical="center"/>
      <protection/>
    </xf>
    <xf numFmtId="49" fontId="0" fillId="0" borderId="119" xfId="62" applyNumberFormat="1" applyFont="1" applyBorder="1" applyAlignment="1">
      <alignment horizontal="center"/>
      <protection/>
    </xf>
    <xf numFmtId="0" fontId="0" fillId="0" borderId="120" xfId="62" applyFont="1" applyBorder="1">
      <alignment/>
      <protection/>
    </xf>
    <xf numFmtId="171" fontId="0" fillId="0" borderId="120" xfId="40" applyNumberFormat="1" applyFont="1" applyBorder="1" applyAlignment="1">
      <alignment/>
    </xf>
    <xf numFmtId="171" fontId="0" fillId="0" borderId="121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0" fontId="0" fillId="0" borderId="123" xfId="62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49" fontId="0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/>
    </xf>
    <xf numFmtId="171" fontId="0" fillId="0" borderId="126" xfId="40" applyNumberFormat="1" applyFont="1" applyBorder="1" applyAlignment="1">
      <alignment/>
    </xf>
    <xf numFmtId="49" fontId="0" fillId="0" borderId="127" xfId="62" applyNumberFormat="1" applyFont="1" applyBorder="1" applyAlignment="1">
      <alignment horizontal="center"/>
      <protection/>
    </xf>
    <xf numFmtId="49" fontId="0" fillId="0" borderId="128" xfId="62" applyNumberFormat="1" applyFont="1" applyBorder="1">
      <alignment/>
      <protection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31" xfId="62" applyNumberFormat="1" applyFont="1" applyBorder="1" applyAlignment="1">
      <alignment horizontal="center"/>
      <protection/>
    </xf>
    <xf numFmtId="49" fontId="5" fillId="0" borderId="132" xfId="62" applyNumberFormat="1" applyFont="1" applyBorder="1">
      <alignment/>
      <protection/>
    </xf>
    <xf numFmtId="171" fontId="5" fillId="0" borderId="132" xfId="40" applyNumberFormat="1" applyFont="1" applyBorder="1" applyAlignment="1">
      <alignment/>
    </xf>
    <xf numFmtId="171" fontId="5" fillId="0" borderId="133" xfId="40" applyNumberFormat="1" applyFont="1" applyBorder="1" applyAlignment="1">
      <alignment/>
    </xf>
    <xf numFmtId="49" fontId="0" fillId="0" borderId="120" xfId="62" applyNumberFormat="1" applyFont="1" applyBorder="1">
      <alignment/>
      <protection/>
    </xf>
    <xf numFmtId="171" fontId="0" fillId="0" borderId="134" xfId="40" applyNumberFormat="1" applyFont="1" applyBorder="1" applyAlignment="1">
      <alignment/>
    </xf>
    <xf numFmtId="171" fontId="0" fillId="0" borderId="135" xfId="40" applyNumberFormat="1" applyFont="1" applyBorder="1" applyAlignment="1">
      <alignment/>
    </xf>
    <xf numFmtId="171" fontId="0" fillId="0" borderId="136" xfId="40" applyNumberFormat="1" applyFont="1" applyBorder="1" applyAlignment="1">
      <alignment/>
    </xf>
    <xf numFmtId="171" fontId="0" fillId="0" borderId="136" xfId="40" applyNumberFormat="1" applyFont="1" applyBorder="1" applyAlignment="1">
      <alignment horizontal="center" vertical="center"/>
    </xf>
    <xf numFmtId="49" fontId="0" fillId="0" borderId="137" xfId="62" applyNumberFormat="1" applyFont="1" applyBorder="1" applyAlignment="1">
      <alignment horizontal="center"/>
      <protection/>
    </xf>
    <xf numFmtId="49" fontId="0" fillId="0" borderId="125" xfId="62" applyNumberFormat="1" applyFont="1" applyBorder="1">
      <alignment/>
      <protection/>
    </xf>
    <xf numFmtId="171" fontId="0" fillId="0" borderId="138" xfId="40" applyNumberFormat="1" applyFont="1" applyBorder="1" applyAlignment="1">
      <alignment/>
    </xf>
    <xf numFmtId="49" fontId="3" fillId="0" borderId="131" xfId="62" applyNumberFormat="1" applyFont="1" applyBorder="1" applyAlignment="1">
      <alignment horizontal="center"/>
      <protection/>
    </xf>
    <xf numFmtId="49" fontId="3" fillId="0" borderId="132" xfId="62" applyNumberFormat="1" applyFont="1" applyBorder="1">
      <alignment/>
      <protection/>
    </xf>
    <xf numFmtId="171" fontId="3" fillId="0" borderId="132" xfId="40" applyNumberFormat="1" applyFont="1" applyBorder="1" applyAlignment="1">
      <alignment/>
    </xf>
    <xf numFmtId="171" fontId="3" fillId="0" borderId="133" xfId="40" applyNumberFormat="1" applyFont="1" applyBorder="1" applyAlignment="1">
      <alignment/>
    </xf>
    <xf numFmtId="49" fontId="0" fillId="0" borderId="139" xfId="62" applyNumberFormat="1" applyFont="1" applyBorder="1" applyAlignment="1">
      <alignment horizontal="center"/>
      <protection/>
    </xf>
    <xf numFmtId="49" fontId="0" fillId="0" borderId="134" xfId="62" applyNumberFormat="1" applyFont="1" applyBorder="1">
      <alignment/>
      <protection/>
    </xf>
    <xf numFmtId="49" fontId="0" fillId="0" borderId="140" xfId="62" applyNumberFormat="1" applyFont="1" applyBorder="1" applyAlignment="1">
      <alignment horizontal="center"/>
      <protection/>
    </xf>
    <xf numFmtId="49" fontId="0" fillId="0" borderId="141" xfId="62" applyNumberFormat="1" applyFont="1" applyBorder="1">
      <alignment/>
      <protection/>
    </xf>
    <xf numFmtId="171" fontId="0" fillId="0" borderId="141" xfId="40" applyNumberFormat="1" applyFont="1" applyBorder="1" applyAlignment="1">
      <alignment/>
    </xf>
    <xf numFmtId="171" fontId="0" fillId="0" borderId="118" xfId="40" applyNumberFormat="1" applyFont="1" applyBorder="1" applyAlignment="1">
      <alignment/>
    </xf>
    <xf numFmtId="49" fontId="3" fillId="35" borderId="142" xfId="62" applyNumberFormat="1" applyFont="1" applyFill="1" applyBorder="1" applyAlignment="1">
      <alignment horizontal="center" vertical="center"/>
      <protection/>
    </xf>
    <xf numFmtId="49" fontId="3" fillId="35" borderId="143" xfId="62" applyNumberFormat="1" applyFont="1" applyFill="1" applyBorder="1" applyAlignment="1">
      <alignment vertical="center"/>
      <protection/>
    </xf>
    <xf numFmtId="171" fontId="3" fillId="35" borderId="143" xfId="40" applyNumberFormat="1" applyFont="1" applyFill="1" applyBorder="1" applyAlignment="1">
      <alignment vertical="center"/>
    </xf>
    <xf numFmtId="171" fontId="3" fillId="35" borderId="144" xfId="40" applyNumberFormat="1" applyFont="1" applyFill="1" applyBorder="1" applyAlignment="1">
      <alignment vertical="center"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8" fillId="0" borderId="123" xfId="40" applyNumberFormat="1" applyFont="1" applyBorder="1" applyAlignment="1">
      <alignment/>
    </xf>
    <xf numFmtId="171" fontId="8" fillId="0" borderId="124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49" fontId="0" fillId="0" borderId="123" xfId="62" applyNumberFormat="1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171" fontId="8" fillId="0" borderId="123" xfId="40" applyNumberFormat="1" applyFont="1" applyBorder="1" applyAlignment="1">
      <alignment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 horizontal="center" vertical="center"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171" fontId="0" fillId="0" borderId="146" xfId="40" applyNumberFormat="1" applyFont="1" applyBorder="1" applyAlignment="1">
      <alignment horizontal="center" vertical="center"/>
    </xf>
    <xf numFmtId="171" fontId="0" fillId="0" borderId="146" xfId="40" applyNumberFormat="1" applyFont="1" applyBorder="1" applyAlignment="1">
      <alignment/>
    </xf>
    <xf numFmtId="171" fontId="0" fillId="0" borderId="138" xfId="40" applyNumberFormat="1" applyFont="1" applyBorder="1" applyAlignment="1">
      <alignment/>
    </xf>
    <xf numFmtId="49" fontId="5" fillId="0" borderId="147" xfId="62" applyNumberFormat="1" applyFont="1" applyBorder="1" applyAlignment="1">
      <alignment horizontal="center"/>
      <protection/>
    </xf>
    <xf numFmtId="49" fontId="5" fillId="0" borderId="148" xfId="62" applyNumberFormat="1" applyFont="1" applyBorder="1">
      <alignment/>
      <protection/>
    </xf>
    <xf numFmtId="171" fontId="5" fillId="0" borderId="148" xfId="40" applyNumberFormat="1" applyFont="1" applyBorder="1" applyAlignment="1">
      <alignment/>
    </xf>
    <xf numFmtId="171" fontId="5" fillId="0" borderId="149" xfId="40" applyNumberFormat="1" applyFont="1" applyBorder="1" applyAlignment="1">
      <alignment/>
    </xf>
    <xf numFmtId="49" fontId="0" fillId="0" borderId="150" xfId="62" applyNumberFormat="1" applyFont="1" applyBorder="1" applyAlignment="1">
      <alignment horizontal="center"/>
      <protection/>
    </xf>
    <xf numFmtId="49" fontId="0" fillId="0" borderId="129" xfId="62" applyNumberFormat="1" applyFont="1" applyBorder="1">
      <alignment/>
      <protection/>
    </xf>
    <xf numFmtId="171" fontId="8" fillId="0" borderId="129" xfId="40" applyNumberFormat="1" applyFont="1" applyBorder="1" applyAlignment="1">
      <alignment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19" xfId="62" applyNumberFormat="1" applyFont="1" applyBorder="1" applyAlignment="1">
      <alignment horizontal="center"/>
      <protection/>
    </xf>
    <xf numFmtId="49" fontId="5" fillId="0" borderId="120" xfId="62" applyNumberFormat="1" applyFont="1" applyBorder="1">
      <alignment/>
      <protection/>
    </xf>
    <xf numFmtId="171" fontId="5" fillId="0" borderId="120" xfId="40" applyNumberFormat="1" applyFont="1" applyBorder="1" applyAlignment="1">
      <alignment/>
    </xf>
    <xf numFmtId="171" fontId="5" fillId="0" borderId="136" xfId="40" applyNumberFormat="1" applyFont="1" applyBorder="1" applyAlignment="1">
      <alignment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49" fontId="3" fillId="35" borderId="142" xfId="62" applyNumberFormat="1" applyFont="1" applyFill="1" applyBorder="1" applyAlignment="1">
      <alignment horizontal="center"/>
      <protection/>
    </xf>
    <xf numFmtId="49" fontId="3" fillId="35" borderId="143" xfId="62" applyNumberFormat="1" applyFont="1" applyFill="1" applyBorder="1">
      <alignment/>
      <protection/>
    </xf>
    <xf numFmtId="171" fontId="3" fillId="35" borderId="143" xfId="40" applyNumberFormat="1" applyFont="1" applyFill="1" applyBorder="1" applyAlignment="1">
      <alignment/>
    </xf>
    <xf numFmtId="171" fontId="3" fillId="35" borderId="144" xfId="40" applyNumberFormat="1" applyFont="1" applyFill="1" applyBorder="1" applyAlignment="1">
      <alignment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28" xfId="62" applyNumberFormat="1" applyFont="1" applyFill="1" applyBorder="1" applyAlignment="1">
      <alignment vertical="center"/>
      <protection/>
    </xf>
    <xf numFmtId="171" fontId="3" fillId="0" borderId="132" xfId="40" applyNumberFormat="1" applyFont="1" applyFill="1" applyBorder="1" applyAlignment="1">
      <alignment vertical="center"/>
    </xf>
    <xf numFmtId="49" fontId="3" fillId="0" borderId="131" xfId="62" applyNumberFormat="1" applyFont="1" applyFill="1" applyBorder="1" applyAlignment="1">
      <alignment horizontal="center" vertical="center"/>
      <protection/>
    </xf>
    <xf numFmtId="49" fontId="3" fillId="0" borderId="132" xfId="62" applyNumberFormat="1" applyFont="1" applyFill="1" applyBorder="1" applyAlignment="1">
      <alignment vertical="center"/>
      <protection/>
    </xf>
    <xf numFmtId="49" fontId="3" fillId="0" borderId="151" xfId="62" applyNumberFormat="1" applyFont="1" applyFill="1" applyBorder="1" applyAlignment="1">
      <alignment horizontal="center" vertical="center"/>
      <protection/>
    </xf>
    <xf numFmtId="49" fontId="3" fillId="0" borderId="152" xfId="62" applyNumberFormat="1" applyFont="1" applyFill="1" applyBorder="1" applyAlignment="1">
      <alignment vertical="center"/>
      <protection/>
    </xf>
    <xf numFmtId="171" fontId="3" fillId="0" borderId="152" xfId="40" applyNumberFormat="1" applyFont="1" applyFill="1" applyBorder="1" applyAlignment="1">
      <alignment vertical="center"/>
    </xf>
    <xf numFmtId="49" fontId="2" fillId="0" borderId="0" xfId="62" applyNumberFormat="1" applyAlignment="1">
      <alignment horizontal="center"/>
      <protection/>
    </xf>
    <xf numFmtId="49" fontId="2" fillId="0" borderId="0" xfId="62" applyNumberForma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171" fontId="0" fillId="0" borderId="0" xfId="40" applyNumberFormat="1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171" fontId="3" fillId="35" borderId="24" xfId="40" applyNumberFormat="1" applyFont="1" applyFill="1" applyBorder="1" applyAlignment="1">
      <alignment horizontal="center" vertical="center" wrapText="1"/>
    </xf>
    <xf numFmtId="0" fontId="3" fillId="35" borderId="16" xfId="62" applyFont="1" applyFill="1" applyBorder="1" applyAlignment="1">
      <alignment horizontal="center" vertical="center" wrapText="1"/>
      <protection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53" xfId="40" applyNumberFormat="1" applyFont="1" applyFill="1" applyBorder="1" applyAlignment="1">
      <alignment horizontal="center" vertical="center" wrapText="1"/>
    </xf>
    <xf numFmtId="171" fontId="3" fillId="35" borderId="154" xfId="40" applyNumberFormat="1" applyFont="1" applyFill="1" applyBorder="1" applyAlignment="1">
      <alignment horizontal="center" vertical="center" wrapText="1"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7" xfId="40" applyNumberFormat="1" applyFont="1" applyFill="1" applyBorder="1" applyAlignment="1">
      <alignment horizontal="center" vertical="center" wrapText="1"/>
    </xf>
    <xf numFmtId="0" fontId="3" fillId="0" borderId="0" xfId="62" applyFont="1" applyAlignment="1">
      <alignment horizontal="center"/>
      <protection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66" xfId="40" applyNumberFormat="1" applyFont="1" applyBorder="1" applyAlignment="1">
      <alignment vertical="center"/>
    </xf>
    <xf numFmtId="3" fontId="0" fillId="0" borderId="11" xfId="62" applyNumberFormat="1" applyFont="1" applyBorder="1" applyAlignment="1">
      <alignment horizontal="center" vertical="center"/>
      <protection/>
    </xf>
    <xf numFmtId="171" fontId="0" fillId="0" borderId="12" xfId="40" applyNumberFormat="1" applyFont="1" applyBorder="1" applyAlignment="1">
      <alignment vertical="center"/>
    </xf>
    <xf numFmtId="171" fontId="0" fillId="0" borderId="11" xfId="40" applyNumberFormat="1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171" fontId="0" fillId="0" borderId="23" xfId="40" applyNumberFormat="1" applyFont="1" applyBorder="1" applyAlignment="1">
      <alignment vertical="center"/>
    </xf>
    <xf numFmtId="0" fontId="0" fillId="0" borderId="18" xfId="62" applyFont="1" applyBorder="1" applyAlignment="1">
      <alignment vertical="center" wrapText="1"/>
      <protection/>
    </xf>
    <xf numFmtId="171" fontId="0" fillId="0" borderId="88" xfId="40" applyNumberFormat="1" applyFont="1" applyBorder="1" applyAlignment="1">
      <alignment vertical="center"/>
    </xf>
    <xf numFmtId="171" fontId="0" fillId="0" borderId="18" xfId="40" applyNumberFormat="1" applyFont="1" applyBorder="1" applyAlignment="1">
      <alignment vertical="center"/>
    </xf>
    <xf numFmtId="171" fontId="0" fillId="0" borderId="15" xfId="40" applyNumberFormat="1" applyFont="1" applyBorder="1" applyAlignment="1">
      <alignment vertical="center"/>
    </xf>
    <xf numFmtId="171" fontId="3" fillId="0" borderId="29" xfId="40" applyNumberFormat="1" applyFont="1" applyBorder="1" applyAlignment="1">
      <alignment vertical="center"/>
    </xf>
    <xf numFmtId="0" fontId="3" fillId="0" borderId="30" xfId="62" applyFont="1" applyBorder="1" applyAlignment="1">
      <alignment vertical="center" wrapText="1"/>
      <protection/>
    </xf>
    <xf numFmtId="171" fontId="3" fillId="0" borderId="48" xfId="40" applyNumberFormat="1" applyFont="1" applyBorder="1" applyAlignment="1">
      <alignment vertical="center"/>
    </xf>
    <xf numFmtId="171" fontId="0" fillId="0" borderId="30" xfId="40" applyNumberFormat="1" applyFont="1" applyBorder="1" applyAlignment="1">
      <alignment vertical="center"/>
    </xf>
    <xf numFmtId="171" fontId="3" fillId="0" borderId="31" xfId="40" applyNumberFormat="1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171" fontId="0" fillId="0" borderId="22" xfId="40" applyNumberFormat="1" applyFont="1" applyBorder="1" applyAlignment="1">
      <alignment vertical="center"/>
    </xf>
    <xf numFmtId="0" fontId="0" fillId="0" borderId="13" xfId="62" applyFont="1" applyBorder="1" applyAlignment="1">
      <alignment vertical="center" wrapText="1"/>
      <protection/>
    </xf>
    <xf numFmtId="171" fontId="0" fillId="0" borderId="65" xfId="40" applyNumberFormat="1" applyFont="1" applyBorder="1" applyAlignment="1">
      <alignment horizontal="center" vertical="center"/>
    </xf>
    <xf numFmtId="171" fontId="0" fillId="0" borderId="13" xfId="40" applyNumberFormat="1" applyFont="1" applyBorder="1" applyAlignment="1">
      <alignment vertical="center"/>
    </xf>
    <xf numFmtId="171" fontId="0" fillId="0" borderId="14" xfId="40" applyNumberFormat="1" applyFont="1" applyBorder="1" applyAlignment="1">
      <alignment vertical="center"/>
    </xf>
    <xf numFmtId="171" fontId="3" fillId="0" borderId="48" xfId="40" applyNumberFormat="1" applyFont="1" applyBorder="1" applyAlignment="1">
      <alignment vertical="center"/>
    </xf>
    <xf numFmtId="171" fontId="3" fillId="0" borderId="30" xfId="40" applyNumberFormat="1" applyFont="1" applyBorder="1" applyAlignment="1">
      <alignment vertical="center"/>
    </xf>
    <xf numFmtId="171" fontId="0" fillId="0" borderId="65" xfId="40" applyNumberFormat="1" applyFont="1" applyBorder="1" applyAlignment="1">
      <alignment vertical="center"/>
    </xf>
    <xf numFmtId="171" fontId="3" fillId="0" borderId="65" xfId="40" applyNumberFormat="1" applyFont="1" applyBorder="1" applyAlignment="1">
      <alignment vertical="center"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25" xfId="40" applyNumberFormat="1" applyFont="1" applyBorder="1" applyAlignment="1">
      <alignment vertical="center"/>
    </xf>
    <xf numFmtId="0" fontId="0" fillId="0" borderId="37" xfId="62" applyFont="1" applyBorder="1" applyAlignment="1">
      <alignment vertical="center" wrapText="1"/>
      <protection/>
    </xf>
    <xf numFmtId="171" fontId="0" fillId="0" borderId="44" xfId="40" applyNumberFormat="1" applyFont="1" applyBorder="1" applyAlignment="1">
      <alignment vertical="center"/>
    </xf>
    <xf numFmtId="171" fontId="0" fillId="0" borderId="37" xfId="40" applyNumberFormat="1" applyFont="1" applyBorder="1" applyAlignment="1">
      <alignment vertical="center"/>
    </xf>
    <xf numFmtId="171" fontId="0" fillId="0" borderId="26" xfId="40" applyNumberFormat="1" applyFont="1" applyBorder="1" applyAlignment="1">
      <alignment vertical="center"/>
    </xf>
    <xf numFmtId="0" fontId="2" fillId="0" borderId="0" xfId="62" applyAlignment="1">
      <alignment horizontal="left"/>
      <protection/>
    </xf>
    <xf numFmtId="0" fontId="2" fillId="0" borderId="0" xfId="62" applyAlignment="1">
      <alignment horizontal="right"/>
      <protection/>
    </xf>
    <xf numFmtId="0" fontId="54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171" fontId="0" fillId="0" borderId="0" xfId="40" applyNumberFormat="1" applyFont="1" applyAlignment="1">
      <alignment horizontal="right"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0" fontId="34" fillId="0" borderId="0" xfId="59">
      <alignment/>
      <protection/>
    </xf>
    <xf numFmtId="0" fontId="56" fillId="35" borderId="16" xfId="59" applyFont="1" applyFill="1" applyBorder="1" applyAlignment="1">
      <alignment horizontal="center" vertical="center" wrapText="1"/>
      <protection/>
    </xf>
    <xf numFmtId="0" fontId="56" fillId="35" borderId="153" xfId="59" applyFont="1" applyFill="1" applyBorder="1" applyAlignment="1">
      <alignment horizontal="center" vertical="center" wrapText="1"/>
      <protection/>
    </xf>
    <xf numFmtId="0" fontId="56" fillId="35" borderId="154" xfId="59" applyFont="1" applyFill="1" applyBorder="1" applyAlignment="1">
      <alignment horizontal="center" vertical="center" wrapText="1"/>
      <protection/>
    </xf>
    <xf numFmtId="0" fontId="56" fillId="35" borderId="17" xfId="59" applyFont="1" applyFill="1" applyBorder="1" applyAlignment="1">
      <alignment horizontal="center" vertical="center" wrapText="1"/>
      <protection/>
    </xf>
    <xf numFmtId="0" fontId="56" fillId="0" borderId="20" xfId="59" applyFont="1" applyBorder="1" applyAlignment="1">
      <alignment horizontal="right" vertical="top" wrapText="1"/>
      <protection/>
    </xf>
    <xf numFmtId="0" fontId="56" fillId="0" borderId="11" xfId="59" applyFont="1" applyBorder="1" applyAlignment="1">
      <alignment vertical="top" wrapText="1"/>
      <protection/>
    </xf>
    <xf numFmtId="171" fontId="56" fillId="0" borderId="155" xfId="40" applyNumberFormat="1" applyFont="1" applyBorder="1" applyAlignment="1">
      <alignment vertical="center"/>
    </xf>
    <xf numFmtId="171" fontId="56" fillId="0" borderId="134" xfId="40" applyNumberFormat="1" applyFont="1" applyBorder="1" applyAlignment="1">
      <alignment vertical="center"/>
    </xf>
    <xf numFmtId="171" fontId="56" fillId="0" borderId="156" xfId="40" applyNumberFormat="1" applyFont="1" applyBorder="1" applyAlignment="1">
      <alignment vertical="center"/>
    </xf>
    <xf numFmtId="171" fontId="56" fillId="0" borderId="157" xfId="40" applyNumberFormat="1" applyFont="1" applyBorder="1" applyAlignment="1">
      <alignment vertical="center"/>
    </xf>
    <xf numFmtId="171" fontId="56" fillId="0" borderId="135" xfId="40" applyNumberFormat="1" applyFont="1" applyBorder="1" applyAlignment="1">
      <alignment vertical="center"/>
    </xf>
    <xf numFmtId="171" fontId="56" fillId="0" borderId="158" xfId="40" applyNumberFormat="1" applyFont="1" applyBorder="1" applyAlignment="1">
      <alignment vertical="center"/>
    </xf>
    <xf numFmtId="171" fontId="56" fillId="0" borderId="123" xfId="40" applyNumberFormat="1" applyFont="1" applyBorder="1" applyAlignment="1">
      <alignment vertical="center"/>
    </xf>
    <xf numFmtId="171" fontId="56" fillId="0" borderId="159" xfId="40" applyNumberFormat="1" applyFont="1" applyBorder="1" applyAlignment="1">
      <alignment vertical="center"/>
    </xf>
    <xf numFmtId="171" fontId="56" fillId="0" borderId="160" xfId="40" applyNumberFormat="1" applyFont="1" applyBorder="1" applyAlignment="1">
      <alignment vertical="center"/>
    </xf>
    <xf numFmtId="171" fontId="56" fillId="0" borderId="124" xfId="40" applyNumberFormat="1" applyFont="1" applyBorder="1" applyAlignment="1">
      <alignment vertical="center"/>
    </xf>
    <xf numFmtId="171" fontId="56" fillId="0" borderId="161" xfId="40" applyNumberFormat="1" applyFont="1" applyBorder="1" applyAlignment="1">
      <alignment vertical="center"/>
    </xf>
    <xf numFmtId="171" fontId="56" fillId="0" borderId="146" xfId="40" applyNumberFormat="1" applyFont="1" applyBorder="1" applyAlignment="1">
      <alignment vertical="center"/>
    </xf>
    <xf numFmtId="171" fontId="56" fillId="0" borderId="162" xfId="40" applyNumberFormat="1" applyFont="1" applyBorder="1" applyAlignment="1">
      <alignment vertical="center"/>
    </xf>
    <xf numFmtId="171" fontId="56" fillId="0" borderId="163" xfId="40" applyNumberFormat="1" applyFont="1" applyBorder="1" applyAlignment="1">
      <alignment vertical="center"/>
    </xf>
    <xf numFmtId="171" fontId="56" fillId="0" borderId="138" xfId="40" applyNumberFormat="1" applyFont="1" applyBorder="1" applyAlignment="1">
      <alignment vertical="center"/>
    </xf>
    <xf numFmtId="171" fontId="56" fillId="0" borderId="164" xfId="40" applyNumberFormat="1" applyFont="1" applyBorder="1" applyAlignment="1">
      <alignment vertical="center"/>
    </xf>
    <xf numFmtId="171" fontId="56" fillId="0" borderId="132" xfId="40" applyNumberFormat="1" applyFont="1" applyBorder="1" applyAlignment="1">
      <alignment vertical="center"/>
    </xf>
    <xf numFmtId="171" fontId="56" fillId="0" borderId="165" xfId="40" applyNumberFormat="1" applyFont="1" applyBorder="1" applyAlignment="1">
      <alignment vertical="center"/>
    </xf>
    <xf numFmtId="171" fontId="56" fillId="0" borderId="166" xfId="40" applyNumberFormat="1" applyFont="1" applyBorder="1" applyAlignment="1">
      <alignment vertical="center"/>
    </xf>
    <xf numFmtId="171" fontId="56" fillId="0" borderId="133" xfId="40" applyNumberFormat="1" applyFont="1" applyBorder="1" applyAlignment="1">
      <alignment vertical="center"/>
    </xf>
    <xf numFmtId="171" fontId="56" fillId="0" borderId="167" xfId="40" applyNumberFormat="1" applyFont="1" applyBorder="1" applyAlignment="1">
      <alignment vertical="center"/>
    </xf>
    <xf numFmtId="171" fontId="56" fillId="0" borderId="120" xfId="40" applyNumberFormat="1" applyFont="1" applyBorder="1" applyAlignment="1">
      <alignment vertical="center"/>
    </xf>
    <xf numFmtId="171" fontId="56" fillId="0" borderId="168" xfId="40" applyNumberFormat="1" applyFont="1" applyBorder="1" applyAlignment="1">
      <alignment vertical="center"/>
    </xf>
    <xf numFmtId="171" fontId="56" fillId="0" borderId="169" xfId="40" applyNumberFormat="1" applyFont="1" applyBorder="1" applyAlignment="1">
      <alignment vertical="center"/>
    </xf>
    <xf numFmtId="171" fontId="56" fillId="0" borderId="136" xfId="40" applyNumberFormat="1" applyFont="1" applyBorder="1" applyAlignment="1">
      <alignment vertical="center"/>
    </xf>
    <xf numFmtId="0" fontId="56" fillId="0" borderId="23" xfId="59" applyFont="1" applyBorder="1" applyAlignment="1">
      <alignment horizontal="right" vertical="top" wrapText="1"/>
      <protection/>
    </xf>
    <xf numFmtId="0" fontId="56" fillId="0" borderId="18" xfId="59" applyFont="1" applyBorder="1" applyAlignment="1">
      <alignment vertical="top" wrapText="1"/>
      <protection/>
    </xf>
    <xf numFmtId="0" fontId="56" fillId="0" borderId="25" xfId="59" applyFont="1" applyBorder="1" applyAlignment="1">
      <alignment horizontal="right" vertical="top" wrapText="1"/>
      <protection/>
    </xf>
    <xf numFmtId="0" fontId="56" fillId="0" borderId="37" xfId="59" applyFont="1" applyBorder="1" applyAlignment="1">
      <alignment vertical="top" wrapText="1"/>
      <protection/>
    </xf>
    <xf numFmtId="171" fontId="56" fillId="0" borderId="170" xfId="40" applyNumberFormat="1" applyFont="1" applyBorder="1" applyAlignment="1">
      <alignment vertical="center"/>
    </xf>
    <xf numFmtId="171" fontId="56" fillId="0" borderId="171" xfId="40" applyNumberFormat="1" applyFont="1" applyBorder="1" applyAlignment="1">
      <alignment vertical="center"/>
    </xf>
    <xf numFmtId="171" fontId="56" fillId="0" borderId="172" xfId="40" applyNumberFormat="1" applyFont="1" applyBorder="1" applyAlignment="1">
      <alignment vertical="center"/>
    </xf>
    <xf numFmtId="171" fontId="56" fillId="0" borderId="173" xfId="40" applyNumberFormat="1" applyFont="1" applyBorder="1" applyAlignment="1">
      <alignment vertical="center"/>
    </xf>
    <xf numFmtId="171" fontId="56" fillId="0" borderId="174" xfId="40" applyNumberFormat="1" applyFont="1" applyBorder="1" applyAlignment="1">
      <alignment vertical="center"/>
    </xf>
    <xf numFmtId="0" fontId="53" fillId="0" borderId="16" xfId="0" applyFont="1" applyBorder="1" applyAlignment="1" applyProtection="1">
      <alignment horizontal="left" vertical="center" indent="1"/>
      <protection locked="0"/>
    </xf>
    <xf numFmtId="3" fontId="53" fillId="0" borderId="17" xfId="0" applyNumberFormat="1" applyFont="1" applyBorder="1" applyAlignment="1" applyProtection="1">
      <alignment horizontal="right" vertical="center" indent="1"/>
      <protection locked="0"/>
    </xf>
    <xf numFmtId="0" fontId="53" fillId="0" borderId="11" xfId="0" applyFont="1" applyBorder="1" applyAlignment="1" applyProtection="1">
      <alignment horizontal="left" vertical="center" indent="1"/>
      <protection locked="0"/>
    </xf>
    <xf numFmtId="3" fontId="53" fillId="0" borderId="12" xfId="0" applyNumberFormat="1" applyFont="1" applyBorder="1" applyAlignment="1" applyProtection="1">
      <alignment horizontal="right" vertical="center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52" fillId="0" borderId="0" xfId="60" applyFont="1">
      <alignment/>
      <protection/>
    </xf>
    <xf numFmtId="0" fontId="45" fillId="0" borderId="0" xfId="60" applyFont="1">
      <alignment/>
      <protection/>
    </xf>
    <xf numFmtId="0" fontId="45" fillId="0" borderId="0" xfId="60" applyFont="1" applyAlignment="1">
      <alignment horizontal="left"/>
      <protection/>
    </xf>
    <xf numFmtId="3" fontId="45" fillId="0" borderId="0" xfId="60" applyNumberFormat="1" applyFont="1" applyAlignment="1">
      <alignment horizontal="right"/>
      <protection/>
    </xf>
    <xf numFmtId="3" fontId="45" fillId="0" borderId="0" xfId="60" applyNumberFormat="1" applyFont="1" applyFill="1" applyAlignment="1">
      <alignment horizontal="right"/>
      <protection/>
    </xf>
    <xf numFmtId="0" fontId="46" fillId="0" borderId="0" xfId="60">
      <alignment/>
      <protection/>
    </xf>
    <xf numFmtId="0" fontId="52" fillId="0" borderId="0" xfId="60" applyFont="1" applyAlignment="1">
      <alignment horizontal="left"/>
      <protection/>
    </xf>
    <xf numFmtId="3" fontId="52" fillId="0" borderId="0" xfId="60" applyNumberFormat="1" applyFont="1" applyAlignment="1">
      <alignment horizontal="right"/>
      <protection/>
    </xf>
    <xf numFmtId="3" fontId="52" fillId="0" borderId="0" xfId="60" applyNumberFormat="1" applyFont="1" applyFill="1" applyAlignment="1">
      <alignment horizontal="right"/>
      <protection/>
    </xf>
    <xf numFmtId="3" fontId="52" fillId="0" borderId="0" xfId="60" applyNumberFormat="1" applyFont="1" applyBorder="1" applyAlignment="1">
      <alignment horizontal="right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0" fontId="51" fillId="0" borderId="84" xfId="60" applyFont="1" applyBorder="1" applyAlignment="1">
      <alignment horizontal="left"/>
      <protection/>
    </xf>
    <xf numFmtId="0" fontId="52" fillId="0" borderId="86" xfId="60" applyFont="1" applyBorder="1" applyAlignment="1">
      <alignment horizontal="center" vertical="center" wrapText="1"/>
      <protection/>
    </xf>
    <xf numFmtId="0" fontId="52" fillId="0" borderId="55" xfId="60" applyFont="1" applyBorder="1" applyAlignment="1">
      <alignment horizontal="center" vertical="center" wrapText="1"/>
      <protection/>
    </xf>
    <xf numFmtId="3" fontId="51" fillId="0" borderId="69" xfId="60" applyNumberFormat="1" applyFont="1" applyBorder="1" applyAlignment="1">
      <alignment horizontal="right"/>
      <protection/>
    </xf>
    <xf numFmtId="3" fontId="51" fillId="0" borderId="69" xfId="60" applyNumberFormat="1" applyFont="1" applyFill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85" xfId="60" applyNumberFormat="1" applyFont="1" applyBorder="1">
      <alignment/>
      <protection/>
    </xf>
    <xf numFmtId="0" fontId="51" fillId="0" borderId="87" xfId="60" applyFont="1" applyBorder="1">
      <alignment/>
      <protection/>
    </xf>
    <xf numFmtId="0" fontId="51" fillId="0" borderId="54" xfId="60" applyFont="1" applyBorder="1" applyAlignment="1">
      <alignment horizontal="left"/>
      <protection/>
    </xf>
    <xf numFmtId="3" fontId="51" fillId="0" borderId="36" xfId="60" applyNumberFormat="1" applyFont="1" applyBorder="1" applyAlignment="1">
      <alignment horizontal="right"/>
      <protection/>
    </xf>
    <xf numFmtId="3" fontId="51" fillId="0" borderId="36" xfId="60" applyNumberFormat="1" applyFont="1" applyFill="1" applyBorder="1" applyAlignment="1">
      <alignment horizontal="right"/>
      <protection/>
    </xf>
    <xf numFmtId="0" fontId="51" fillId="0" borderId="36" xfId="60" applyFont="1" applyBorder="1" applyAlignment="1">
      <alignment horizontal="right"/>
      <protection/>
    </xf>
    <xf numFmtId="3" fontId="51" fillId="36" borderId="36" xfId="60" applyNumberFormat="1" applyFont="1" applyFill="1" applyBorder="1" applyAlignment="1">
      <alignment horizontal="right"/>
      <protection/>
    </xf>
    <xf numFmtId="0" fontId="51" fillId="0" borderId="85" xfId="60" applyFont="1" applyBorder="1">
      <alignment/>
      <protection/>
    </xf>
    <xf numFmtId="0" fontId="51" fillId="0" borderId="45" xfId="60" applyFont="1" applyBorder="1">
      <alignment/>
      <protection/>
    </xf>
    <xf numFmtId="0" fontId="51" fillId="0" borderId="46" xfId="60" applyFont="1" applyBorder="1">
      <alignment/>
      <protection/>
    </xf>
    <xf numFmtId="0" fontId="51" fillId="0" borderId="47" xfId="60" applyFont="1" applyBorder="1" applyAlignment="1">
      <alignment horizontal="left"/>
      <protection/>
    </xf>
    <xf numFmtId="0" fontId="51" fillId="0" borderId="70" xfId="60" applyFont="1" applyBorder="1" applyAlignment="1">
      <alignment horizontal="right"/>
      <protection/>
    </xf>
    <xf numFmtId="3" fontId="51" fillId="0" borderId="70" xfId="60" applyNumberFormat="1" applyFont="1" applyBorder="1" applyAlignment="1">
      <alignment horizontal="right"/>
      <protection/>
    </xf>
    <xf numFmtId="3" fontId="51" fillId="0" borderId="70" xfId="60" applyNumberFormat="1" applyFont="1" applyFill="1" applyBorder="1" applyAlignment="1">
      <alignment horizontal="right"/>
      <protection/>
    </xf>
    <xf numFmtId="0" fontId="38" fillId="0" borderId="51" xfId="60" applyFont="1" applyBorder="1">
      <alignment/>
      <protection/>
    </xf>
    <xf numFmtId="0" fontId="38" fillId="0" borderId="52" xfId="60" applyFont="1" applyBorder="1">
      <alignment/>
      <protection/>
    </xf>
    <xf numFmtId="0" fontId="38" fillId="0" borderId="42" xfId="60" applyFont="1" applyBorder="1" applyAlignment="1">
      <alignment horizontal="left"/>
      <protection/>
    </xf>
    <xf numFmtId="3" fontId="38" fillId="0" borderId="59" xfId="60" applyNumberFormat="1" applyFont="1" applyBorder="1" applyAlignment="1">
      <alignment horizontal="right"/>
      <protection/>
    </xf>
    <xf numFmtId="3" fontId="46" fillId="0" borderId="0" xfId="60" applyNumberFormat="1">
      <alignment/>
      <protection/>
    </xf>
    <xf numFmtId="0" fontId="52" fillId="0" borderId="57" xfId="60" applyFont="1" applyBorder="1" applyAlignment="1">
      <alignment horizontal="center" vertical="center" wrapText="1"/>
      <protection/>
    </xf>
    <xf numFmtId="3" fontId="51" fillId="0" borderId="72" xfId="60" applyNumberFormat="1" applyFont="1" applyFill="1" applyBorder="1" applyAlignment="1">
      <alignment horizontal="right"/>
      <protection/>
    </xf>
    <xf numFmtId="3" fontId="51" fillId="0" borderId="175" xfId="60" applyNumberFormat="1" applyFont="1" applyBorder="1" applyAlignment="1">
      <alignment horizontal="right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48" fillId="0" borderId="20" xfId="0" applyNumberFormat="1" applyFont="1" applyFill="1" applyBorder="1" applyAlignment="1" applyProtection="1">
      <alignment vertical="center" wrapText="1"/>
      <protection locked="0"/>
    </xf>
    <xf numFmtId="164" fontId="48" fillId="0" borderId="22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38" fillId="0" borderId="36" xfId="60" applyNumberFormat="1" applyFont="1" applyBorder="1" applyAlignment="1">
      <alignment horizontal="right"/>
      <protection/>
    </xf>
    <xf numFmtId="3" fontId="51" fillId="36" borderId="70" xfId="60" applyNumberFormat="1" applyFont="1" applyFill="1" applyBorder="1" applyAlignment="1">
      <alignment horizontal="right"/>
      <protection/>
    </xf>
    <xf numFmtId="0" fontId="3" fillId="0" borderId="0" xfId="62" applyFont="1" applyAlignment="1">
      <alignment horizontal="right" wrapText="1"/>
      <protection/>
    </xf>
    <xf numFmtId="49" fontId="15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7" xfId="61" applyFont="1" applyFill="1" applyBorder="1" applyAlignment="1" applyProtection="1">
      <alignment horizontal="left" vertical="center" wrapText="1" indent="1"/>
      <protection/>
    </xf>
    <xf numFmtId="164" fontId="15" fillId="0" borderId="27" xfId="61" applyNumberFormat="1" applyFont="1" applyFill="1" applyBorder="1" applyAlignment="1" applyProtection="1">
      <alignment vertical="center" wrapText="1"/>
      <protection locked="0"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 wrapText="1"/>
      <protection/>
    </xf>
    <xf numFmtId="0" fontId="33" fillId="0" borderId="71" xfId="61" applyFont="1" applyFill="1" applyBorder="1" applyAlignment="1" applyProtection="1">
      <alignment horizontal="left" vertical="center" wrapText="1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 wrapText="1"/>
      <protection/>
    </xf>
    <xf numFmtId="0" fontId="7" fillId="0" borderId="21" xfId="61" applyFont="1" applyFill="1" applyBorder="1" applyAlignment="1" applyProtection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7" fillId="0" borderId="52" xfId="61" applyFont="1" applyFill="1" applyBorder="1" applyAlignment="1" applyProtection="1">
      <alignment horizontal="center" vertical="center" wrapText="1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7" fillId="0" borderId="41" xfId="61" applyFont="1" applyFill="1" applyBorder="1" applyAlignment="1" applyProtection="1">
      <alignment horizontal="center" vertical="center" wrapText="1"/>
      <protection/>
    </xf>
    <xf numFmtId="0" fontId="7" fillId="0" borderId="35" xfId="6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86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29" fillId="0" borderId="7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154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154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17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3" fontId="38" fillId="0" borderId="68" xfId="60" applyNumberFormat="1" applyFont="1" applyBorder="1" applyAlignment="1">
      <alignment horizontal="center" vertical="center"/>
      <protection/>
    </xf>
    <xf numFmtId="0" fontId="52" fillId="0" borderId="81" xfId="60" applyFont="1" applyBorder="1" applyAlignment="1">
      <alignment horizontal="center" vertical="center"/>
      <protection/>
    </xf>
    <xf numFmtId="0" fontId="52" fillId="0" borderId="83" xfId="60" applyFont="1" applyBorder="1" applyAlignment="1">
      <alignment horizontal="center" vertical="center"/>
      <protection/>
    </xf>
    <xf numFmtId="3" fontId="38" fillId="0" borderId="68" xfId="60" applyNumberFormat="1" applyFont="1" applyBorder="1" applyAlignment="1">
      <alignment horizontal="center" vertical="center" wrapText="1"/>
      <protection/>
    </xf>
    <xf numFmtId="3" fontId="38" fillId="0" borderId="81" xfId="60" applyNumberFormat="1" applyFont="1" applyBorder="1" applyAlignment="1">
      <alignment horizontal="center" vertical="center" wrapText="1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3" fontId="38" fillId="0" borderId="68" xfId="60" applyNumberFormat="1" applyFont="1" applyFill="1" applyBorder="1" applyAlignment="1">
      <alignment horizontal="center" vertical="center" wrapText="1"/>
      <protection/>
    </xf>
    <xf numFmtId="3" fontId="38" fillId="0" borderId="81" xfId="60" applyNumberFormat="1" applyFont="1" applyFill="1" applyBorder="1" applyAlignment="1">
      <alignment horizontal="center" vertical="center" wrapText="1"/>
      <protection/>
    </xf>
    <xf numFmtId="3" fontId="38" fillId="0" borderId="83" xfId="60" applyNumberFormat="1" applyFont="1" applyFill="1" applyBorder="1" applyAlignment="1">
      <alignment horizontal="center" vertical="center" wrapText="1"/>
      <protection/>
    </xf>
    <xf numFmtId="0" fontId="38" fillId="0" borderId="68" xfId="60" applyFont="1" applyBorder="1" applyAlignment="1">
      <alignment horizontal="center" vertical="center" wrapText="1"/>
      <protection/>
    </xf>
    <xf numFmtId="0" fontId="52" fillId="0" borderId="68" xfId="60" applyFont="1" applyBorder="1" applyAlignment="1">
      <alignment horizontal="center" vertical="center" wrapText="1"/>
      <protection/>
    </xf>
    <xf numFmtId="0" fontId="52" fillId="0" borderId="81" xfId="60" applyFont="1" applyBorder="1" applyAlignment="1">
      <alignment horizontal="center" vertical="center" wrapText="1"/>
      <protection/>
    </xf>
    <xf numFmtId="0" fontId="52" fillId="0" borderId="83" xfId="60" applyFont="1" applyBorder="1" applyAlignment="1">
      <alignment horizontal="center" vertical="center" wrapText="1"/>
      <protection/>
    </xf>
    <xf numFmtId="0" fontId="38" fillId="0" borderId="81" xfId="60" applyFont="1" applyBorder="1" applyAlignment="1">
      <alignment horizontal="center" vertical="center" wrapText="1"/>
      <protection/>
    </xf>
    <xf numFmtId="0" fontId="38" fillId="0" borderId="83" xfId="60" applyFont="1" applyBorder="1" applyAlignment="1">
      <alignment horizontal="center" vertical="center" wrapText="1"/>
      <protection/>
    </xf>
    <xf numFmtId="0" fontId="7" fillId="0" borderId="91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2" fillId="0" borderId="0" xfId="62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0" fontId="6" fillId="35" borderId="177" xfId="62" applyFont="1" applyFill="1" applyBorder="1" applyAlignment="1">
      <alignment horizontal="center" vertical="center"/>
      <protection/>
    </xf>
    <xf numFmtId="0" fontId="6" fillId="35" borderId="178" xfId="62" applyFont="1" applyFill="1" applyBorder="1" applyAlignment="1">
      <alignment horizontal="center" vertical="center"/>
      <protection/>
    </xf>
    <xf numFmtId="0" fontId="6" fillId="35" borderId="104" xfId="62" applyFont="1" applyFill="1" applyBorder="1" applyAlignment="1">
      <alignment horizontal="center" vertical="center"/>
      <protection/>
    </xf>
    <xf numFmtId="0" fontId="6" fillId="35" borderId="105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wrapText="1"/>
      <protection/>
    </xf>
    <xf numFmtId="0" fontId="3" fillId="35" borderId="179" xfId="62" applyFont="1" applyFill="1" applyBorder="1" applyAlignment="1">
      <alignment horizontal="center" vertical="center" wrapText="1"/>
      <protection/>
    </xf>
    <xf numFmtId="0" fontId="3" fillId="35" borderId="140" xfId="62" applyFont="1" applyFill="1" applyBorder="1" applyAlignment="1">
      <alignment horizontal="center" vertical="center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41" xfId="62" applyFont="1" applyFill="1" applyBorder="1" applyAlignment="1">
      <alignment horizontal="center" vertical="center"/>
      <protection/>
    </xf>
    <xf numFmtId="49" fontId="3" fillId="0" borderId="180" xfId="62" applyNumberFormat="1" applyFont="1" applyFill="1" applyBorder="1" applyAlignment="1">
      <alignment horizontal="center" vertical="center"/>
      <protection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81" xfId="62" applyNumberFormat="1" applyFont="1" applyFill="1" applyBorder="1" applyAlignment="1">
      <alignment horizontal="left" vertical="center" wrapText="1"/>
      <protection/>
    </xf>
    <xf numFmtId="49" fontId="3" fillId="0" borderId="128" xfId="62" applyNumberFormat="1" applyFont="1" applyFill="1" applyBorder="1" applyAlignment="1">
      <alignment horizontal="left" vertical="center" wrapText="1"/>
      <protection/>
    </xf>
    <xf numFmtId="171" fontId="3" fillId="0" borderId="181" xfId="40" applyNumberFormat="1" applyFont="1" applyFill="1" applyBorder="1" applyAlignment="1">
      <alignment horizontal="center" vertical="center"/>
    </xf>
    <xf numFmtId="171" fontId="3" fillId="0" borderId="128" xfId="40" applyNumberFormat="1" applyFont="1" applyFill="1" applyBorder="1" applyAlignment="1">
      <alignment horizontal="center" vertical="center"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horizontal="right" vertical="top"/>
      <protection/>
    </xf>
    <xf numFmtId="0" fontId="56" fillId="0" borderId="0" xfId="59" applyFont="1" applyAlignment="1">
      <alignment/>
      <protection/>
    </xf>
    <xf numFmtId="0" fontId="56" fillId="35" borderId="84" xfId="59" applyFont="1" applyFill="1" applyBorder="1" applyAlignment="1">
      <alignment horizontal="center" vertical="center"/>
      <protection/>
    </xf>
    <xf numFmtId="0" fontId="56" fillId="35" borderId="154" xfId="59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7" fillId="0" borderId="68" xfId="61" applyFont="1" applyFill="1" applyBorder="1" applyAlignment="1" applyProtection="1">
      <alignment horizontal="center" vertical="center" wrapText="1"/>
      <protection/>
    </xf>
    <xf numFmtId="0" fontId="7" fillId="0" borderId="83" xfId="6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8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54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5" fillId="0" borderId="0" xfId="64" applyFont="1" applyFill="1" applyAlignment="1">
      <alignment horizontal="left"/>
      <protection/>
    </xf>
    <xf numFmtId="0" fontId="13" fillId="0" borderId="0" xfId="64" applyFont="1" applyFill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39" fillId="0" borderId="0" xfId="64" applyFont="1" applyFill="1" applyBorder="1" applyAlignment="1">
      <alignment horizontal="right"/>
      <protection/>
    </xf>
    <xf numFmtId="0" fontId="40" fillId="0" borderId="32" xfId="64" applyFont="1" applyFill="1" applyBorder="1" applyAlignment="1">
      <alignment horizontal="center" vertical="center" wrapText="1"/>
      <protection/>
    </xf>
    <xf numFmtId="0" fontId="40" fillId="0" borderId="19" xfId="64" applyFont="1" applyFill="1" applyBorder="1" applyAlignment="1">
      <alignment horizontal="center" vertical="center" wrapText="1"/>
      <protection/>
    </xf>
    <xf numFmtId="0" fontId="40" fillId="0" borderId="22" xfId="64" applyFont="1" applyFill="1" applyBorder="1" applyAlignment="1">
      <alignment horizontal="center" vertical="center" wrapText="1"/>
      <protection/>
    </xf>
    <xf numFmtId="0" fontId="16" fillId="0" borderId="41" xfId="63" applyFont="1" applyFill="1" applyBorder="1" applyAlignment="1" applyProtection="1">
      <alignment horizontal="center" vertical="center" textRotation="90"/>
      <protection/>
    </xf>
    <xf numFmtId="0" fontId="16" fillId="0" borderId="10" xfId="63" applyFont="1" applyFill="1" applyBorder="1" applyAlignment="1" applyProtection="1">
      <alignment horizontal="center" vertical="center" textRotation="90"/>
      <protection/>
    </xf>
    <xf numFmtId="0" fontId="16" fillId="0" borderId="13" xfId="63" applyFont="1" applyFill="1" applyBorder="1" applyAlignment="1" applyProtection="1">
      <alignment horizontal="center" vertical="center" textRotation="90"/>
      <protection/>
    </xf>
    <xf numFmtId="0" fontId="39" fillId="0" borderId="16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39" fillId="0" borderId="33" xfId="64" applyFont="1" applyFill="1" applyBorder="1" applyAlignment="1">
      <alignment horizontal="center" vertical="center" wrapText="1"/>
      <protection/>
    </xf>
    <xf numFmtId="0" fontId="39" fillId="0" borderId="14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wrapText="1"/>
      <protection/>
    </xf>
    <xf numFmtId="0" fontId="39" fillId="0" borderId="12" xfId="64" applyFont="1" applyFill="1" applyBorder="1" applyAlignment="1">
      <alignment horizontal="center" wrapText="1"/>
      <protection/>
    </xf>
    <xf numFmtId="0" fontId="35" fillId="0" borderId="0" xfId="64" applyFont="1" applyFill="1" applyAlignment="1">
      <alignment horizontal="center"/>
      <protection/>
    </xf>
    <xf numFmtId="0" fontId="3" fillId="0" borderId="0" xfId="63" applyFont="1" applyFill="1" applyAlignment="1" applyProtection="1">
      <alignment horizontal="center"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horizontal="center" vertical="center" wrapText="1"/>
      <protection/>
    </xf>
    <xf numFmtId="0" fontId="16" fillId="0" borderId="16" xfId="63" applyFont="1" applyFill="1" applyBorder="1" applyAlignment="1" applyProtection="1">
      <alignment horizontal="center" vertical="center" textRotation="90"/>
      <protection/>
    </xf>
    <xf numFmtId="0" fontId="16" fillId="0" borderId="11" xfId="63" applyFont="1" applyFill="1" applyBorder="1" applyAlignment="1" applyProtection="1">
      <alignment horizontal="center" vertical="center" textRotation="90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/>
      <protection/>
    </xf>
    <xf numFmtId="0" fontId="21" fillId="0" borderId="51" xfId="64" applyFont="1" applyFill="1" applyBorder="1" applyAlignment="1">
      <alignment horizontal="left"/>
      <protection/>
    </xf>
    <xf numFmtId="0" fontId="21" fillId="0" borderId="48" xfId="64" applyFont="1" applyFill="1" applyBorder="1" applyAlignment="1">
      <alignment horizontal="left"/>
      <protection/>
    </xf>
    <xf numFmtId="3" fontId="35" fillId="0" borderId="0" xfId="64" applyNumberFormat="1" applyFont="1" applyFill="1" applyAlignment="1">
      <alignment horizontal="center"/>
      <protection/>
    </xf>
    <xf numFmtId="0" fontId="13" fillId="0" borderId="0" xfId="64" applyFont="1" applyFill="1" applyAlignment="1">
      <alignment horizontal="center" wrapText="1"/>
      <protection/>
    </xf>
    <xf numFmtId="0" fontId="13" fillId="0" borderId="0" xfId="64" applyFont="1" applyFill="1" applyAlignment="1">
      <alignment horizontal="center"/>
      <protection/>
    </xf>
    <xf numFmtId="0" fontId="21" fillId="0" borderId="51" xfId="64" applyFont="1" applyFill="1" applyBorder="1" applyAlignment="1">
      <alignment horizontal="left" indent="1"/>
      <protection/>
    </xf>
    <xf numFmtId="0" fontId="21" fillId="0" borderId="48" xfId="64" applyFont="1" applyFill="1" applyBorder="1" applyAlignment="1">
      <alignment horizontal="left" inden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Csorna egysz.besz2003" xfId="59"/>
    <cellStyle name="Normál_Költségvetés mell. 2012. Lezárt" xfId="60"/>
    <cellStyle name="Normál_KVRENMUNKA" xfId="61"/>
    <cellStyle name="Normál_RÁBAPATONA 2012. évi egyszerüsített beszámoló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91550"/>
          <a:ext cx="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7" t="s">
        <v>183</v>
      </c>
    </row>
    <row r="3" ht="15.75">
      <c r="A3" s="338" t="s">
        <v>200</v>
      </c>
    </row>
    <row r="4" ht="12.75">
      <c r="A4" s="336"/>
    </row>
    <row r="5" spans="1:2" s="146" customFormat="1" ht="12.75">
      <c r="A5" s="340" t="s">
        <v>114</v>
      </c>
      <c r="B5" s="340" t="s">
        <v>335</v>
      </c>
    </row>
    <row r="6" spans="1:2" ht="12.75">
      <c r="A6" s="340" t="s">
        <v>1330</v>
      </c>
      <c r="B6" s="340" t="s">
        <v>336</v>
      </c>
    </row>
    <row r="7" spans="1:2" ht="12.75">
      <c r="A7" s="340" t="s">
        <v>117</v>
      </c>
      <c r="B7" s="340" t="s">
        <v>337</v>
      </c>
    </row>
    <row r="8" ht="12.75">
      <c r="A8" s="339"/>
    </row>
    <row r="9" ht="15.75">
      <c r="A9" s="338" t="s">
        <v>196</v>
      </c>
    </row>
    <row r="10" ht="12.75">
      <c r="A10" s="339"/>
    </row>
    <row r="11" spans="1:2" ht="12.75">
      <c r="A11" s="340" t="s">
        <v>354</v>
      </c>
      <c r="B11" s="340" t="s">
        <v>338</v>
      </c>
    </row>
    <row r="12" spans="1:2" s="146" customFormat="1" ht="12.75">
      <c r="A12" s="340" t="s">
        <v>184</v>
      </c>
      <c r="B12" s="340" t="s">
        <v>339</v>
      </c>
    </row>
    <row r="13" spans="1:2" ht="12.75">
      <c r="A13" s="340" t="s">
        <v>355</v>
      </c>
      <c r="B13" s="340" t="s">
        <v>340</v>
      </c>
    </row>
    <row r="14" ht="12.75">
      <c r="A14" s="339"/>
    </row>
    <row r="15" ht="14.25">
      <c r="A15" s="341" t="s">
        <v>197</v>
      </c>
    </row>
    <row r="16" ht="12.75">
      <c r="A16" s="339"/>
    </row>
    <row r="17" spans="1:2" ht="12.75">
      <c r="A17" t="s">
        <v>356</v>
      </c>
      <c r="B17" t="s">
        <v>338</v>
      </c>
    </row>
    <row r="18" spans="1:2" ht="12.75">
      <c r="A18" t="s">
        <v>189</v>
      </c>
      <c r="B18" t="s">
        <v>339</v>
      </c>
    </row>
    <row r="19" spans="1:2" ht="12.75">
      <c r="A19" t="s">
        <v>357</v>
      </c>
      <c r="B19" t="s">
        <v>340</v>
      </c>
    </row>
    <row r="20" ht="12.75">
      <c r="A20" s="339"/>
    </row>
    <row r="21" ht="15.75">
      <c r="A21" s="338" t="s">
        <v>201</v>
      </c>
    </row>
    <row r="22" ht="12.75">
      <c r="A22" s="336"/>
    </row>
    <row r="23" spans="1:2" ht="12.75">
      <c r="A23" s="340" t="s">
        <v>1361</v>
      </c>
      <c r="B23" s="340" t="s">
        <v>341</v>
      </c>
    </row>
    <row r="24" spans="1:2" ht="12.75">
      <c r="A24" s="340" t="s">
        <v>1331</v>
      </c>
      <c r="B24" s="340" t="s">
        <v>342</v>
      </c>
    </row>
    <row r="25" spans="1:2" ht="12.75">
      <c r="A25" s="340" t="s">
        <v>1332</v>
      </c>
      <c r="B25" s="340" t="s">
        <v>347</v>
      </c>
    </row>
    <row r="26" ht="12.75">
      <c r="A26" s="339"/>
    </row>
    <row r="27" ht="15.75">
      <c r="A27" s="338" t="s">
        <v>198</v>
      </c>
    </row>
    <row r="28" ht="12.75">
      <c r="A28" s="339"/>
    </row>
    <row r="29" spans="1:2" ht="12.75">
      <c r="A29" s="340" t="s">
        <v>190</v>
      </c>
      <c r="B29" s="340" t="s">
        <v>348</v>
      </c>
    </row>
    <row r="30" spans="1:2" ht="12.75">
      <c r="A30" s="340" t="s">
        <v>191</v>
      </c>
      <c r="B30" s="340" t="s">
        <v>349</v>
      </c>
    </row>
    <row r="31" spans="1:2" ht="12.75">
      <c r="A31" s="340" t="s">
        <v>192</v>
      </c>
      <c r="B31" s="340" t="s">
        <v>350</v>
      </c>
    </row>
    <row r="32" ht="12.75">
      <c r="A32" s="339"/>
    </row>
    <row r="33" ht="15.75">
      <c r="A33" s="342" t="s">
        <v>199</v>
      </c>
    </row>
    <row r="34" ht="12.75">
      <c r="A34" s="339"/>
    </row>
    <row r="35" spans="1:2" ht="12.75">
      <c r="A35" s="340" t="s">
        <v>193</v>
      </c>
      <c r="B35" s="340" t="s">
        <v>351</v>
      </c>
    </row>
    <row r="36" spans="1:2" ht="12.75">
      <c r="A36" s="340" t="s">
        <v>194</v>
      </c>
      <c r="B36" s="340" t="s">
        <v>352</v>
      </c>
    </row>
    <row r="37" spans="1:2" ht="12.75">
      <c r="A37" s="340" t="s">
        <v>195</v>
      </c>
      <c r="B37" s="340" t="s">
        <v>353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50"/>
  <sheetViews>
    <sheetView zoomScalePageLayoutView="0" workbookViewId="0" topLeftCell="A1">
      <selection activeCell="B41" sqref="B41:D43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5" width="12.125" style="1062" customWidth="1"/>
    <col min="6" max="6" width="11.625" style="1062" customWidth="1"/>
    <col min="7" max="7" width="11.00390625" style="1062" customWidth="1"/>
    <col min="8" max="9" width="12.00390625" style="1062" customWidth="1"/>
    <col min="10" max="10" width="11.625" style="1062" customWidth="1"/>
    <col min="11" max="11" width="14.875" style="1062" customWidth="1"/>
    <col min="12" max="12" width="12.00390625" style="1062" customWidth="1"/>
    <col min="13" max="17" width="14.875" style="1062" customWidth="1"/>
    <col min="18" max="16384" width="10.625" style="1062" customWidth="1"/>
  </cols>
  <sheetData>
    <row r="1" spans="2:17" ht="15.75">
      <c r="B1" s="1057" t="s">
        <v>37</v>
      </c>
      <c r="C1" s="1058"/>
      <c r="D1" s="1059"/>
      <c r="E1" s="1060"/>
      <c r="F1" s="1060"/>
      <c r="G1" s="1060"/>
      <c r="H1" s="1060"/>
      <c r="I1" s="1060"/>
      <c r="J1" s="1060"/>
      <c r="K1" s="1061"/>
      <c r="L1" s="1060"/>
      <c r="M1" s="1060"/>
      <c r="N1" s="1060"/>
      <c r="O1" s="1060"/>
      <c r="P1" s="1060"/>
      <c r="Q1" s="1060"/>
    </row>
    <row r="2" spans="2:17" ht="12.75">
      <c r="B2" s="1057"/>
      <c r="C2" s="1057"/>
      <c r="D2" s="1063"/>
      <c r="E2" s="1064"/>
      <c r="F2" s="1064"/>
      <c r="G2" s="1064"/>
      <c r="H2" s="1064"/>
      <c r="I2" s="1064"/>
      <c r="J2" s="1064"/>
      <c r="K2" s="1065"/>
      <c r="L2" s="1064"/>
      <c r="M2" s="1064"/>
      <c r="N2" s="1064"/>
      <c r="O2" s="1064"/>
      <c r="P2" s="1064"/>
      <c r="Q2" s="1066" t="s">
        <v>931</v>
      </c>
    </row>
    <row r="3" spans="2:17" ht="12.75">
      <c r="B3" s="1057"/>
      <c r="C3" s="1057"/>
      <c r="D3" s="1063"/>
      <c r="E3" s="1064"/>
      <c r="F3" s="1064"/>
      <c r="G3" s="1064"/>
      <c r="H3" s="1064"/>
      <c r="I3" s="1064"/>
      <c r="J3" s="1064"/>
      <c r="K3" s="1065"/>
      <c r="L3" s="1064"/>
      <c r="M3" s="1064"/>
      <c r="N3" s="1064"/>
      <c r="O3" s="1064"/>
      <c r="P3" s="1064"/>
      <c r="Q3" s="1066"/>
    </row>
    <row r="4" spans="2:17" ht="12.75">
      <c r="B4" s="1057"/>
      <c r="C4" s="1057"/>
      <c r="D4" s="1063"/>
      <c r="E4" s="1064"/>
      <c r="F4" s="1064"/>
      <c r="G4" s="1064"/>
      <c r="H4" s="1064"/>
      <c r="I4" s="1064"/>
      <c r="J4" s="1064"/>
      <c r="K4" s="1065"/>
      <c r="L4" s="1064"/>
      <c r="M4" s="1064"/>
      <c r="N4" s="1064"/>
      <c r="O4" s="1064"/>
      <c r="P4" s="1064"/>
      <c r="Q4" s="1066"/>
    </row>
    <row r="5" spans="2:17" ht="13.5" thickBot="1">
      <c r="B5" s="1057"/>
      <c r="C5" s="1057"/>
      <c r="D5" s="1063"/>
      <c r="E5" s="1064"/>
      <c r="F5" s="1064"/>
      <c r="G5" s="1064"/>
      <c r="H5" s="1064"/>
      <c r="I5" s="1064"/>
      <c r="J5" s="1064"/>
      <c r="K5" s="1065"/>
      <c r="L5" s="1064"/>
      <c r="M5" s="1064"/>
      <c r="N5" s="1064"/>
      <c r="O5" s="1064"/>
      <c r="P5" s="1064"/>
      <c r="Q5" s="1066"/>
    </row>
    <row r="6" spans="2:17" ht="12.75" customHeight="1">
      <c r="B6" s="1177" t="s">
        <v>1445</v>
      </c>
      <c r="C6" s="1178"/>
      <c r="D6" s="1178"/>
      <c r="E6" s="1177" t="s">
        <v>1186</v>
      </c>
      <c r="F6" s="1171" t="s">
        <v>1446</v>
      </c>
      <c r="G6" s="1171" t="s">
        <v>1188</v>
      </c>
      <c r="H6" s="1171" t="s">
        <v>1447</v>
      </c>
      <c r="I6" s="1171" t="s">
        <v>34</v>
      </c>
      <c r="J6" s="1171" t="s">
        <v>927</v>
      </c>
      <c r="K6" s="1174" t="s">
        <v>1448</v>
      </c>
      <c r="L6" s="1171" t="s">
        <v>1449</v>
      </c>
      <c r="M6" s="1171" t="s">
        <v>928</v>
      </c>
      <c r="N6" s="1174" t="s">
        <v>1450</v>
      </c>
      <c r="O6" s="1171" t="s">
        <v>1451</v>
      </c>
      <c r="P6" s="1171" t="s">
        <v>929</v>
      </c>
      <c r="Q6" s="1168" t="s">
        <v>1164</v>
      </c>
    </row>
    <row r="7" spans="2:17" ht="12.75">
      <c r="B7" s="1179"/>
      <c r="C7" s="1179"/>
      <c r="D7" s="1179"/>
      <c r="E7" s="1181"/>
      <c r="F7" s="1179"/>
      <c r="G7" s="1179"/>
      <c r="H7" s="1172"/>
      <c r="I7" s="1172"/>
      <c r="J7" s="1172"/>
      <c r="K7" s="1175"/>
      <c r="L7" s="1172"/>
      <c r="M7" s="1172"/>
      <c r="N7" s="1175"/>
      <c r="O7" s="1172"/>
      <c r="P7" s="1172"/>
      <c r="Q7" s="1169"/>
    </row>
    <row r="8" spans="2:17" ht="13.5" thickBot="1">
      <c r="B8" s="1180"/>
      <c r="C8" s="1180"/>
      <c r="D8" s="1180"/>
      <c r="E8" s="1182"/>
      <c r="F8" s="1180"/>
      <c r="G8" s="1180"/>
      <c r="H8" s="1173"/>
      <c r="I8" s="1173"/>
      <c r="J8" s="1173"/>
      <c r="K8" s="1176"/>
      <c r="L8" s="1173"/>
      <c r="M8" s="1173"/>
      <c r="N8" s="1176"/>
      <c r="O8" s="1173"/>
      <c r="P8" s="1067"/>
      <c r="Q8" s="1170"/>
    </row>
    <row r="9" spans="2:17" ht="12.75">
      <c r="B9" s="1068"/>
      <c r="C9" s="1069"/>
      <c r="D9" s="1070"/>
      <c r="E9" s="1071"/>
      <c r="F9" s="1071"/>
      <c r="G9" s="1071"/>
      <c r="H9" s="1071"/>
      <c r="I9" s="1071"/>
      <c r="J9" s="1071"/>
      <c r="K9" s="1072"/>
      <c r="L9" s="1071"/>
      <c r="M9" s="1073"/>
      <c r="N9" s="1073"/>
      <c r="O9" s="1073"/>
      <c r="P9" s="1073"/>
      <c r="Q9" s="1074">
        <f>E9+F9+G9+H9+K9+L9</f>
        <v>0</v>
      </c>
    </row>
    <row r="10" spans="2:17" ht="12.75">
      <c r="B10" s="1096">
        <v>421100</v>
      </c>
      <c r="C10" s="1076" t="s">
        <v>916</v>
      </c>
      <c r="D10" s="1094"/>
      <c r="E10" s="1073"/>
      <c r="F10" s="1073"/>
      <c r="G10" s="1073"/>
      <c r="H10" s="1073"/>
      <c r="I10" s="1073"/>
      <c r="J10" s="1073"/>
      <c r="K10" s="1095"/>
      <c r="L10" s="1073"/>
      <c r="M10" s="1073"/>
      <c r="N10" s="1073"/>
      <c r="O10" s="1073">
        <v>9308</v>
      </c>
      <c r="P10" s="1073"/>
      <c r="Q10" s="1078">
        <f aca="true" t="shared" si="0" ref="Q10:Q39">SUM(E10:P10)</f>
        <v>9308</v>
      </c>
    </row>
    <row r="11" spans="2:17" ht="12.75">
      <c r="B11" s="1075">
        <v>522001</v>
      </c>
      <c r="C11" s="1076" t="s">
        <v>1452</v>
      </c>
      <c r="D11" s="1077"/>
      <c r="E11" s="1078"/>
      <c r="F11" s="1078"/>
      <c r="G11" s="1078">
        <v>1559</v>
      </c>
      <c r="H11" s="1079"/>
      <c r="I11" s="1079"/>
      <c r="J11" s="1079"/>
      <c r="K11" s="1079"/>
      <c r="L11" s="1078"/>
      <c r="M11" s="1078"/>
      <c r="N11" s="1078"/>
      <c r="O11" s="1078"/>
      <c r="P11" s="1078"/>
      <c r="Q11" s="1078">
        <f t="shared" si="0"/>
        <v>1559</v>
      </c>
    </row>
    <row r="12" spans="2:17" ht="12.75">
      <c r="B12" s="1075">
        <v>813000</v>
      </c>
      <c r="C12" s="1076" t="s">
        <v>1453</v>
      </c>
      <c r="D12" s="1077"/>
      <c r="E12" s="1078"/>
      <c r="F12" s="1078"/>
      <c r="G12" s="1078">
        <v>102</v>
      </c>
      <c r="H12" s="1079"/>
      <c r="I12" s="1079"/>
      <c r="J12" s="1079"/>
      <c r="K12" s="1079"/>
      <c r="L12" s="1078"/>
      <c r="M12" s="1078"/>
      <c r="N12" s="1078"/>
      <c r="O12" s="1078"/>
      <c r="P12" s="1078"/>
      <c r="Q12" s="1078">
        <f t="shared" si="0"/>
        <v>102</v>
      </c>
    </row>
    <row r="13" spans="2:17" ht="12.75">
      <c r="B13" s="1075">
        <v>841112</v>
      </c>
      <c r="C13" s="1076" t="s">
        <v>1454</v>
      </c>
      <c r="D13" s="1077"/>
      <c r="E13" s="1078"/>
      <c r="F13" s="1078"/>
      <c r="G13" s="1078">
        <v>316</v>
      </c>
      <c r="H13" s="1078"/>
      <c r="I13" s="1078"/>
      <c r="J13" s="1078"/>
      <c r="K13" s="1079"/>
      <c r="L13" s="1078"/>
      <c r="M13" s="1078"/>
      <c r="N13" s="1078"/>
      <c r="O13" s="1078"/>
      <c r="P13" s="1078"/>
      <c r="Q13" s="1078">
        <f t="shared" si="0"/>
        <v>316</v>
      </c>
    </row>
    <row r="14" spans="2:17" ht="12.75">
      <c r="B14" s="1075">
        <v>841402</v>
      </c>
      <c r="C14" s="1076" t="s">
        <v>1455</v>
      </c>
      <c r="D14" s="1077"/>
      <c r="E14" s="1078"/>
      <c r="F14" s="1078"/>
      <c r="G14" s="1078">
        <v>3569</v>
      </c>
      <c r="H14" s="1079"/>
      <c r="I14" s="1079"/>
      <c r="J14" s="1079"/>
      <c r="K14" s="1079"/>
      <c r="L14" s="1078"/>
      <c r="M14" s="1078"/>
      <c r="N14" s="1078"/>
      <c r="O14" s="1078"/>
      <c r="P14" s="1078"/>
      <c r="Q14" s="1078">
        <f t="shared" si="0"/>
        <v>3569</v>
      </c>
    </row>
    <row r="15" spans="2:17" ht="12.75">
      <c r="B15" s="1075">
        <v>841403</v>
      </c>
      <c r="C15" s="1076" t="s">
        <v>1456</v>
      </c>
      <c r="D15" s="1077"/>
      <c r="E15" s="1078">
        <v>3151</v>
      </c>
      <c r="F15" s="1078">
        <v>606</v>
      </c>
      <c r="G15" s="1078">
        <v>12281</v>
      </c>
      <c r="H15" s="1079">
        <v>1325</v>
      </c>
      <c r="I15" s="1079"/>
      <c r="J15" s="1079">
        <v>7788</v>
      </c>
      <c r="K15" s="1079"/>
      <c r="L15" s="1078"/>
      <c r="M15" s="1078">
        <v>8014</v>
      </c>
      <c r="N15" s="1078">
        <v>9269</v>
      </c>
      <c r="O15" s="1078">
        <v>11292</v>
      </c>
      <c r="P15" s="1078">
        <v>250</v>
      </c>
      <c r="Q15" s="1078">
        <f t="shared" si="0"/>
        <v>53976</v>
      </c>
    </row>
    <row r="16" spans="2:17" ht="12.75">
      <c r="B16" s="1075">
        <v>841902</v>
      </c>
      <c r="C16" s="1076" t="s">
        <v>917</v>
      </c>
      <c r="D16" s="1077"/>
      <c r="E16" s="1078"/>
      <c r="F16" s="1078"/>
      <c r="G16" s="1078">
        <v>561</v>
      </c>
      <c r="H16" s="1079"/>
      <c r="I16" s="1079"/>
      <c r="J16" s="1079"/>
      <c r="K16" s="1079"/>
      <c r="L16" s="1078"/>
      <c r="M16" s="1078"/>
      <c r="N16" s="1078"/>
      <c r="O16" s="1078"/>
      <c r="P16" s="1078"/>
      <c r="Q16" s="1078">
        <f t="shared" si="0"/>
        <v>561</v>
      </c>
    </row>
    <row r="17" spans="2:17" ht="12.75">
      <c r="B17" s="1075">
        <v>841906</v>
      </c>
      <c r="C17" s="1076" t="s">
        <v>918</v>
      </c>
      <c r="D17" s="1077"/>
      <c r="E17" s="1078"/>
      <c r="F17" s="1078"/>
      <c r="G17" s="1078"/>
      <c r="H17" s="1079"/>
      <c r="I17" s="1079"/>
      <c r="J17" s="1079"/>
      <c r="K17" s="1079"/>
      <c r="L17" s="1078"/>
      <c r="M17" s="1078"/>
      <c r="N17" s="1078"/>
      <c r="O17" s="1078"/>
      <c r="P17" s="1078">
        <v>8434</v>
      </c>
      <c r="Q17" s="1078">
        <f t="shared" si="0"/>
        <v>8434</v>
      </c>
    </row>
    <row r="18" spans="2:17" ht="12.75">
      <c r="B18" s="1075">
        <v>841907</v>
      </c>
      <c r="C18" s="1076" t="s">
        <v>919</v>
      </c>
      <c r="D18" s="1077"/>
      <c r="E18" s="1078"/>
      <c r="F18" s="1078"/>
      <c r="G18" s="1078"/>
      <c r="H18" s="1079"/>
      <c r="I18" s="1079">
        <v>214976</v>
      </c>
      <c r="J18" s="1079"/>
      <c r="K18" s="1079"/>
      <c r="L18" s="1078"/>
      <c r="M18" s="1078"/>
      <c r="N18" s="1078"/>
      <c r="O18" s="1078"/>
      <c r="P18" s="1078"/>
      <c r="Q18" s="1078">
        <f t="shared" si="0"/>
        <v>214976</v>
      </c>
    </row>
    <row r="19" spans="2:17" ht="12.75">
      <c r="B19" s="1075">
        <v>851011</v>
      </c>
      <c r="C19" s="1076" t="s">
        <v>930</v>
      </c>
      <c r="D19" s="1077"/>
      <c r="E19" s="1078"/>
      <c r="F19" s="1078"/>
      <c r="G19" s="1078">
        <v>6</v>
      </c>
      <c r="H19" s="1079"/>
      <c r="I19" s="1079"/>
      <c r="J19" s="1079">
        <v>30</v>
      </c>
      <c r="K19" s="1079"/>
      <c r="L19" s="1078"/>
      <c r="M19" s="1078"/>
      <c r="N19" s="1078"/>
      <c r="O19" s="1078">
        <v>16345</v>
      </c>
      <c r="P19" s="1078"/>
      <c r="Q19" s="1078">
        <f t="shared" si="0"/>
        <v>16381</v>
      </c>
    </row>
    <row r="20" spans="2:17" ht="12.75">
      <c r="B20" s="1075">
        <v>843044</v>
      </c>
      <c r="C20" s="1076" t="s">
        <v>1457</v>
      </c>
      <c r="D20" s="1077"/>
      <c r="E20" s="1078"/>
      <c r="F20" s="1078"/>
      <c r="G20" s="1078">
        <v>535</v>
      </c>
      <c r="H20" s="1079"/>
      <c r="I20" s="1079"/>
      <c r="J20" s="1079"/>
      <c r="K20" s="1079"/>
      <c r="L20" s="1078"/>
      <c r="M20" s="1078"/>
      <c r="N20" s="1078"/>
      <c r="O20" s="1078"/>
      <c r="P20" s="1078"/>
      <c r="Q20" s="1078">
        <f t="shared" si="0"/>
        <v>535</v>
      </c>
    </row>
    <row r="21" spans="2:17" ht="12.75">
      <c r="B21" s="1075">
        <v>862231</v>
      </c>
      <c r="C21" s="1076" t="s">
        <v>1458</v>
      </c>
      <c r="D21" s="1077"/>
      <c r="E21" s="1078"/>
      <c r="F21" s="1078"/>
      <c r="G21" s="1078">
        <v>232</v>
      </c>
      <c r="H21" s="1079"/>
      <c r="I21" s="1079"/>
      <c r="J21" s="1079"/>
      <c r="K21" s="1079"/>
      <c r="L21" s="1078"/>
      <c r="M21" s="1078"/>
      <c r="N21" s="1078"/>
      <c r="O21" s="1078"/>
      <c r="P21" s="1078"/>
      <c r="Q21" s="1078">
        <f t="shared" si="0"/>
        <v>232</v>
      </c>
    </row>
    <row r="22" spans="2:17" ht="12.75">
      <c r="B22" s="1075">
        <v>869041</v>
      </c>
      <c r="C22" s="1076" t="s">
        <v>1459</v>
      </c>
      <c r="D22" s="1077"/>
      <c r="E22" s="1078">
        <v>1628</v>
      </c>
      <c r="F22" s="1078">
        <v>406</v>
      </c>
      <c r="G22" s="1078">
        <v>380</v>
      </c>
      <c r="H22" s="1079"/>
      <c r="I22" s="1079"/>
      <c r="J22" s="1079"/>
      <c r="K22" s="1079"/>
      <c r="L22" s="1078"/>
      <c r="M22" s="1078"/>
      <c r="N22" s="1078"/>
      <c r="O22" s="1078"/>
      <c r="P22" s="1078"/>
      <c r="Q22" s="1078">
        <f t="shared" si="0"/>
        <v>2414</v>
      </c>
    </row>
    <row r="23" spans="2:17" ht="12.75">
      <c r="B23" s="1075">
        <v>869042</v>
      </c>
      <c r="C23" s="1076" t="s">
        <v>920</v>
      </c>
      <c r="D23" s="1077"/>
      <c r="E23" s="1078">
        <v>1473</v>
      </c>
      <c r="F23" s="1078">
        <v>403</v>
      </c>
      <c r="G23" s="1078">
        <v>804</v>
      </c>
      <c r="H23" s="1079"/>
      <c r="I23" s="1079"/>
      <c r="J23" s="1079"/>
      <c r="K23" s="1079">
        <v>120</v>
      </c>
      <c r="L23" s="1078">
        <v>0</v>
      </c>
      <c r="M23" s="1078"/>
      <c r="N23" s="1078"/>
      <c r="O23" s="1078"/>
      <c r="P23" s="1078"/>
      <c r="Q23" s="1078">
        <f t="shared" si="0"/>
        <v>2800</v>
      </c>
    </row>
    <row r="24" spans="2:17" ht="12.75">
      <c r="B24" s="1075">
        <v>882115</v>
      </c>
      <c r="C24" s="1076" t="s">
        <v>921</v>
      </c>
      <c r="D24" s="1077"/>
      <c r="E24" s="1078"/>
      <c r="F24" s="1078">
        <v>140</v>
      </c>
      <c r="G24" s="1078"/>
      <c r="H24" s="1079"/>
      <c r="I24" s="1079"/>
      <c r="J24" s="1079"/>
      <c r="K24" s="1079"/>
      <c r="L24" s="1078">
        <v>1694</v>
      </c>
      <c r="M24" s="1078"/>
      <c r="N24" s="1078"/>
      <c r="O24" s="1078"/>
      <c r="P24" s="1078"/>
      <c r="Q24" s="1078">
        <f t="shared" si="0"/>
        <v>1834</v>
      </c>
    </row>
    <row r="25" spans="2:17" ht="12.75">
      <c r="B25" s="1075">
        <v>882116</v>
      </c>
      <c r="C25" s="1076" t="s">
        <v>1460</v>
      </c>
      <c r="D25" s="1077"/>
      <c r="E25" s="1080"/>
      <c r="F25" s="1078">
        <v>23</v>
      </c>
      <c r="G25" s="1078"/>
      <c r="H25" s="1078"/>
      <c r="I25" s="1078"/>
      <c r="J25" s="1078"/>
      <c r="K25" s="1079"/>
      <c r="L25" s="1081">
        <v>519</v>
      </c>
      <c r="M25" s="1081"/>
      <c r="N25" s="1081"/>
      <c r="O25" s="1081"/>
      <c r="P25" s="1081"/>
      <c r="Q25" s="1078">
        <f t="shared" si="0"/>
        <v>542</v>
      </c>
    </row>
    <row r="26" spans="2:17" ht="12.75">
      <c r="B26" s="1075">
        <v>882117</v>
      </c>
      <c r="C26" s="1076" t="s">
        <v>922</v>
      </c>
      <c r="D26" s="1077"/>
      <c r="E26" s="1080"/>
      <c r="F26" s="1078"/>
      <c r="G26" s="1078"/>
      <c r="H26" s="1078"/>
      <c r="I26" s="1078"/>
      <c r="J26" s="1078"/>
      <c r="K26" s="1079"/>
      <c r="L26" s="1081">
        <v>186</v>
      </c>
      <c r="M26" s="1081"/>
      <c r="N26" s="1081"/>
      <c r="O26" s="1081"/>
      <c r="P26" s="1081"/>
      <c r="Q26" s="1078">
        <f t="shared" si="0"/>
        <v>186</v>
      </c>
    </row>
    <row r="27" spans="2:17" ht="12.75">
      <c r="B27" s="1075">
        <v>882122</v>
      </c>
      <c r="C27" s="1076" t="s">
        <v>1461</v>
      </c>
      <c r="D27" s="1077"/>
      <c r="E27" s="1080"/>
      <c r="F27" s="1078"/>
      <c r="G27" s="1078">
        <v>281</v>
      </c>
      <c r="H27" s="1078"/>
      <c r="I27" s="1078"/>
      <c r="J27" s="1078"/>
      <c r="K27" s="1079"/>
      <c r="L27" s="1081">
        <v>1753</v>
      </c>
      <c r="M27" s="1081"/>
      <c r="N27" s="1081"/>
      <c r="O27" s="1081"/>
      <c r="P27" s="1081"/>
      <c r="Q27" s="1078">
        <f t="shared" si="0"/>
        <v>2034</v>
      </c>
    </row>
    <row r="28" spans="2:17" ht="12.75">
      <c r="B28" s="1075">
        <v>882123</v>
      </c>
      <c r="C28" s="1076" t="s">
        <v>1462</v>
      </c>
      <c r="D28" s="1077"/>
      <c r="E28" s="1080"/>
      <c r="F28" s="1078"/>
      <c r="G28" s="1078"/>
      <c r="H28" s="1078"/>
      <c r="I28" s="1078"/>
      <c r="J28" s="1078"/>
      <c r="K28" s="1079"/>
      <c r="L28" s="1081">
        <v>510</v>
      </c>
      <c r="M28" s="1081"/>
      <c r="N28" s="1081"/>
      <c r="O28" s="1081"/>
      <c r="P28" s="1081"/>
      <c r="Q28" s="1078">
        <f t="shared" si="0"/>
        <v>510</v>
      </c>
    </row>
    <row r="29" spans="2:17" ht="12.75">
      <c r="B29" s="1075">
        <v>882124</v>
      </c>
      <c r="C29" s="1076" t="s">
        <v>1463</v>
      </c>
      <c r="D29" s="1077"/>
      <c r="E29" s="1080"/>
      <c r="F29" s="1078"/>
      <c r="G29" s="1078"/>
      <c r="H29" s="1078"/>
      <c r="I29" s="1078"/>
      <c r="J29" s="1078"/>
      <c r="K29" s="1079"/>
      <c r="L29" s="1081">
        <v>100</v>
      </c>
      <c r="M29" s="1081"/>
      <c r="N29" s="1081"/>
      <c r="O29" s="1081"/>
      <c r="P29" s="1081"/>
      <c r="Q29" s="1078">
        <f t="shared" si="0"/>
        <v>100</v>
      </c>
    </row>
    <row r="30" spans="2:17" ht="12.75">
      <c r="B30" s="1075">
        <v>882129</v>
      </c>
      <c r="C30" s="1076" t="s">
        <v>1464</v>
      </c>
      <c r="D30" s="1077"/>
      <c r="E30" s="1080"/>
      <c r="F30" s="1078"/>
      <c r="G30" s="1078">
        <v>267</v>
      </c>
      <c r="H30" s="1078">
        <v>1020</v>
      </c>
      <c r="I30" s="1078"/>
      <c r="J30" s="1078"/>
      <c r="K30" s="1079"/>
      <c r="L30" s="1081">
        <v>3261</v>
      </c>
      <c r="M30" s="1081"/>
      <c r="N30" s="1081"/>
      <c r="O30" s="1081"/>
      <c r="P30" s="1081"/>
      <c r="Q30" s="1078">
        <f t="shared" si="0"/>
        <v>4548</v>
      </c>
    </row>
    <row r="31" spans="2:17" ht="12.75">
      <c r="B31" s="1075">
        <v>889921</v>
      </c>
      <c r="C31" s="1076" t="s">
        <v>1465</v>
      </c>
      <c r="D31" s="1077"/>
      <c r="E31" s="1078">
        <v>1879</v>
      </c>
      <c r="F31" s="1078">
        <v>419</v>
      </c>
      <c r="G31" s="1078">
        <v>894</v>
      </c>
      <c r="H31" s="1079"/>
      <c r="I31" s="1079"/>
      <c r="J31" s="1079"/>
      <c r="K31" s="1079"/>
      <c r="L31" s="1078"/>
      <c r="M31" s="1078"/>
      <c r="N31" s="1078"/>
      <c r="O31" s="1078"/>
      <c r="P31" s="1078"/>
      <c r="Q31" s="1078">
        <f t="shared" si="0"/>
        <v>3192</v>
      </c>
    </row>
    <row r="32" spans="2:17" ht="12.75">
      <c r="B32" s="1075">
        <v>889102</v>
      </c>
      <c r="C32" s="1076" t="s">
        <v>923</v>
      </c>
      <c r="D32" s="1077"/>
      <c r="E32" s="1078"/>
      <c r="F32" s="1078"/>
      <c r="G32" s="1078">
        <v>111</v>
      </c>
      <c r="H32" s="1079"/>
      <c r="I32" s="1079"/>
      <c r="J32" s="1079"/>
      <c r="K32" s="1079"/>
      <c r="L32" s="1078"/>
      <c r="M32" s="1078"/>
      <c r="N32" s="1078"/>
      <c r="O32" s="1078"/>
      <c r="P32" s="1078"/>
      <c r="Q32" s="1078">
        <f t="shared" si="0"/>
        <v>111</v>
      </c>
    </row>
    <row r="33" spans="2:17" ht="12.75">
      <c r="B33" s="1075">
        <v>890301</v>
      </c>
      <c r="C33" s="1076" t="s">
        <v>1466</v>
      </c>
      <c r="D33" s="1077"/>
      <c r="E33" s="1080"/>
      <c r="F33" s="1078"/>
      <c r="G33" s="1078"/>
      <c r="H33" s="1078"/>
      <c r="I33" s="1078"/>
      <c r="J33" s="1078"/>
      <c r="K33" s="1079">
        <v>3432</v>
      </c>
      <c r="L33" s="1081"/>
      <c r="M33" s="1081"/>
      <c r="N33" s="1081"/>
      <c r="O33" s="1081"/>
      <c r="P33" s="1081"/>
      <c r="Q33" s="1078">
        <f t="shared" si="0"/>
        <v>3432</v>
      </c>
    </row>
    <row r="34" spans="2:17" ht="12.75">
      <c r="B34" s="1075">
        <v>890441</v>
      </c>
      <c r="C34" s="1076" t="s">
        <v>924</v>
      </c>
      <c r="D34" s="1077"/>
      <c r="E34" s="1080">
        <v>187</v>
      </c>
      <c r="F34" s="1078">
        <v>20</v>
      </c>
      <c r="G34" s="1078"/>
      <c r="H34" s="1078"/>
      <c r="I34" s="1078"/>
      <c r="J34" s="1078"/>
      <c r="K34" s="1079"/>
      <c r="L34" s="1081"/>
      <c r="M34" s="1081"/>
      <c r="N34" s="1081"/>
      <c r="O34" s="1081"/>
      <c r="P34" s="1081"/>
      <c r="Q34" s="1078">
        <f t="shared" si="0"/>
        <v>207</v>
      </c>
    </row>
    <row r="35" spans="2:17" ht="12.75">
      <c r="B35" s="1075">
        <v>890442</v>
      </c>
      <c r="C35" s="1076" t="s">
        <v>925</v>
      </c>
      <c r="D35" s="1077"/>
      <c r="E35" s="1080">
        <v>4212</v>
      </c>
      <c r="F35" s="1078">
        <v>583</v>
      </c>
      <c r="G35" s="1078">
        <v>5</v>
      </c>
      <c r="H35" s="1078"/>
      <c r="I35" s="1078"/>
      <c r="J35" s="1078"/>
      <c r="K35" s="1079"/>
      <c r="L35" s="1081"/>
      <c r="M35" s="1081"/>
      <c r="N35" s="1081"/>
      <c r="O35" s="1081"/>
      <c r="P35" s="1081"/>
      <c r="Q35" s="1078">
        <f t="shared" si="0"/>
        <v>4800</v>
      </c>
    </row>
    <row r="36" spans="2:17" ht="12.75">
      <c r="B36" s="1075">
        <v>890443</v>
      </c>
      <c r="C36" s="1076" t="s">
        <v>926</v>
      </c>
      <c r="D36" s="1077"/>
      <c r="E36" s="1080">
        <v>97</v>
      </c>
      <c r="F36" s="1078">
        <v>34</v>
      </c>
      <c r="G36" s="1078"/>
      <c r="H36" s="1078"/>
      <c r="I36" s="1078"/>
      <c r="J36" s="1078"/>
      <c r="K36" s="1079"/>
      <c r="L36" s="1081"/>
      <c r="M36" s="1081"/>
      <c r="N36" s="1081"/>
      <c r="O36" s="1081"/>
      <c r="P36" s="1081"/>
      <c r="Q36" s="1078">
        <f t="shared" si="0"/>
        <v>131</v>
      </c>
    </row>
    <row r="37" spans="2:17" ht="12.75">
      <c r="B37" s="1075">
        <v>910502</v>
      </c>
      <c r="C37" s="1076" t="s">
        <v>1467</v>
      </c>
      <c r="D37" s="1077"/>
      <c r="E37" s="1078">
        <v>2347</v>
      </c>
      <c r="F37" s="1078">
        <v>624</v>
      </c>
      <c r="G37" s="1078">
        <v>2727</v>
      </c>
      <c r="H37" s="1079"/>
      <c r="I37" s="1079"/>
      <c r="J37" s="1079"/>
      <c r="K37" s="1079"/>
      <c r="L37" s="1078"/>
      <c r="M37" s="1078"/>
      <c r="N37" s="1078"/>
      <c r="O37" s="1078">
        <v>647</v>
      </c>
      <c r="P37" s="1078"/>
      <c r="Q37" s="1078">
        <f t="shared" si="0"/>
        <v>6345</v>
      </c>
    </row>
    <row r="38" spans="2:17" ht="12.75">
      <c r="B38" s="1075">
        <v>931102</v>
      </c>
      <c r="C38" s="1076" t="s">
        <v>1468</v>
      </c>
      <c r="D38" s="1077"/>
      <c r="E38" s="1078"/>
      <c r="F38" s="1078"/>
      <c r="G38" s="1078">
        <v>651</v>
      </c>
      <c r="H38" s="1079"/>
      <c r="I38" s="1079"/>
      <c r="J38" s="1079"/>
      <c r="K38" s="1079"/>
      <c r="L38" s="1081"/>
      <c r="M38" s="1081"/>
      <c r="N38" s="1081"/>
      <c r="O38" s="1081">
        <v>710</v>
      </c>
      <c r="P38" s="1081"/>
      <c r="Q38" s="1078">
        <f t="shared" si="0"/>
        <v>1361</v>
      </c>
    </row>
    <row r="39" spans="2:17" ht="12.75">
      <c r="B39" s="1075">
        <v>960302</v>
      </c>
      <c r="C39" s="1076" t="s">
        <v>1469</v>
      </c>
      <c r="D39" s="1077"/>
      <c r="E39" s="1078"/>
      <c r="F39" s="1078"/>
      <c r="G39" s="1078">
        <v>115</v>
      </c>
      <c r="H39" s="1079"/>
      <c r="I39" s="1079"/>
      <c r="J39" s="1079"/>
      <c r="K39" s="1079"/>
      <c r="L39" s="1081"/>
      <c r="M39" s="1081"/>
      <c r="N39" s="1081"/>
      <c r="O39" s="1081"/>
      <c r="P39" s="1081"/>
      <c r="Q39" s="1078">
        <f t="shared" si="0"/>
        <v>115</v>
      </c>
    </row>
    <row r="40" spans="2:17" ht="12.75">
      <c r="B40" s="1075"/>
      <c r="C40" s="1076"/>
      <c r="D40" s="1077"/>
      <c r="E40" s="1078"/>
      <c r="F40" s="1078"/>
      <c r="G40" s="1078"/>
      <c r="H40" s="1079"/>
      <c r="I40" s="1079"/>
      <c r="J40" s="1079"/>
      <c r="K40" s="1079"/>
      <c r="L40" s="1081"/>
      <c r="M40" s="1081"/>
      <c r="N40" s="1081"/>
      <c r="O40" s="1081"/>
      <c r="P40" s="1081"/>
      <c r="Q40" s="1078"/>
    </row>
    <row r="41" spans="2:17" ht="12.75">
      <c r="B41" s="1075" t="s">
        <v>35</v>
      </c>
      <c r="C41" s="1076"/>
      <c r="D41" s="1077"/>
      <c r="E41" s="1078"/>
      <c r="F41" s="1078"/>
      <c r="G41" s="1078"/>
      <c r="H41" s="1079"/>
      <c r="I41" s="1079"/>
      <c r="J41" s="1079"/>
      <c r="K41" s="1079"/>
      <c r="L41" s="1081"/>
      <c r="M41" s="1081"/>
      <c r="N41" s="1081"/>
      <c r="O41" s="1081"/>
      <c r="P41" s="1081"/>
      <c r="Q41" s="1104">
        <f>SUM(Q9:Q40)</f>
        <v>344611</v>
      </c>
    </row>
    <row r="42" spans="2:17" ht="12.75">
      <c r="B42" s="1082"/>
      <c r="C42" s="1076"/>
      <c r="D42" s="1077"/>
      <c r="E42" s="1080"/>
      <c r="F42" s="1078"/>
      <c r="G42" s="1078"/>
      <c r="H42" s="1078"/>
      <c r="I42" s="1078"/>
      <c r="J42" s="1078"/>
      <c r="K42" s="1079"/>
      <c r="L42" s="1081"/>
      <c r="M42" s="1081"/>
      <c r="N42" s="1081"/>
      <c r="O42" s="1081"/>
      <c r="P42" s="1081"/>
      <c r="Q42" s="1078"/>
    </row>
    <row r="43" spans="2:17" ht="12.75">
      <c r="B43" s="1083" t="s">
        <v>36</v>
      </c>
      <c r="C43" s="1084"/>
      <c r="D43" s="1085"/>
      <c r="E43" s="1086"/>
      <c r="F43" s="1087"/>
      <c r="G43" s="1087"/>
      <c r="H43" s="1087"/>
      <c r="I43" s="1087"/>
      <c r="J43" s="1087"/>
      <c r="K43" s="1088"/>
      <c r="L43" s="1105"/>
      <c r="M43" s="1105"/>
      <c r="N43" s="1105"/>
      <c r="O43" s="1105"/>
      <c r="P43" s="1105"/>
      <c r="Q43" s="1087">
        <v>-10157</v>
      </c>
    </row>
    <row r="44" spans="2:17" ht="13.5" thickBot="1">
      <c r="B44" s="1083"/>
      <c r="C44" s="1084"/>
      <c r="D44" s="1085"/>
      <c r="E44" s="1086"/>
      <c r="F44" s="1087"/>
      <c r="G44" s="1087"/>
      <c r="H44" s="1087"/>
      <c r="I44" s="1087"/>
      <c r="J44" s="1087"/>
      <c r="K44" s="1088"/>
      <c r="L44" s="1087"/>
      <c r="M44" s="1087"/>
      <c r="N44" s="1087"/>
      <c r="O44" s="1087"/>
      <c r="P44" s="1087"/>
      <c r="Q44" s="1087"/>
    </row>
    <row r="45" spans="2:17" ht="13.5" thickBot="1">
      <c r="B45" s="1089" t="s">
        <v>1189</v>
      </c>
      <c r="C45" s="1090"/>
      <c r="D45" s="1091"/>
      <c r="E45" s="1092">
        <f aca="true" t="shared" si="1" ref="E45:P45">SUM(E9:E44)</f>
        <v>14974</v>
      </c>
      <c r="F45" s="1092">
        <f t="shared" si="1"/>
        <v>3258</v>
      </c>
      <c r="G45" s="1092">
        <f t="shared" si="1"/>
        <v>25396</v>
      </c>
      <c r="H45" s="1092">
        <f t="shared" si="1"/>
        <v>2345</v>
      </c>
      <c r="I45" s="1092">
        <f t="shared" si="1"/>
        <v>214976</v>
      </c>
      <c r="J45" s="1092">
        <f t="shared" si="1"/>
        <v>7818</v>
      </c>
      <c r="K45" s="1092">
        <f t="shared" si="1"/>
        <v>3552</v>
      </c>
      <c r="L45" s="1092">
        <f t="shared" si="1"/>
        <v>8023</v>
      </c>
      <c r="M45" s="1092">
        <f t="shared" si="1"/>
        <v>8014</v>
      </c>
      <c r="N45" s="1092">
        <f t="shared" si="1"/>
        <v>9269</v>
      </c>
      <c r="O45" s="1092">
        <f t="shared" si="1"/>
        <v>38302</v>
      </c>
      <c r="P45" s="1092">
        <f t="shared" si="1"/>
        <v>8684</v>
      </c>
      <c r="Q45" s="1092">
        <f>Q41+Q43</f>
        <v>334454</v>
      </c>
    </row>
    <row r="48" spans="7:11" ht="12.75">
      <c r="G48" s="1093"/>
      <c r="H48" s="1093"/>
      <c r="I48" s="1093"/>
      <c r="J48" s="1093"/>
      <c r="K48" s="1093"/>
    </row>
    <row r="50" spans="7:17" ht="12.75">
      <c r="G50" s="1093"/>
      <c r="Q50" s="1093"/>
    </row>
  </sheetData>
  <sheetProtection/>
  <mergeCells count="14">
    <mergeCell ref="H6:H8"/>
    <mergeCell ref="K6:K8"/>
    <mergeCell ref="B6:D8"/>
    <mergeCell ref="E6:E8"/>
    <mergeCell ref="F6:F8"/>
    <mergeCell ref="G6:G8"/>
    <mergeCell ref="J6:J8"/>
    <mergeCell ref="I6:I8"/>
    <mergeCell ref="Q6:Q8"/>
    <mergeCell ref="L6:L8"/>
    <mergeCell ref="O6:O8"/>
    <mergeCell ref="N6:N8"/>
    <mergeCell ref="M6:M8"/>
    <mergeCell ref="P6:P7"/>
  </mergeCells>
  <printOptions/>
  <pageMargins left="0.18" right="0.22" top="0.49" bottom="0.54" header="0.5" footer="0.5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">
      <selection activeCell="H12" sqref="H1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3" spans="1:6" s="3" customFormat="1" ht="21" customHeight="1" thickBot="1">
      <c r="A3" s="187"/>
      <c r="B3" s="188"/>
      <c r="C3" s="246"/>
      <c r="D3" s="246"/>
      <c r="E3" s="246"/>
      <c r="F3" s="244" t="s">
        <v>39</v>
      </c>
    </row>
    <row r="4" spans="1:6" s="99" customFormat="1" ht="25.5" customHeight="1">
      <c r="A4" s="1153" t="s">
        <v>123</v>
      </c>
      <c r="B4" s="1154"/>
      <c r="C4" s="1155" t="s">
        <v>1024</v>
      </c>
      <c r="D4" s="1156"/>
      <c r="E4" s="1157"/>
      <c r="F4" s="247" t="s">
        <v>1180</v>
      </c>
    </row>
    <row r="5" spans="1:6" s="99" customFormat="1" ht="16.5" thickBot="1">
      <c r="A5" s="191" t="s">
        <v>122</v>
      </c>
      <c r="B5" s="192"/>
      <c r="C5" s="1158" t="s">
        <v>148</v>
      </c>
      <c r="D5" s="1183"/>
      <c r="E5" s="1183"/>
      <c r="F5" s="248" t="s">
        <v>169</v>
      </c>
    </row>
    <row r="6" spans="1:6" s="100" customFormat="1" ht="15.75" customHeight="1" thickBot="1">
      <c r="A6" s="193"/>
      <c r="B6" s="193"/>
      <c r="C6" s="193"/>
      <c r="D6" s="193"/>
      <c r="E6" s="193"/>
      <c r="F6" s="194" t="s">
        <v>1168</v>
      </c>
    </row>
    <row r="7" spans="1:6" ht="13.5" thickBot="1">
      <c r="A7" s="1160" t="s">
        <v>124</v>
      </c>
      <c r="B7" s="1161"/>
      <c r="C7" s="1164" t="s">
        <v>1169</v>
      </c>
      <c r="D7" s="462" t="s">
        <v>412</v>
      </c>
      <c r="E7" s="462" t="s">
        <v>413</v>
      </c>
      <c r="F7" s="1151" t="s">
        <v>179</v>
      </c>
    </row>
    <row r="8" spans="1:6" ht="13.5" thickBot="1">
      <c r="A8" s="1162"/>
      <c r="B8" s="1163"/>
      <c r="C8" s="1165"/>
      <c r="D8" s="1166" t="s">
        <v>423</v>
      </c>
      <c r="E8" s="1167"/>
      <c r="F8" s="1152"/>
    </row>
    <row r="9" spans="1:6" s="84" customFormat="1" ht="12.75" customHeight="1" thickBot="1">
      <c r="A9" s="182">
        <v>1</v>
      </c>
      <c r="B9" s="183">
        <v>2</v>
      </c>
      <c r="C9" s="183">
        <v>3</v>
      </c>
      <c r="D9" s="463">
        <v>4</v>
      </c>
      <c r="E9" s="463">
        <v>5</v>
      </c>
      <c r="F9" s="184">
        <v>6</v>
      </c>
    </row>
    <row r="10" spans="1:6" s="84" customFormat="1" ht="15.75" customHeight="1" thickBot="1">
      <c r="A10" s="195"/>
      <c r="B10" s="196"/>
      <c r="C10" s="196" t="s">
        <v>1170</v>
      </c>
      <c r="D10" s="196"/>
      <c r="E10" s="196"/>
      <c r="F10" s="197"/>
    </row>
    <row r="11" spans="1:6" s="101" customFormat="1" ht="12" customHeight="1" thickBot="1">
      <c r="A11" s="182" t="s">
        <v>1131</v>
      </c>
      <c r="B11" s="198"/>
      <c r="C11" s="199" t="s">
        <v>141</v>
      </c>
      <c r="D11" s="121">
        <f>SUM(D12:D19)</f>
        <v>0</v>
      </c>
      <c r="E11" s="121">
        <f>SUM(E12:E19)</f>
        <v>0</v>
      </c>
      <c r="F11" s="121">
        <f>SUM(F12:F19)</f>
        <v>0</v>
      </c>
    </row>
    <row r="12" spans="1:6" s="101" customFormat="1" ht="12" customHeight="1">
      <c r="A12" s="203"/>
      <c r="B12" s="201" t="s">
        <v>1266</v>
      </c>
      <c r="C12" s="15" t="s">
        <v>1375</v>
      </c>
      <c r="D12" s="39"/>
      <c r="E12" s="39"/>
      <c r="F12" s="39"/>
    </row>
    <row r="13" spans="1:6" s="101" customFormat="1" ht="12" customHeight="1">
      <c r="A13" s="200"/>
      <c r="B13" s="201" t="s">
        <v>1267</v>
      </c>
      <c r="C13" s="9" t="s">
        <v>1376</v>
      </c>
      <c r="D13" s="38"/>
      <c r="E13" s="38"/>
      <c r="F13" s="38"/>
    </row>
    <row r="14" spans="1:6" s="101" customFormat="1" ht="12" customHeight="1">
      <c r="A14" s="200"/>
      <c r="B14" s="201" t="s">
        <v>1268</v>
      </c>
      <c r="C14" s="9" t="s">
        <v>1377</v>
      </c>
      <c r="D14" s="38"/>
      <c r="E14" s="38"/>
      <c r="F14" s="38"/>
    </row>
    <row r="15" spans="1:6" s="101" customFormat="1" ht="12" customHeight="1">
      <c r="A15" s="200"/>
      <c r="B15" s="201" t="s">
        <v>1269</v>
      </c>
      <c r="C15" s="9" t="s">
        <v>1378</v>
      </c>
      <c r="D15" s="38"/>
      <c r="E15" s="38"/>
      <c r="F15" s="38"/>
    </row>
    <row r="16" spans="1:6" s="101" customFormat="1" ht="12" customHeight="1">
      <c r="A16" s="200"/>
      <c r="B16" s="201" t="s">
        <v>1325</v>
      </c>
      <c r="C16" s="8" t="s">
        <v>1379</v>
      </c>
      <c r="D16" s="38"/>
      <c r="E16" s="38"/>
      <c r="F16" s="38"/>
    </row>
    <row r="17" spans="1:6" s="101" customFormat="1" ht="12" customHeight="1">
      <c r="A17" s="205"/>
      <c r="B17" s="201" t="s">
        <v>1270</v>
      </c>
      <c r="C17" s="9" t="s">
        <v>1380</v>
      </c>
      <c r="D17" s="40"/>
      <c r="E17" s="40"/>
      <c r="F17" s="40"/>
    </row>
    <row r="18" spans="1:6" s="102" customFormat="1" ht="12" customHeight="1">
      <c r="A18" s="200"/>
      <c r="B18" s="201" t="s">
        <v>1271</v>
      </c>
      <c r="C18" s="9" t="s">
        <v>142</v>
      </c>
      <c r="D18" s="38"/>
      <c r="E18" s="38"/>
      <c r="F18" s="38"/>
    </row>
    <row r="19" spans="1:6" s="102" customFormat="1" ht="12" customHeight="1" thickBot="1">
      <c r="A19" s="206"/>
      <c r="B19" s="207" t="s">
        <v>1280</v>
      </c>
      <c r="C19" s="8" t="s">
        <v>119</v>
      </c>
      <c r="D19" s="41"/>
      <c r="E19" s="41"/>
      <c r="F19" s="41"/>
    </row>
    <row r="20" spans="1:6" s="101" customFormat="1" ht="12" customHeight="1" thickBot="1">
      <c r="A20" s="182" t="s">
        <v>1132</v>
      </c>
      <c r="B20" s="198"/>
      <c r="C20" s="199" t="s">
        <v>143</v>
      </c>
      <c r="D20" s="121">
        <f>SUM(D21:D24)</f>
        <v>0</v>
      </c>
      <c r="E20" s="121">
        <f>SUM(E21:E24)</f>
        <v>410</v>
      </c>
      <c r="F20" s="121">
        <f>SUM(F21:F24)</f>
        <v>410</v>
      </c>
    </row>
    <row r="21" spans="1:6" s="102" customFormat="1" ht="12" customHeight="1">
      <c r="A21" s="200"/>
      <c r="B21" s="201" t="s">
        <v>1272</v>
      </c>
      <c r="C21" s="11" t="s">
        <v>1286</v>
      </c>
      <c r="D21" s="38">
        <v>0</v>
      </c>
      <c r="E21" s="38">
        <v>410</v>
      </c>
      <c r="F21" s="38">
        <v>410</v>
      </c>
    </row>
    <row r="22" spans="1:6" s="102" customFormat="1" ht="12" customHeight="1">
      <c r="A22" s="200"/>
      <c r="B22" s="201" t="s">
        <v>1273</v>
      </c>
      <c r="C22" s="9" t="s">
        <v>1287</v>
      </c>
      <c r="D22" s="38"/>
      <c r="E22" s="38"/>
      <c r="F22" s="38"/>
    </row>
    <row r="23" spans="1:6" s="102" customFormat="1" ht="12" customHeight="1">
      <c r="A23" s="200"/>
      <c r="B23" s="201" t="s">
        <v>1274</v>
      </c>
      <c r="C23" s="9" t="s">
        <v>144</v>
      </c>
      <c r="D23" s="38"/>
      <c r="E23" s="38"/>
      <c r="F23" s="38"/>
    </row>
    <row r="24" spans="1:6" s="102" customFormat="1" ht="12" customHeight="1" thickBot="1">
      <c r="A24" s="200"/>
      <c r="B24" s="201" t="s">
        <v>1275</v>
      </c>
      <c r="C24" s="9" t="s">
        <v>1288</v>
      </c>
      <c r="D24" s="38"/>
      <c r="E24" s="38"/>
      <c r="F24" s="38"/>
    </row>
    <row r="25" spans="1:6" s="102" customFormat="1" ht="12" customHeight="1" thickBot="1">
      <c r="A25" s="186" t="s">
        <v>1133</v>
      </c>
      <c r="B25" s="110"/>
      <c r="C25" s="110" t="s">
        <v>145</v>
      </c>
      <c r="D25" s="156"/>
      <c r="E25" s="156"/>
      <c r="F25" s="156"/>
    </row>
    <row r="26" spans="1:6" s="102" customFormat="1" ht="12" customHeight="1" thickBot="1">
      <c r="A26" s="186" t="s">
        <v>1134</v>
      </c>
      <c r="B26" s="110"/>
      <c r="C26" s="110" t="s">
        <v>170</v>
      </c>
      <c r="D26" s="156">
        <v>0</v>
      </c>
      <c r="E26" s="156">
        <v>16</v>
      </c>
      <c r="F26" s="156">
        <v>33</v>
      </c>
    </row>
    <row r="27" spans="1:6" s="101" customFormat="1" ht="12" customHeight="1" thickBot="1">
      <c r="A27" s="186" t="s">
        <v>1135</v>
      </c>
      <c r="B27" s="198"/>
      <c r="C27" s="110" t="s">
        <v>171</v>
      </c>
      <c r="D27" s="156"/>
      <c r="E27" s="156"/>
      <c r="F27" s="156"/>
    </row>
    <row r="28" spans="1:6" s="101" customFormat="1" ht="12" customHeight="1" thickBot="1">
      <c r="A28" s="182" t="s">
        <v>1136</v>
      </c>
      <c r="B28" s="161"/>
      <c r="C28" s="110" t="s">
        <v>173</v>
      </c>
      <c r="D28" s="262">
        <f>+D29+D30</f>
        <v>0</v>
      </c>
      <c r="E28" s="262">
        <f>+E29+E30</f>
        <v>1839</v>
      </c>
      <c r="F28" s="262">
        <f>+F29+F30</f>
        <v>1839</v>
      </c>
    </row>
    <row r="29" spans="1:6" s="101" customFormat="1" ht="12" customHeight="1">
      <c r="A29" s="203"/>
      <c r="B29" s="157" t="s">
        <v>1253</v>
      </c>
      <c r="C29" s="134" t="s">
        <v>1242</v>
      </c>
      <c r="D29" s="259">
        <v>0</v>
      </c>
      <c r="E29" s="259">
        <v>1839</v>
      </c>
      <c r="F29" s="259">
        <v>1839</v>
      </c>
    </row>
    <row r="30" spans="1:6" s="101" customFormat="1" ht="12" customHeight="1" thickBot="1">
      <c r="A30" s="209"/>
      <c r="B30" s="159" t="s">
        <v>1254</v>
      </c>
      <c r="C30" s="136" t="s">
        <v>149</v>
      </c>
      <c r="D30" s="260"/>
      <c r="E30" s="260"/>
      <c r="F30" s="260"/>
    </row>
    <row r="31" spans="1:6" s="102" customFormat="1" ht="12" customHeight="1" thickBot="1">
      <c r="A31" s="217" t="s">
        <v>1137</v>
      </c>
      <c r="B31" s="218"/>
      <c r="C31" s="110" t="s">
        <v>172</v>
      </c>
      <c r="D31" s="156">
        <v>67729</v>
      </c>
      <c r="E31" s="156">
        <v>60517</v>
      </c>
      <c r="F31" s="156">
        <v>60517</v>
      </c>
    </row>
    <row r="32" spans="1:6" s="102" customFormat="1" ht="12" customHeight="1" thickBot="1">
      <c r="A32" s="217" t="s">
        <v>1138</v>
      </c>
      <c r="B32" s="707"/>
      <c r="C32" s="708" t="s">
        <v>1051</v>
      </c>
      <c r="D32" s="265"/>
      <c r="E32" s="265"/>
      <c r="F32" s="265"/>
    </row>
    <row r="33" spans="1:6" s="102" customFormat="1" ht="15" customHeight="1" thickBot="1">
      <c r="A33" s="217" t="s">
        <v>1139</v>
      </c>
      <c r="B33" s="222"/>
      <c r="C33" s="223" t="s">
        <v>1052</v>
      </c>
      <c r="D33" s="224">
        <f>SUM(D11,D20,D25,D26,D27,D28,D31,D32)</f>
        <v>67729</v>
      </c>
      <c r="E33" s="224">
        <f>SUM(E11,E20,E25,E26,E27,E28,E31,E32)</f>
        <v>62782</v>
      </c>
      <c r="F33" s="224">
        <f>SUM(F11,F20,F25,F26,F27,F28,F31,F32)</f>
        <v>62799</v>
      </c>
    </row>
    <row r="34" spans="1:6" s="102" customFormat="1" ht="15" customHeight="1">
      <c r="A34" s="225"/>
      <c r="B34" s="225"/>
      <c r="C34" s="226"/>
      <c r="D34" s="226"/>
      <c r="E34" s="226"/>
      <c r="F34" s="227"/>
    </row>
    <row r="35" spans="1:6" ht="13.5" thickBot="1">
      <c r="A35" s="228"/>
      <c r="B35" s="229"/>
      <c r="C35" s="229"/>
      <c r="D35" s="229"/>
      <c r="E35" s="229"/>
      <c r="F35" s="229"/>
    </row>
    <row r="36" spans="1:6" s="84" customFormat="1" ht="16.5" customHeight="1" thickBot="1">
      <c r="A36" s="230"/>
      <c r="B36" s="231"/>
      <c r="C36" s="232" t="s">
        <v>1176</v>
      </c>
      <c r="D36" s="232"/>
      <c r="E36" s="232"/>
      <c r="F36" s="233"/>
    </row>
    <row r="37" spans="1:6" s="103" customFormat="1" ht="12" customHeight="1" thickBot="1">
      <c r="A37" s="186" t="s">
        <v>1131</v>
      </c>
      <c r="B37" s="34"/>
      <c r="C37" s="46" t="s">
        <v>1473</v>
      </c>
      <c r="D37" s="121">
        <f>SUM(D38:D42)</f>
        <v>67377</v>
      </c>
      <c r="E37" s="121">
        <f>SUM(E38:E42)</f>
        <v>62036</v>
      </c>
      <c r="F37" s="121">
        <f>SUM(F38:F42)</f>
        <v>60422</v>
      </c>
    </row>
    <row r="38" spans="1:6" ht="12" customHeight="1">
      <c r="A38" s="234"/>
      <c r="B38" s="155" t="s">
        <v>1266</v>
      </c>
      <c r="C38" s="11" t="s">
        <v>1162</v>
      </c>
      <c r="D38" s="128">
        <v>35559</v>
      </c>
      <c r="E38" s="128">
        <v>35896</v>
      </c>
      <c r="F38" s="128">
        <v>36243</v>
      </c>
    </row>
    <row r="39" spans="1:6" ht="12" customHeight="1">
      <c r="A39" s="235"/>
      <c r="B39" s="150" t="s">
        <v>1267</v>
      </c>
      <c r="C39" s="9" t="s">
        <v>0</v>
      </c>
      <c r="D39" s="261">
        <v>9344</v>
      </c>
      <c r="E39" s="261">
        <v>9435</v>
      </c>
      <c r="F39" s="261">
        <v>9053</v>
      </c>
    </row>
    <row r="40" spans="1:6" ht="12" customHeight="1">
      <c r="A40" s="235"/>
      <c r="B40" s="150" t="s">
        <v>1268</v>
      </c>
      <c r="C40" s="9" t="s">
        <v>1314</v>
      </c>
      <c r="D40" s="261">
        <v>11050</v>
      </c>
      <c r="E40" s="261">
        <v>10274</v>
      </c>
      <c r="F40" s="261">
        <v>8961</v>
      </c>
    </row>
    <row r="41" spans="1:6" ht="12" customHeight="1">
      <c r="A41" s="235"/>
      <c r="B41" s="150" t="s">
        <v>1269</v>
      </c>
      <c r="C41" s="9" t="s">
        <v>1</v>
      </c>
      <c r="D41" s="261"/>
      <c r="E41" s="261">
        <v>7</v>
      </c>
      <c r="F41" s="261">
        <v>7</v>
      </c>
    </row>
    <row r="42" spans="1:6" ht="12" customHeight="1" thickBot="1">
      <c r="A42" s="235"/>
      <c r="B42" s="150" t="s">
        <v>1279</v>
      </c>
      <c r="C42" s="9" t="s">
        <v>2</v>
      </c>
      <c r="D42" s="261">
        <v>11424</v>
      </c>
      <c r="E42" s="261">
        <v>6424</v>
      </c>
      <c r="F42" s="261">
        <v>6158</v>
      </c>
    </row>
    <row r="43" spans="1:6" ht="12" customHeight="1" thickBot="1">
      <c r="A43" s="186" t="s">
        <v>1132</v>
      </c>
      <c r="B43" s="34"/>
      <c r="C43" s="46" t="s">
        <v>152</v>
      </c>
      <c r="D43" s="264">
        <f>SUM(D44:D47)</f>
        <v>352</v>
      </c>
      <c r="E43" s="264">
        <f>SUM(E44:E47)</f>
        <v>746</v>
      </c>
      <c r="F43" s="264">
        <f>SUM(F44:F47)</f>
        <v>746</v>
      </c>
    </row>
    <row r="44" spans="1:6" s="103" customFormat="1" ht="12" customHeight="1">
      <c r="A44" s="234"/>
      <c r="B44" s="155" t="s">
        <v>1272</v>
      </c>
      <c r="C44" s="11" t="s">
        <v>5</v>
      </c>
      <c r="D44" s="128">
        <v>352</v>
      </c>
      <c r="E44" s="128">
        <v>746</v>
      </c>
      <c r="F44" s="128">
        <v>746</v>
      </c>
    </row>
    <row r="45" spans="1:6" ht="12" customHeight="1">
      <c r="A45" s="235"/>
      <c r="B45" s="150" t="s">
        <v>1273</v>
      </c>
      <c r="C45" s="9" t="s">
        <v>6</v>
      </c>
      <c r="D45" s="261"/>
      <c r="E45" s="261"/>
      <c r="F45" s="261"/>
    </row>
    <row r="46" spans="1:6" ht="12" customHeight="1">
      <c r="A46" s="235"/>
      <c r="B46" s="150" t="s">
        <v>1274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1275</v>
      </c>
      <c r="C47" s="9" t="s">
        <v>1177</v>
      </c>
      <c r="D47" s="261"/>
      <c r="E47" s="261"/>
      <c r="F47" s="261"/>
    </row>
    <row r="48" spans="1:6" ht="12" customHeight="1" thickBot="1">
      <c r="A48" s="186" t="s">
        <v>1133</v>
      </c>
      <c r="B48" s="34"/>
      <c r="C48" s="46" t="s">
        <v>154</v>
      </c>
      <c r="D48" s="156"/>
      <c r="E48" s="156"/>
      <c r="F48" s="156"/>
    </row>
    <row r="49" spans="1:6" ht="12" customHeight="1" thickBot="1">
      <c r="A49" s="186" t="s">
        <v>1134</v>
      </c>
      <c r="B49" s="34"/>
      <c r="C49" s="46" t="s">
        <v>1053</v>
      </c>
      <c r="D49" s="156"/>
      <c r="E49" s="156"/>
      <c r="F49" s="156">
        <v>1581</v>
      </c>
    </row>
    <row r="50" spans="1:6" ht="15" customHeight="1" thickBot="1">
      <c r="A50" s="186" t="s">
        <v>1135</v>
      </c>
      <c r="B50" s="211"/>
      <c r="C50" s="237" t="s">
        <v>155</v>
      </c>
      <c r="D50" s="82">
        <f>+D37+D43+D48+D49</f>
        <v>67729</v>
      </c>
      <c r="E50" s="82">
        <f>+E37+E43+E48+E49</f>
        <v>62782</v>
      </c>
      <c r="F50" s="82">
        <f>+F37+F43+F48+F49</f>
        <v>62749</v>
      </c>
    </row>
    <row r="51" spans="1:6" ht="13.5" thickBot="1">
      <c r="A51" s="238"/>
      <c r="B51" s="239"/>
      <c r="C51" s="239"/>
      <c r="D51" s="239"/>
      <c r="E51" s="239"/>
      <c r="F51" s="239"/>
    </row>
    <row r="52" spans="1:6" ht="15" customHeight="1" thickBot="1">
      <c r="A52" s="240" t="s">
        <v>139</v>
      </c>
      <c r="B52" s="241"/>
      <c r="C52" s="242"/>
      <c r="D52" s="106">
        <v>10</v>
      </c>
      <c r="E52" s="106">
        <v>10</v>
      </c>
      <c r="F52" s="106">
        <v>10</v>
      </c>
    </row>
    <row r="53" spans="1:6" ht="14.25" customHeight="1" thickBot="1">
      <c r="A53" s="240" t="s">
        <v>140</v>
      </c>
      <c r="B53" s="241"/>
      <c r="C53" s="242"/>
      <c r="D53" s="106"/>
      <c r="E53" s="106"/>
      <c r="F53" s="106"/>
    </row>
  </sheetData>
  <sheetProtection formatCells="0"/>
  <mergeCells count="7">
    <mergeCell ref="F7:F8"/>
    <mergeCell ref="D8:E8"/>
    <mergeCell ref="A4:B4"/>
    <mergeCell ref="C4:E4"/>
    <mergeCell ref="C5:E5"/>
    <mergeCell ref="A7:B8"/>
    <mergeCell ref="C7:C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CE,Félkövér"Polgármesteri Hivatal 2012. évi 
bevételi és kiadási előirnyzatainak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B20" sqref="B20:C2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38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932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1445</v>
      </c>
      <c r="C7" s="1178"/>
      <c r="D7" s="1178"/>
      <c r="E7" s="1177" t="s">
        <v>1186</v>
      </c>
      <c r="F7" s="1171" t="s">
        <v>1446</v>
      </c>
      <c r="G7" s="1171" t="s">
        <v>1188</v>
      </c>
      <c r="H7" s="1171" t="s">
        <v>1447</v>
      </c>
      <c r="I7" s="1174" t="s">
        <v>1448</v>
      </c>
      <c r="J7" s="1171" t="s">
        <v>1449</v>
      </c>
      <c r="K7" s="1174" t="s">
        <v>1450</v>
      </c>
      <c r="L7" s="1171" t="s">
        <v>1451</v>
      </c>
      <c r="M7" s="1168" t="s">
        <v>1164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841121</v>
      </c>
      <c r="C11" s="1076" t="s">
        <v>933</v>
      </c>
      <c r="D11" s="1077"/>
      <c r="E11" s="1078">
        <v>3290</v>
      </c>
      <c r="F11" s="1078">
        <v>674</v>
      </c>
      <c r="G11" s="1078">
        <v>638</v>
      </c>
      <c r="H11" s="1079"/>
      <c r="I11" s="1079"/>
      <c r="J11" s="1078"/>
      <c r="K11" s="1078"/>
      <c r="L11" s="1078"/>
      <c r="M11" s="1078">
        <f aca="true" t="shared" si="0" ref="M11:M19">SUM(E11:L11)</f>
        <v>4602</v>
      </c>
    </row>
    <row r="12" spans="2:13" ht="12.75">
      <c r="B12" s="1075">
        <v>841126</v>
      </c>
      <c r="C12" s="1076" t="s">
        <v>934</v>
      </c>
      <c r="D12" s="1077"/>
      <c r="E12" s="1078">
        <v>31581</v>
      </c>
      <c r="F12" s="1078">
        <v>8017</v>
      </c>
      <c r="G12" s="1078">
        <v>7495</v>
      </c>
      <c r="H12" s="1079"/>
      <c r="I12" s="1079"/>
      <c r="J12" s="1078"/>
      <c r="K12" s="1078"/>
      <c r="L12" s="1078">
        <v>746</v>
      </c>
      <c r="M12" s="1078">
        <f t="shared" si="0"/>
        <v>47839</v>
      </c>
    </row>
    <row r="13" spans="2:13" ht="12.75">
      <c r="B13" s="1075">
        <v>841133</v>
      </c>
      <c r="C13" s="1076" t="s">
        <v>935</v>
      </c>
      <c r="D13" s="1077"/>
      <c r="E13" s="1078">
        <v>1372</v>
      </c>
      <c r="F13" s="1078">
        <v>362</v>
      </c>
      <c r="G13" s="1078">
        <v>808</v>
      </c>
      <c r="H13" s="1078"/>
      <c r="I13" s="1079"/>
      <c r="J13" s="1078"/>
      <c r="K13" s="1078"/>
      <c r="L13" s="1078"/>
      <c r="M13" s="1078">
        <f t="shared" si="0"/>
        <v>2542</v>
      </c>
    </row>
    <row r="14" spans="2:13" ht="12.75">
      <c r="B14" s="1075">
        <v>882111</v>
      </c>
      <c r="C14" s="1076" t="s">
        <v>939</v>
      </c>
      <c r="D14" s="1077"/>
      <c r="E14" s="1078"/>
      <c r="F14" s="1078"/>
      <c r="G14" s="1078"/>
      <c r="H14" s="1079"/>
      <c r="I14" s="1079"/>
      <c r="J14" s="1078">
        <v>3337</v>
      </c>
      <c r="K14" s="1078"/>
      <c r="L14" s="1078"/>
      <c r="M14" s="1078">
        <f t="shared" si="0"/>
        <v>3337</v>
      </c>
    </row>
    <row r="15" spans="2:13" ht="12.75">
      <c r="B15" s="1075">
        <v>882131</v>
      </c>
      <c r="C15" s="1076" t="s">
        <v>936</v>
      </c>
      <c r="D15" s="1077"/>
      <c r="E15" s="1078"/>
      <c r="F15" s="1078"/>
      <c r="G15" s="1078"/>
      <c r="H15" s="1079"/>
      <c r="I15" s="1079"/>
      <c r="J15" s="1078">
        <v>1148</v>
      </c>
      <c r="K15" s="1078"/>
      <c r="L15" s="1078"/>
      <c r="M15" s="1078">
        <f t="shared" si="0"/>
        <v>1148</v>
      </c>
    </row>
    <row r="16" spans="2:13" ht="12.75">
      <c r="B16" s="1075">
        <v>882151</v>
      </c>
      <c r="C16" s="1076" t="s">
        <v>921</v>
      </c>
      <c r="D16" s="1077"/>
      <c r="E16" s="1078"/>
      <c r="F16" s="1078"/>
      <c r="G16" s="1078">
        <v>20</v>
      </c>
      <c r="H16" s="1079"/>
      <c r="I16" s="1079"/>
      <c r="J16" s="1078">
        <v>1290</v>
      </c>
      <c r="K16" s="1078"/>
      <c r="L16" s="1078"/>
      <c r="M16" s="1078">
        <f t="shared" si="0"/>
        <v>1310</v>
      </c>
    </row>
    <row r="17" spans="2:13" ht="12.75">
      <c r="B17" s="1075">
        <v>882117</v>
      </c>
      <c r="C17" s="1076" t="s">
        <v>937</v>
      </c>
      <c r="D17" s="1077"/>
      <c r="E17" s="1078"/>
      <c r="F17" s="1078"/>
      <c r="G17" s="1078"/>
      <c r="H17" s="1079"/>
      <c r="I17" s="1079"/>
      <c r="J17" s="1078">
        <v>383</v>
      </c>
      <c r="K17" s="1078"/>
      <c r="L17" s="1078"/>
      <c r="M17" s="1078">
        <f t="shared" si="0"/>
        <v>383</v>
      </c>
    </row>
    <row r="18" spans="2:13" ht="12.75">
      <c r="B18" s="1075">
        <v>882129</v>
      </c>
      <c r="C18" s="1076" t="s">
        <v>938</v>
      </c>
      <c r="D18" s="1077"/>
      <c r="E18" s="1078"/>
      <c r="F18" s="1078"/>
      <c r="G18" s="1078"/>
      <c r="H18" s="1079"/>
      <c r="I18" s="1079"/>
      <c r="J18" s="1078">
        <v>7</v>
      </c>
      <c r="K18" s="1078"/>
      <c r="L18" s="1078"/>
      <c r="M18" s="1078">
        <f t="shared" si="0"/>
        <v>7</v>
      </c>
    </row>
    <row r="19" spans="2:13" ht="12.75">
      <c r="B19" s="1075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75" t="s">
        <v>35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>SUM(M10:M19)</f>
        <v>61168</v>
      </c>
    </row>
    <row r="21" spans="2:13" ht="12.75">
      <c r="B21" s="1082"/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/>
    </row>
    <row r="22" spans="2:13" ht="12.75">
      <c r="B22" s="1083" t="s">
        <v>36</v>
      </c>
      <c r="C22" s="1084"/>
      <c r="D22" s="1085"/>
      <c r="E22" s="1080"/>
      <c r="F22" s="1078"/>
      <c r="G22" s="1078"/>
      <c r="H22" s="1078"/>
      <c r="I22" s="1079"/>
      <c r="J22" s="1081"/>
      <c r="K22" s="1081"/>
      <c r="L22" s="1081"/>
      <c r="M22" s="1078">
        <v>1581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1189</v>
      </c>
      <c r="C24" s="1090"/>
      <c r="D24" s="1091"/>
      <c r="E24" s="1092">
        <f aca="true" t="shared" si="1" ref="E24:L24">SUM(E10:E23)</f>
        <v>36243</v>
      </c>
      <c r="F24" s="1092">
        <f t="shared" si="1"/>
        <v>9053</v>
      </c>
      <c r="G24" s="1092">
        <f t="shared" si="1"/>
        <v>8961</v>
      </c>
      <c r="H24" s="1092">
        <f t="shared" si="1"/>
        <v>0</v>
      </c>
      <c r="I24" s="1092">
        <f t="shared" si="1"/>
        <v>0</v>
      </c>
      <c r="J24" s="1092">
        <f t="shared" si="1"/>
        <v>6165</v>
      </c>
      <c r="K24" s="1092">
        <f t="shared" si="1"/>
        <v>0</v>
      </c>
      <c r="L24" s="1092">
        <f t="shared" si="1"/>
        <v>746</v>
      </c>
      <c r="M24" s="1092">
        <f>M20+M22</f>
        <v>62749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7:M9"/>
    <mergeCell ref="J7:J9"/>
    <mergeCell ref="L7:L9"/>
    <mergeCell ref="K7:K9"/>
    <mergeCell ref="H7:H9"/>
    <mergeCell ref="I7:I9"/>
    <mergeCell ref="B7:D9"/>
    <mergeCell ref="E7:E9"/>
    <mergeCell ref="F7:F9"/>
    <mergeCell ref="G7:G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3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4" spans="1:6" s="3" customFormat="1" ht="21" customHeight="1" thickBot="1">
      <c r="A4" s="187"/>
      <c r="B4" s="188"/>
      <c r="C4" s="246"/>
      <c r="D4" s="246"/>
      <c r="E4" s="246"/>
      <c r="F4" s="244" t="s">
        <v>1075</v>
      </c>
    </row>
    <row r="5" spans="1:6" s="99" customFormat="1" ht="25.5" customHeight="1">
      <c r="A5" s="1153" t="s">
        <v>123</v>
      </c>
      <c r="B5" s="1154"/>
      <c r="C5" s="1155" t="s">
        <v>1017</v>
      </c>
      <c r="D5" s="1156"/>
      <c r="E5" s="1157"/>
      <c r="F5" s="247" t="s">
        <v>1181</v>
      </c>
    </row>
    <row r="6" spans="1:6" s="99" customFormat="1" ht="16.5" thickBot="1">
      <c r="A6" s="191" t="s">
        <v>122</v>
      </c>
      <c r="B6" s="192"/>
      <c r="C6" s="1184" t="s">
        <v>156</v>
      </c>
      <c r="D6" s="1183"/>
      <c r="E6" s="1183"/>
      <c r="F6" s="248"/>
    </row>
    <row r="7" spans="1:6" s="100" customFormat="1" ht="15.75" customHeight="1" thickBot="1">
      <c r="A7" s="193"/>
      <c r="B7" s="193"/>
      <c r="C7" s="193"/>
      <c r="D7" s="193"/>
      <c r="E7" s="193"/>
      <c r="F7" s="194" t="s">
        <v>1168</v>
      </c>
    </row>
    <row r="8" spans="1:6" ht="13.5" thickBot="1">
      <c r="A8" s="1160" t="s">
        <v>124</v>
      </c>
      <c r="B8" s="1161"/>
      <c r="C8" s="1164" t="s">
        <v>1169</v>
      </c>
      <c r="D8" s="462" t="s">
        <v>412</v>
      </c>
      <c r="E8" s="462" t="s">
        <v>413</v>
      </c>
      <c r="F8" s="1151" t="s">
        <v>179</v>
      </c>
    </row>
    <row r="9" spans="1:6" ht="13.5" thickBot="1">
      <c r="A9" s="1162"/>
      <c r="B9" s="1163"/>
      <c r="C9" s="1165"/>
      <c r="D9" s="1166" t="s">
        <v>423</v>
      </c>
      <c r="E9" s="1167"/>
      <c r="F9" s="1152"/>
    </row>
    <row r="10" spans="1:6" s="84" customFormat="1" ht="12.75" customHeight="1" thickBot="1">
      <c r="A10" s="182">
        <v>1</v>
      </c>
      <c r="B10" s="183">
        <v>2</v>
      </c>
      <c r="C10" s="183">
        <v>3</v>
      </c>
      <c r="D10" s="463">
        <v>4</v>
      </c>
      <c r="E10" s="463">
        <v>5</v>
      </c>
      <c r="F10" s="184">
        <v>6</v>
      </c>
    </row>
    <row r="11" spans="1:6" s="84" customFormat="1" ht="15.75" customHeight="1" thickBot="1">
      <c r="A11" s="195"/>
      <c r="B11" s="196"/>
      <c r="C11" s="196" t="s">
        <v>1170</v>
      </c>
      <c r="D11" s="196"/>
      <c r="E11" s="196"/>
      <c r="F11" s="197"/>
    </row>
    <row r="12" spans="1:6" s="101" customFormat="1" ht="12" customHeight="1" thickBot="1">
      <c r="A12" s="182" t="s">
        <v>1131</v>
      </c>
      <c r="B12" s="198"/>
      <c r="C12" s="199" t="s">
        <v>141</v>
      </c>
      <c r="D12" s="121">
        <f>SUM(D13:D20)</f>
        <v>27217</v>
      </c>
      <c r="E12" s="121">
        <f>SUM(E13:E20)</f>
        <v>13826</v>
      </c>
      <c r="F12" s="121">
        <f>SUM(F13:F20)</f>
        <v>13826</v>
      </c>
    </row>
    <row r="13" spans="1:6" s="101" customFormat="1" ht="12" customHeight="1">
      <c r="A13" s="203"/>
      <c r="B13" s="201" t="s">
        <v>1266</v>
      </c>
      <c r="C13" s="15" t="s">
        <v>1375</v>
      </c>
      <c r="D13" s="266"/>
      <c r="E13" s="266"/>
      <c r="F13" s="266"/>
    </row>
    <row r="14" spans="1:6" s="101" customFormat="1" ht="12" customHeight="1">
      <c r="A14" s="200"/>
      <c r="B14" s="201" t="s">
        <v>1267</v>
      </c>
      <c r="C14" s="9" t="s">
        <v>1376</v>
      </c>
      <c r="D14" s="261">
        <v>8662</v>
      </c>
      <c r="E14" s="261">
        <v>4621</v>
      </c>
      <c r="F14" s="261">
        <v>4621</v>
      </c>
    </row>
    <row r="15" spans="1:6" s="101" customFormat="1" ht="12" customHeight="1">
      <c r="A15" s="200"/>
      <c r="B15" s="201" t="s">
        <v>1268</v>
      </c>
      <c r="C15" s="9" t="s">
        <v>1377</v>
      </c>
      <c r="D15" s="261"/>
      <c r="E15" s="261">
        <v>156</v>
      </c>
      <c r="F15" s="261">
        <v>156</v>
      </c>
    </row>
    <row r="16" spans="1:6" s="101" customFormat="1" ht="12" customHeight="1">
      <c r="A16" s="200"/>
      <c r="B16" s="201" t="s">
        <v>1269</v>
      </c>
      <c r="C16" s="9" t="s">
        <v>1378</v>
      </c>
      <c r="D16" s="261">
        <v>7635</v>
      </c>
      <c r="E16" s="261">
        <v>4353</v>
      </c>
      <c r="F16" s="261">
        <v>4353</v>
      </c>
    </row>
    <row r="17" spans="1:6" s="101" customFormat="1" ht="12" customHeight="1">
      <c r="A17" s="200"/>
      <c r="B17" s="201" t="s">
        <v>1325</v>
      </c>
      <c r="C17" s="8" t="s">
        <v>1379</v>
      </c>
      <c r="D17" s="261">
        <v>5134</v>
      </c>
      <c r="E17" s="261">
        <v>1818</v>
      </c>
      <c r="F17" s="261">
        <v>1818</v>
      </c>
    </row>
    <row r="18" spans="1:6" s="101" customFormat="1" ht="12" customHeight="1">
      <c r="A18" s="205"/>
      <c r="B18" s="201" t="s">
        <v>1270</v>
      </c>
      <c r="C18" s="9" t="s">
        <v>1380</v>
      </c>
      <c r="D18" s="267">
        <v>5786</v>
      </c>
      <c r="E18" s="267">
        <v>2878</v>
      </c>
      <c r="F18" s="267">
        <v>2878</v>
      </c>
    </row>
    <row r="19" spans="1:6" s="102" customFormat="1" ht="12" customHeight="1">
      <c r="A19" s="200"/>
      <c r="B19" s="201" t="s">
        <v>1271</v>
      </c>
      <c r="C19" s="9" t="s">
        <v>142</v>
      </c>
      <c r="D19" s="261"/>
      <c r="E19" s="261"/>
      <c r="F19" s="261"/>
    </row>
    <row r="20" spans="1:6" s="102" customFormat="1" ht="12" customHeight="1" thickBot="1">
      <c r="A20" s="206"/>
      <c r="B20" s="207" t="s">
        <v>1280</v>
      </c>
      <c r="C20" s="8" t="s">
        <v>119</v>
      </c>
      <c r="D20" s="164"/>
      <c r="E20" s="164"/>
      <c r="F20" s="164"/>
    </row>
    <row r="21" spans="1:6" s="101" customFormat="1" ht="12" customHeight="1" thickBot="1">
      <c r="A21" s="182" t="s">
        <v>1132</v>
      </c>
      <c r="B21" s="198"/>
      <c r="C21" s="199" t="s">
        <v>143</v>
      </c>
      <c r="D21" s="121">
        <f>SUM(D22:D25)</f>
        <v>0</v>
      </c>
      <c r="E21" s="121">
        <f>SUM(E22:E25)</f>
        <v>6078</v>
      </c>
      <c r="F21" s="121">
        <f>SUM(F22:F25)</f>
        <v>6078</v>
      </c>
    </row>
    <row r="22" spans="1:6" s="102" customFormat="1" ht="12" customHeight="1">
      <c r="A22" s="200"/>
      <c r="B22" s="201" t="s">
        <v>1272</v>
      </c>
      <c r="C22" s="11" t="s">
        <v>1286</v>
      </c>
      <c r="D22" s="261"/>
      <c r="E22" s="261"/>
      <c r="F22" s="261"/>
    </row>
    <row r="23" spans="1:6" s="102" customFormat="1" ht="12" customHeight="1">
      <c r="A23" s="200"/>
      <c r="B23" s="201" t="s">
        <v>1273</v>
      </c>
      <c r="C23" s="9" t="s">
        <v>1287</v>
      </c>
      <c r="D23" s="261"/>
      <c r="E23" s="261"/>
      <c r="F23" s="261"/>
    </row>
    <row r="24" spans="1:6" s="102" customFormat="1" ht="12" customHeight="1">
      <c r="A24" s="200"/>
      <c r="B24" s="201" t="s">
        <v>1274</v>
      </c>
      <c r="C24" s="9" t="s">
        <v>144</v>
      </c>
      <c r="D24" s="261"/>
      <c r="E24" s="261"/>
      <c r="F24" s="261"/>
    </row>
    <row r="25" spans="1:6" s="102" customFormat="1" ht="12" customHeight="1" thickBot="1">
      <c r="A25" s="200"/>
      <c r="B25" s="201" t="s">
        <v>1275</v>
      </c>
      <c r="C25" s="9" t="s">
        <v>1018</v>
      </c>
      <c r="D25" s="261"/>
      <c r="E25" s="261">
        <v>6078</v>
      </c>
      <c r="F25" s="261">
        <v>6078</v>
      </c>
    </row>
    <row r="26" spans="1:6" s="102" customFormat="1" ht="12" customHeight="1" thickBot="1">
      <c r="A26" s="186" t="s">
        <v>1133</v>
      </c>
      <c r="B26" s="110"/>
      <c r="C26" s="110" t="s">
        <v>145</v>
      </c>
      <c r="D26" s="156"/>
      <c r="E26" s="156"/>
      <c r="F26" s="156"/>
    </row>
    <row r="27" spans="1:6" s="101" customFormat="1" ht="12" customHeight="1" thickBot="1">
      <c r="A27" s="186" t="s">
        <v>1134</v>
      </c>
      <c r="B27" s="198"/>
      <c r="C27" s="110" t="s">
        <v>146</v>
      </c>
      <c r="D27" s="156"/>
      <c r="E27" s="156"/>
      <c r="F27" s="156"/>
    </row>
    <row r="28" spans="1:6" s="101" customFormat="1" ht="12" customHeight="1" thickBot="1">
      <c r="A28" s="182" t="s">
        <v>1135</v>
      </c>
      <c r="B28" s="161"/>
      <c r="C28" s="110" t="s">
        <v>147</v>
      </c>
      <c r="D28" s="262">
        <f>+D29+D30</f>
        <v>0</v>
      </c>
      <c r="E28" s="262">
        <f>+E29+E30</f>
        <v>0</v>
      </c>
      <c r="F28" s="262">
        <f>+F29+F30</f>
        <v>0</v>
      </c>
    </row>
    <row r="29" spans="1:6" s="101" customFormat="1" ht="12" customHeight="1">
      <c r="A29" s="203"/>
      <c r="B29" s="157" t="s">
        <v>1250</v>
      </c>
      <c r="C29" s="134" t="s">
        <v>1242</v>
      </c>
      <c r="D29" s="257"/>
      <c r="E29" s="257"/>
      <c r="F29" s="257"/>
    </row>
    <row r="30" spans="1:6" s="101" customFormat="1" ht="12" customHeight="1" thickBot="1">
      <c r="A30" s="209"/>
      <c r="B30" s="159" t="s">
        <v>1251</v>
      </c>
      <c r="C30" s="136" t="s">
        <v>149</v>
      </c>
      <c r="D30" s="258"/>
      <c r="E30" s="258"/>
      <c r="F30" s="258"/>
    </row>
    <row r="31" spans="1:6" s="102" customFormat="1" ht="12" customHeight="1" thickBot="1">
      <c r="A31" s="217" t="s">
        <v>1136</v>
      </c>
      <c r="B31" s="218"/>
      <c r="C31" s="110" t="s">
        <v>150</v>
      </c>
      <c r="D31" s="156">
        <v>149131</v>
      </c>
      <c r="E31" s="156">
        <v>104514</v>
      </c>
      <c r="F31" s="156">
        <v>104514</v>
      </c>
    </row>
    <row r="32" spans="1:6" s="102" customFormat="1" ht="15" customHeight="1" thickBot="1">
      <c r="A32" s="217" t="s">
        <v>1137</v>
      </c>
      <c r="B32" s="707"/>
      <c r="C32" s="708" t="s">
        <v>1074</v>
      </c>
      <c r="D32" s="265"/>
      <c r="E32" s="265"/>
      <c r="F32" s="265"/>
    </row>
    <row r="33" spans="1:6" s="102" customFormat="1" ht="15" customHeight="1" thickBot="1">
      <c r="A33" s="217" t="s">
        <v>1138</v>
      </c>
      <c r="B33" s="222"/>
      <c r="C33" s="223" t="s">
        <v>151</v>
      </c>
      <c r="D33" s="262">
        <f>SUM(D12,D21,D26,D27,D28,D31,D32)</f>
        <v>176348</v>
      </c>
      <c r="E33" s="262">
        <f>SUM(E12,E21,E26,E27,E28,E31,E32)</f>
        <v>124418</v>
      </c>
      <c r="F33" s="262">
        <f>SUM(F12,F21,F26,F27,F28,F31,F32)</f>
        <v>124418</v>
      </c>
    </row>
    <row r="34" spans="1:6" ht="12.75">
      <c r="A34" s="225"/>
      <c r="B34" s="225"/>
      <c r="C34" s="226"/>
      <c r="D34" s="226"/>
      <c r="E34" s="226"/>
      <c r="F34" s="227"/>
    </row>
    <row r="35" spans="1:6" s="84" customFormat="1" ht="16.5" customHeight="1" thickBot="1">
      <c r="A35" s="228"/>
      <c r="B35" s="229"/>
      <c r="C35" s="229"/>
      <c r="D35" s="229"/>
      <c r="E35" s="229"/>
      <c r="F35" s="229"/>
    </row>
    <row r="36" spans="1:6" s="103" customFormat="1" ht="12" customHeight="1" thickBot="1">
      <c r="A36" s="230"/>
      <c r="B36" s="231"/>
      <c r="C36" s="232" t="s">
        <v>1176</v>
      </c>
      <c r="D36" s="232"/>
      <c r="E36" s="232"/>
      <c r="F36" s="233"/>
    </row>
    <row r="37" spans="1:6" ht="12" customHeight="1" thickBot="1">
      <c r="A37" s="186" t="s">
        <v>1131</v>
      </c>
      <c r="B37" s="34"/>
      <c r="C37" s="46" t="s">
        <v>1473</v>
      </c>
      <c r="D37" s="121">
        <f>SUM(D38:D42)</f>
        <v>174502</v>
      </c>
      <c r="E37" s="121">
        <f>SUM(E38:E42)</f>
        <v>123160</v>
      </c>
      <c r="F37" s="121">
        <f>SUM(F38:F42)</f>
        <v>123160</v>
      </c>
    </row>
    <row r="38" spans="1:6" ht="12" customHeight="1">
      <c r="A38" s="234"/>
      <c r="B38" s="155" t="s">
        <v>1266</v>
      </c>
      <c r="C38" s="11" t="s">
        <v>1162</v>
      </c>
      <c r="D38" s="128">
        <v>98469</v>
      </c>
      <c r="E38" s="128">
        <v>69375</v>
      </c>
      <c r="F38" s="128">
        <v>69375</v>
      </c>
    </row>
    <row r="39" spans="1:6" ht="12" customHeight="1">
      <c r="A39" s="235"/>
      <c r="B39" s="150" t="s">
        <v>1267</v>
      </c>
      <c r="C39" s="9" t="s">
        <v>0</v>
      </c>
      <c r="D39" s="261">
        <v>25817</v>
      </c>
      <c r="E39" s="261">
        <v>18183</v>
      </c>
      <c r="F39" s="261">
        <v>18183</v>
      </c>
    </row>
    <row r="40" spans="1:6" ht="12" customHeight="1">
      <c r="A40" s="235"/>
      <c r="B40" s="150" t="s">
        <v>1268</v>
      </c>
      <c r="C40" s="9" t="s">
        <v>1314</v>
      </c>
      <c r="D40" s="261">
        <v>50216</v>
      </c>
      <c r="E40" s="261">
        <v>33445</v>
      </c>
      <c r="F40" s="261">
        <v>33445</v>
      </c>
    </row>
    <row r="41" spans="1:6" ht="12" customHeight="1">
      <c r="A41" s="235"/>
      <c r="B41" s="150" t="s">
        <v>1269</v>
      </c>
      <c r="C41" s="9" t="s">
        <v>1</v>
      </c>
      <c r="D41" s="261"/>
      <c r="E41" s="261"/>
      <c r="F41" s="261"/>
    </row>
    <row r="42" spans="1:6" ht="12" customHeight="1" thickBot="1">
      <c r="A42" s="235"/>
      <c r="B42" s="150" t="s">
        <v>1279</v>
      </c>
      <c r="C42" s="9" t="s">
        <v>2</v>
      </c>
      <c r="D42" s="261"/>
      <c r="E42" s="261">
        <v>2157</v>
      </c>
      <c r="F42" s="261">
        <v>2157</v>
      </c>
    </row>
    <row r="43" spans="1:6" s="103" customFormat="1" ht="12" customHeight="1" thickBot="1">
      <c r="A43" s="186" t="s">
        <v>1132</v>
      </c>
      <c r="B43" s="34"/>
      <c r="C43" s="46" t="s">
        <v>152</v>
      </c>
      <c r="D43" s="121">
        <f>SUM(D44:D47)</f>
        <v>1846</v>
      </c>
      <c r="E43" s="121">
        <f>SUM(E44:E47)</f>
        <v>1258</v>
      </c>
      <c r="F43" s="121">
        <f>SUM(F44:F47)</f>
        <v>1258</v>
      </c>
    </row>
    <row r="44" spans="1:6" ht="12" customHeight="1">
      <c r="A44" s="234"/>
      <c r="B44" s="155" t="s">
        <v>1272</v>
      </c>
      <c r="C44" s="11" t="s">
        <v>5</v>
      </c>
      <c r="D44" s="128">
        <v>1846</v>
      </c>
      <c r="E44" s="128">
        <v>1258</v>
      </c>
      <c r="F44" s="128">
        <v>1258</v>
      </c>
    </row>
    <row r="45" spans="1:6" ht="16.5" customHeight="1">
      <c r="A45" s="235"/>
      <c r="B45" s="150" t="s">
        <v>1273</v>
      </c>
      <c r="C45" s="9" t="s">
        <v>6</v>
      </c>
      <c r="D45" s="261"/>
      <c r="E45" s="261"/>
      <c r="F45" s="261"/>
    </row>
    <row r="46" spans="1:6" ht="20.25" customHeight="1">
      <c r="A46" s="235"/>
      <c r="B46" s="150" t="s">
        <v>1076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1275</v>
      </c>
      <c r="C47" s="9" t="s">
        <v>1177</v>
      </c>
      <c r="D47" s="261"/>
      <c r="E47" s="261"/>
      <c r="F47" s="261"/>
    </row>
    <row r="48" spans="1:6" ht="15" customHeight="1" thickBot="1">
      <c r="A48" s="186" t="s">
        <v>1133</v>
      </c>
      <c r="B48" s="34"/>
      <c r="C48" s="46" t="s">
        <v>154</v>
      </c>
      <c r="D48" s="156"/>
      <c r="E48" s="156"/>
      <c r="F48" s="156"/>
    </row>
    <row r="49" spans="1:6" ht="13.5" thickBot="1">
      <c r="A49" s="186" t="s">
        <v>1134</v>
      </c>
      <c r="B49" s="34"/>
      <c r="C49" s="46" t="s">
        <v>1053</v>
      </c>
      <c r="D49" s="156"/>
      <c r="E49" s="156"/>
      <c r="F49" s="156"/>
    </row>
    <row r="50" spans="1:6" ht="15" customHeight="1" thickBot="1">
      <c r="A50" s="186" t="s">
        <v>1135</v>
      </c>
      <c r="B50" s="211"/>
      <c r="C50" s="237" t="s">
        <v>155</v>
      </c>
      <c r="D50" s="121">
        <f>+D37+D43+D48+D49</f>
        <v>176348</v>
      </c>
      <c r="E50" s="121">
        <f>+E37+E43+E48+E49</f>
        <v>124418</v>
      </c>
      <c r="F50" s="121">
        <f>+F37+F43+F48+F49</f>
        <v>124418</v>
      </c>
    </row>
    <row r="51" spans="1:6" ht="14.25" customHeight="1" thickBot="1">
      <c r="A51" s="238"/>
      <c r="B51" s="239"/>
      <c r="C51" s="239"/>
      <c r="D51" s="239"/>
      <c r="E51" s="239"/>
      <c r="F51" s="239"/>
    </row>
    <row r="52" spans="1:6" ht="13.5" thickBot="1">
      <c r="A52" s="240" t="s">
        <v>139</v>
      </c>
      <c r="B52" s="241"/>
      <c r="C52" s="242"/>
      <c r="D52" s="106">
        <v>51</v>
      </c>
      <c r="E52" s="106">
        <v>51</v>
      </c>
      <c r="F52" s="106">
        <v>51</v>
      </c>
    </row>
    <row r="53" spans="1:6" ht="13.5" thickBot="1">
      <c r="A53" s="240" t="s">
        <v>140</v>
      </c>
      <c r="B53" s="241"/>
      <c r="C53" s="242"/>
      <c r="D53" s="106"/>
      <c r="E53" s="106"/>
      <c r="F53" s="106"/>
    </row>
  </sheetData>
  <sheetProtection formatCells="0"/>
  <mergeCells count="7">
    <mergeCell ref="F8:F9"/>
    <mergeCell ref="D9:E9"/>
    <mergeCell ref="A5:B5"/>
    <mergeCell ref="C5:E5"/>
    <mergeCell ref="C6:E6"/>
    <mergeCell ref="A8:B9"/>
    <mergeCell ref="C8:C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ÁMK 2012. évi 
bevételi és kiadási előirányzatainak teljesítése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H5" sqref="H4:H5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40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472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1445</v>
      </c>
      <c r="C7" s="1178"/>
      <c r="D7" s="1178"/>
      <c r="E7" s="1177" t="s">
        <v>1186</v>
      </c>
      <c r="F7" s="1171" t="s">
        <v>1446</v>
      </c>
      <c r="G7" s="1171" t="s">
        <v>1188</v>
      </c>
      <c r="H7" s="1171" t="s">
        <v>1447</v>
      </c>
      <c r="I7" s="1174" t="s">
        <v>1448</v>
      </c>
      <c r="J7" s="1171" t="s">
        <v>1449</v>
      </c>
      <c r="K7" s="1174" t="s">
        <v>1450</v>
      </c>
      <c r="L7" s="1171" t="s">
        <v>1451</v>
      </c>
      <c r="M7" s="1168" t="s">
        <v>1164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561000</v>
      </c>
      <c r="C11" s="1076" t="s">
        <v>940</v>
      </c>
      <c r="D11" s="1077"/>
      <c r="E11" s="1078">
        <v>0</v>
      </c>
      <c r="F11" s="1078">
        <v>0</v>
      </c>
      <c r="G11" s="1078">
        <v>4770</v>
      </c>
      <c r="H11" s="1079">
        <v>0</v>
      </c>
      <c r="I11" s="1079"/>
      <c r="J11" s="1078"/>
      <c r="K11" s="1078"/>
      <c r="L11" s="1078">
        <v>0</v>
      </c>
      <c r="M11" s="1078">
        <f aca="true" t="shared" si="0" ref="M11:M24">SUM(E11:L11)</f>
        <v>4770</v>
      </c>
    </row>
    <row r="12" spans="2:13" ht="12.75">
      <c r="B12" s="1075">
        <v>562912</v>
      </c>
      <c r="C12" s="1076" t="s">
        <v>941</v>
      </c>
      <c r="D12" s="1077"/>
      <c r="E12" s="1078">
        <v>6981</v>
      </c>
      <c r="F12" s="1078">
        <v>1707</v>
      </c>
      <c r="G12" s="1078">
        <v>7122</v>
      </c>
      <c r="H12" s="1079">
        <v>0</v>
      </c>
      <c r="I12" s="1079"/>
      <c r="J12" s="1078"/>
      <c r="K12" s="1078"/>
      <c r="L12" s="1078">
        <v>0</v>
      </c>
      <c r="M12" s="1078">
        <f t="shared" si="0"/>
        <v>15810</v>
      </c>
    </row>
    <row r="13" spans="2:13" ht="12.75">
      <c r="B13" s="1075">
        <v>562131</v>
      </c>
      <c r="C13" s="1076" t="s">
        <v>942</v>
      </c>
      <c r="D13" s="1077"/>
      <c r="E13" s="1078">
        <v>0</v>
      </c>
      <c r="F13" s="1078">
        <v>0</v>
      </c>
      <c r="G13" s="1078">
        <v>2864</v>
      </c>
      <c r="H13" s="1078">
        <v>0</v>
      </c>
      <c r="I13" s="1079"/>
      <c r="J13" s="1078"/>
      <c r="K13" s="1078"/>
      <c r="L13" s="1078">
        <v>0</v>
      </c>
      <c r="M13" s="1078">
        <f t="shared" si="0"/>
        <v>2864</v>
      </c>
    </row>
    <row r="14" spans="2:13" ht="12.75">
      <c r="B14" s="1075">
        <v>851011</v>
      </c>
      <c r="C14" s="1076" t="s">
        <v>943</v>
      </c>
      <c r="D14" s="1077"/>
      <c r="E14" s="1078">
        <v>28997</v>
      </c>
      <c r="F14" s="1078">
        <v>7878</v>
      </c>
      <c r="G14" s="1078">
        <v>4433</v>
      </c>
      <c r="H14" s="1079">
        <v>30</v>
      </c>
      <c r="I14" s="1079"/>
      <c r="J14" s="1078"/>
      <c r="K14" s="1078"/>
      <c r="L14" s="1078">
        <v>355</v>
      </c>
      <c r="M14" s="1078">
        <f t="shared" si="0"/>
        <v>41693</v>
      </c>
    </row>
    <row r="15" spans="2:13" ht="12.75">
      <c r="B15" s="1075">
        <v>852011</v>
      </c>
      <c r="C15" s="1076" t="s">
        <v>944</v>
      </c>
      <c r="D15" s="1077"/>
      <c r="E15" s="1078">
        <v>13009</v>
      </c>
      <c r="F15" s="1078">
        <v>3365</v>
      </c>
      <c r="G15" s="1078">
        <v>4686</v>
      </c>
      <c r="H15" s="1079">
        <v>0</v>
      </c>
      <c r="I15" s="1079"/>
      <c r="J15" s="1078"/>
      <c r="K15" s="1078"/>
      <c r="L15" s="1078">
        <v>0</v>
      </c>
      <c r="M15" s="1078">
        <f t="shared" si="0"/>
        <v>21060</v>
      </c>
    </row>
    <row r="16" spans="2:13" ht="12.75">
      <c r="B16" s="1075">
        <v>852021</v>
      </c>
      <c r="C16" s="1076" t="s">
        <v>945</v>
      </c>
      <c r="D16" s="1077"/>
      <c r="E16" s="1078">
        <v>17327</v>
      </c>
      <c r="F16" s="1078">
        <v>4439</v>
      </c>
      <c r="G16" s="1078">
        <v>5720</v>
      </c>
      <c r="H16" s="1079">
        <v>2127</v>
      </c>
      <c r="I16" s="1079"/>
      <c r="J16" s="1078"/>
      <c r="K16" s="1078"/>
      <c r="L16" s="1078">
        <v>903</v>
      </c>
      <c r="M16" s="1078">
        <f t="shared" si="0"/>
        <v>30516</v>
      </c>
    </row>
    <row r="17" spans="2:13" ht="12.75">
      <c r="B17" s="1075">
        <v>855911</v>
      </c>
      <c r="C17" s="1076" t="s">
        <v>946</v>
      </c>
      <c r="D17" s="1077"/>
      <c r="E17" s="1078">
        <v>1455</v>
      </c>
      <c r="F17" s="1078">
        <v>384</v>
      </c>
      <c r="G17" s="1078">
        <v>317</v>
      </c>
      <c r="H17" s="1079">
        <v>0</v>
      </c>
      <c r="I17" s="1079"/>
      <c r="J17" s="1078"/>
      <c r="K17" s="1078"/>
      <c r="L17" s="1078">
        <v>0</v>
      </c>
      <c r="M17" s="1078">
        <f t="shared" si="0"/>
        <v>2156</v>
      </c>
    </row>
    <row r="18" spans="2:13" ht="12.75">
      <c r="B18" s="1075">
        <v>955914</v>
      </c>
      <c r="C18" s="1076" t="s">
        <v>947</v>
      </c>
      <c r="D18" s="1077"/>
      <c r="E18" s="1078">
        <v>1606</v>
      </c>
      <c r="F18" s="1078">
        <v>410</v>
      </c>
      <c r="G18" s="1078">
        <v>1877</v>
      </c>
      <c r="H18" s="1079">
        <v>0</v>
      </c>
      <c r="I18" s="1079"/>
      <c r="J18" s="1078"/>
      <c r="K18" s="1078"/>
      <c r="L18" s="1078">
        <v>0</v>
      </c>
      <c r="M18" s="1078">
        <f t="shared" si="0"/>
        <v>3893</v>
      </c>
    </row>
    <row r="19" spans="2:13" ht="12.75">
      <c r="B19" s="1075">
        <v>889921</v>
      </c>
      <c r="C19" s="1076" t="s">
        <v>1465</v>
      </c>
      <c r="D19" s="1077"/>
      <c r="E19" s="1080">
        <v>0</v>
      </c>
      <c r="F19" s="1078">
        <v>0</v>
      </c>
      <c r="G19" s="1078">
        <v>1656</v>
      </c>
      <c r="H19" s="1078">
        <v>0</v>
      </c>
      <c r="I19" s="1079"/>
      <c r="J19" s="1081"/>
      <c r="K19" s="1081"/>
      <c r="L19" s="1081">
        <v>0</v>
      </c>
      <c r="M19" s="1078">
        <f t="shared" si="0"/>
        <v>1656</v>
      </c>
    </row>
    <row r="20" spans="2:13" ht="12.75">
      <c r="B20" s="1075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 t="shared" si="0"/>
        <v>0</v>
      </c>
    </row>
    <row r="21" spans="2:13" ht="12.75">
      <c r="B21" s="1075" t="s">
        <v>35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f>SUM(M10:M20)</f>
        <v>124418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2.75">
      <c r="B23" s="1083" t="s">
        <v>36</v>
      </c>
      <c r="C23" s="1084"/>
      <c r="D23" s="1077"/>
      <c r="E23" s="1080"/>
      <c r="F23" s="1078"/>
      <c r="G23" s="1078"/>
      <c r="H23" s="1078"/>
      <c r="I23" s="1079"/>
      <c r="J23" s="1081"/>
      <c r="K23" s="1081"/>
      <c r="L23" s="1081"/>
      <c r="M23" s="1078">
        <v>0</v>
      </c>
    </row>
    <row r="24" spans="2:13" ht="12.75">
      <c r="B24" s="1075"/>
      <c r="C24" s="1076"/>
      <c r="D24" s="1077"/>
      <c r="E24" s="1078"/>
      <c r="F24" s="1078"/>
      <c r="G24" s="1078"/>
      <c r="H24" s="1079"/>
      <c r="I24" s="1079"/>
      <c r="J24" s="1078"/>
      <c r="K24" s="1078"/>
      <c r="L24" s="1078"/>
      <c r="M24" s="1078">
        <f t="shared" si="0"/>
        <v>0</v>
      </c>
    </row>
    <row r="25" spans="2:13" ht="13.5" thickBot="1">
      <c r="B25" s="1083"/>
      <c r="C25" s="1084"/>
      <c r="D25" s="1085"/>
      <c r="E25" s="1086"/>
      <c r="F25" s="1087"/>
      <c r="G25" s="1087"/>
      <c r="H25" s="1087"/>
      <c r="I25" s="1088"/>
      <c r="J25" s="1087"/>
      <c r="K25" s="1087"/>
      <c r="L25" s="1087"/>
      <c r="M25" s="1087">
        <f>E25+F25+G25+H25+I25+J25</f>
        <v>0</v>
      </c>
    </row>
    <row r="26" spans="2:13" ht="13.5" thickBot="1">
      <c r="B26" s="1089" t="s">
        <v>1189</v>
      </c>
      <c r="C26" s="1090"/>
      <c r="D26" s="1091"/>
      <c r="E26" s="1092">
        <f aca="true" t="shared" si="1" ref="E26:L26">SUM(E10:E25)</f>
        <v>69375</v>
      </c>
      <c r="F26" s="1092">
        <f t="shared" si="1"/>
        <v>18183</v>
      </c>
      <c r="G26" s="1092">
        <f t="shared" si="1"/>
        <v>33445</v>
      </c>
      <c r="H26" s="1092">
        <f t="shared" si="1"/>
        <v>2157</v>
      </c>
      <c r="I26" s="1092">
        <f t="shared" si="1"/>
        <v>0</v>
      </c>
      <c r="J26" s="1092">
        <f t="shared" si="1"/>
        <v>0</v>
      </c>
      <c r="K26" s="1092">
        <f t="shared" si="1"/>
        <v>0</v>
      </c>
      <c r="L26" s="1092">
        <f t="shared" si="1"/>
        <v>1258</v>
      </c>
      <c r="M26" s="1092">
        <f>M21+M23</f>
        <v>124418</v>
      </c>
    </row>
    <row r="29" spans="7:9" ht="12.75">
      <c r="G29" s="1093"/>
      <c r="H29" s="1093"/>
      <c r="I29" s="1093"/>
    </row>
    <row r="31" spans="7:13" ht="12.75">
      <c r="G31" s="1093"/>
      <c r="M31" s="1093"/>
    </row>
  </sheetData>
  <sheetProtection/>
  <mergeCells count="10">
    <mergeCell ref="B7:D9"/>
    <mergeCell ref="E7:E9"/>
    <mergeCell ref="F7:F9"/>
    <mergeCell ref="G7:G9"/>
    <mergeCell ref="M7:M9"/>
    <mergeCell ref="J7:J9"/>
    <mergeCell ref="L7:L9"/>
    <mergeCell ref="K7:K9"/>
    <mergeCell ref="H7:H9"/>
    <mergeCell ref="I7:I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D1" sqref="D1:D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1077</v>
      </c>
    </row>
    <row r="6" spans="1:6" s="99" customFormat="1" ht="25.5" customHeight="1">
      <c r="A6" s="1153" t="s">
        <v>123</v>
      </c>
      <c r="B6" s="1154"/>
      <c r="C6" s="1155" t="s">
        <v>1019</v>
      </c>
      <c r="D6" s="1156"/>
      <c r="E6" s="1157"/>
      <c r="F6" s="247" t="s">
        <v>1182</v>
      </c>
    </row>
    <row r="7" spans="1:6" s="99" customFormat="1" ht="16.5" thickBot="1">
      <c r="A7" s="191" t="s">
        <v>122</v>
      </c>
      <c r="B7" s="192"/>
      <c r="C7" s="1184" t="s">
        <v>156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1168</v>
      </c>
    </row>
    <row r="9" spans="1:6" ht="13.5" thickBot="1">
      <c r="A9" s="1160" t="s">
        <v>124</v>
      </c>
      <c r="B9" s="1161"/>
      <c r="C9" s="1164" t="s">
        <v>1169</v>
      </c>
      <c r="D9" s="462" t="s">
        <v>412</v>
      </c>
      <c r="E9" s="462" t="s">
        <v>413</v>
      </c>
      <c r="F9" s="1151" t="s">
        <v>179</v>
      </c>
    </row>
    <row r="10" spans="1:6" ht="13.5" thickBot="1">
      <c r="A10" s="1162"/>
      <c r="B10" s="1163"/>
      <c r="C10" s="1165"/>
      <c r="D10" s="1166" t="s">
        <v>423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1170</v>
      </c>
      <c r="D12" s="196"/>
      <c r="E12" s="196"/>
      <c r="F12" s="197"/>
    </row>
    <row r="13" spans="1:6" s="101" customFormat="1" ht="12" customHeight="1" thickBot="1">
      <c r="A13" s="182" t="s">
        <v>1131</v>
      </c>
      <c r="B13" s="198"/>
      <c r="C13" s="199" t="s">
        <v>141</v>
      </c>
      <c r="D13" s="121">
        <f>SUM(D14:D21)</f>
        <v>0</v>
      </c>
      <c r="E13" s="121">
        <f>SUM(E14:E21)</f>
        <v>0</v>
      </c>
      <c r="F13" s="121">
        <f>SUM(F14:F21)</f>
        <v>0</v>
      </c>
    </row>
    <row r="14" spans="1:6" s="101" customFormat="1" ht="12" customHeight="1">
      <c r="A14" s="203"/>
      <c r="B14" s="201" t="s">
        <v>1266</v>
      </c>
      <c r="C14" s="15" t="s">
        <v>1375</v>
      </c>
      <c r="D14" s="266"/>
      <c r="E14" s="266"/>
      <c r="F14" s="266"/>
    </row>
    <row r="15" spans="1:6" s="101" customFormat="1" ht="12" customHeight="1">
      <c r="A15" s="200"/>
      <c r="B15" s="201" t="s">
        <v>1267</v>
      </c>
      <c r="C15" s="9" t="s">
        <v>1376</v>
      </c>
      <c r="D15" s="261"/>
      <c r="E15" s="261"/>
      <c r="F15" s="261"/>
    </row>
    <row r="16" spans="1:6" s="101" customFormat="1" ht="12" customHeight="1">
      <c r="A16" s="200"/>
      <c r="B16" s="201" t="s">
        <v>1268</v>
      </c>
      <c r="C16" s="9" t="s">
        <v>1377</v>
      </c>
      <c r="D16" s="261"/>
      <c r="E16" s="261"/>
      <c r="F16" s="261"/>
    </row>
    <row r="17" spans="1:6" s="101" customFormat="1" ht="12" customHeight="1">
      <c r="A17" s="200"/>
      <c r="B17" s="201" t="s">
        <v>1269</v>
      </c>
      <c r="C17" s="9" t="s">
        <v>1378</v>
      </c>
      <c r="D17" s="261"/>
      <c r="E17" s="261"/>
      <c r="F17" s="261"/>
    </row>
    <row r="18" spans="1:6" s="101" customFormat="1" ht="12" customHeight="1">
      <c r="A18" s="200"/>
      <c r="B18" s="201" t="s">
        <v>1325</v>
      </c>
      <c r="C18" s="8" t="s">
        <v>1379</v>
      </c>
      <c r="D18" s="261"/>
      <c r="E18" s="261"/>
      <c r="F18" s="261"/>
    </row>
    <row r="19" spans="1:6" s="101" customFormat="1" ht="12" customHeight="1">
      <c r="A19" s="205"/>
      <c r="B19" s="201" t="s">
        <v>1270</v>
      </c>
      <c r="C19" s="9" t="s">
        <v>1380</v>
      </c>
      <c r="D19" s="267"/>
      <c r="E19" s="267"/>
      <c r="F19" s="267"/>
    </row>
    <row r="20" spans="1:6" s="102" customFormat="1" ht="12" customHeight="1">
      <c r="A20" s="200"/>
      <c r="B20" s="201" t="s">
        <v>1271</v>
      </c>
      <c r="C20" s="9" t="s">
        <v>142</v>
      </c>
      <c r="D20" s="261"/>
      <c r="E20" s="261"/>
      <c r="F20" s="261"/>
    </row>
    <row r="21" spans="1:6" s="102" customFormat="1" ht="12" customHeight="1" thickBot="1">
      <c r="A21" s="206"/>
      <c r="B21" s="207" t="s">
        <v>1280</v>
      </c>
      <c r="C21" s="8" t="s">
        <v>119</v>
      </c>
      <c r="D21" s="164"/>
      <c r="E21" s="164"/>
      <c r="F21" s="164"/>
    </row>
    <row r="22" spans="1:6" s="101" customFormat="1" ht="12" customHeight="1" thickBot="1">
      <c r="A22" s="182" t="s">
        <v>1132</v>
      </c>
      <c r="B22" s="198"/>
      <c r="C22" s="199" t="s">
        <v>143</v>
      </c>
      <c r="D22" s="121">
        <f>SUM(D23:D26)</f>
        <v>0</v>
      </c>
      <c r="E22" s="121">
        <f>SUM(E23:E26)</f>
        <v>1576</v>
      </c>
      <c r="F22" s="121">
        <f>SUM(F23:F26)</f>
        <v>1576</v>
      </c>
    </row>
    <row r="23" spans="1:6" s="102" customFormat="1" ht="12" customHeight="1">
      <c r="A23" s="200"/>
      <c r="B23" s="201" t="s">
        <v>1272</v>
      </c>
      <c r="C23" s="11" t="s">
        <v>1286</v>
      </c>
      <c r="D23" s="261"/>
      <c r="E23" s="261">
        <v>1461</v>
      </c>
      <c r="F23" s="261">
        <v>1461</v>
      </c>
    </row>
    <row r="24" spans="1:6" s="102" customFormat="1" ht="12" customHeight="1">
      <c r="A24" s="200"/>
      <c r="B24" s="201" t="s">
        <v>1273</v>
      </c>
      <c r="C24" s="9" t="s">
        <v>1287</v>
      </c>
      <c r="D24" s="261"/>
      <c r="E24" s="261"/>
      <c r="F24" s="261"/>
    </row>
    <row r="25" spans="1:6" s="102" customFormat="1" ht="12" customHeight="1">
      <c r="A25" s="200"/>
      <c r="B25" s="201" t="s">
        <v>1274</v>
      </c>
      <c r="C25" s="9" t="s">
        <v>144</v>
      </c>
      <c r="D25" s="261"/>
      <c r="E25" s="261"/>
      <c r="F25" s="261"/>
    </row>
    <row r="26" spans="1:6" s="102" customFormat="1" ht="12" customHeight="1" thickBot="1">
      <c r="A26" s="200"/>
      <c r="B26" s="201" t="s">
        <v>1275</v>
      </c>
      <c r="C26" s="9" t="s">
        <v>1288</v>
      </c>
      <c r="D26" s="261"/>
      <c r="E26" s="261">
        <v>115</v>
      </c>
      <c r="F26" s="261">
        <v>115</v>
      </c>
    </row>
    <row r="27" spans="1:6" s="102" customFormat="1" ht="12" customHeight="1" thickBot="1">
      <c r="A27" s="186" t="s">
        <v>1133</v>
      </c>
      <c r="B27" s="110"/>
      <c r="C27" s="110" t="s">
        <v>145</v>
      </c>
      <c r="D27" s="156"/>
      <c r="E27" s="156"/>
      <c r="F27" s="156"/>
    </row>
    <row r="28" spans="1:6" s="101" customFormat="1" ht="12" customHeight="1" thickBot="1">
      <c r="A28" s="186" t="s">
        <v>1134</v>
      </c>
      <c r="B28" s="198"/>
      <c r="C28" s="110" t="s">
        <v>146</v>
      </c>
      <c r="D28" s="156"/>
      <c r="E28" s="156"/>
      <c r="F28" s="156"/>
    </row>
    <row r="29" spans="1:6" s="101" customFormat="1" ht="12" customHeight="1" thickBot="1">
      <c r="A29" s="182" t="s">
        <v>1135</v>
      </c>
      <c r="B29" s="161"/>
      <c r="C29" s="110" t="s">
        <v>147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1250</v>
      </c>
      <c r="C30" s="134" t="s">
        <v>1242</v>
      </c>
      <c r="D30" s="257"/>
      <c r="E30" s="257"/>
      <c r="F30" s="257"/>
    </row>
    <row r="31" spans="1:6" s="101" customFormat="1" ht="12" customHeight="1" thickBot="1">
      <c r="A31" s="209"/>
      <c r="B31" s="159" t="s">
        <v>1251</v>
      </c>
      <c r="C31" s="136" t="s">
        <v>149</v>
      </c>
      <c r="D31" s="258"/>
      <c r="E31" s="258"/>
      <c r="F31" s="258"/>
    </row>
    <row r="32" spans="1:6" s="102" customFormat="1" ht="12" customHeight="1" thickBot="1">
      <c r="A32" s="217" t="s">
        <v>1136</v>
      </c>
      <c r="B32" s="218"/>
      <c r="C32" s="110" t="s">
        <v>150</v>
      </c>
      <c r="D32" s="156">
        <v>0</v>
      </c>
      <c r="E32" s="156">
        <v>24095</v>
      </c>
      <c r="F32" s="156">
        <v>24095</v>
      </c>
    </row>
    <row r="33" spans="1:6" s="102" customFormat="1" ht="15" customHeight="1" thickBot="1">
      <c r="A33" s="217" t="s">
        <v>1137</v>
      </c>
      <c r="B33" s="707"/>
      <c r="C33" s="708" t="s">
        <v>1074</v>
      </c>
      <c r="D33" s="265"/>
      <c r="E33" s="265"/>
      <c r="F33" s="265"/>
    </row>
    <row r="34" spans="1:6" s="102" customFormat="1" ht="15" customHeight="1" thickBot="1">
      <c r="A34" s="217" t="s">
        <v>1138</v>
      </c>
      <c r="B34" s="222"/>
      <c r="C34" s="223" t="s">
        <v>151</v>
      </c>
      <c r="D34" s="262">
        <f>SUM(D13,D22,D27,D28,D29,D32,D33)</f>
        <v>0</v>
      </c>
      <c r="E34" s="262">
        <f>SUM(E13,E22,E27,E28,E29,E32,E33)</f>
        <v>25671</v>
      </c>
      <c r="F34" s="262">
        <f>SUM(F13,F22,F27,F28,F29,F32,F33)</f>
        <v>25671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1176</v>
      </c>
      <c r="D37" s="232"/>
      <c r="E37" s="232"/>
      <c r="F37" s="233"/>
    </row>
    <row r="38" spans="1:6" ht="12" customHeight="1" thickBot="1">
      <c r="A38" s="186" t="s">
        <v>1131</v>
      </c>
      <c r="B38" s="34"/>
      <c r="C38" s="46" t="s">
        <v>1473</v>
      </c>
      <c r="D38" s="121">
        <f>SUM(D39:D43)</f>
        <v>0</v>
      </c>
      <c r="E38" s="121">
        <f>SUM(E39:E43)</f>
        <v>25151</v>
      </c>
      <c r="F38" s="121">
        <f>SUM(F39:F43)</f>
        <v>25036</v>
      </c>
    </row>
    <row r="39" spans="1:6" ht="12" customHeight="1">
      <c r="A39" s="234"/>
      <c r="B39" s="155" t="s">
        <v>1266</v>
      </c>
      <c r="C39" s="11" t="s">
        <v>1162</v>
      </c>
      <c r="D39" s="128">
        <v>0</v>
      </c>
      <c r="E39" s="128">
        <v>16575</v>
      </c>
      <c r="F39" s="128">
        <v>16476</v>
      </c>
    </row>
    <row r="40" spans="1:6" ht="12" customHeight="1">
      <c r="A40" s="235"/>
      <c r="B40" s="150" t="s">
        <v>1267</v>
      </c>
      <c r="C40" s="9" t="s">
        <v>0</v>
      </c>
      <c r="D40" s="261"/>
      <c r="E40" s="261">
        <v>4400</v>
      </c>
      <c r="F40" s="261">
        <v>4380</v>
      </c>
    </row>
    <row r="41" spans="1:6" ht="12" customHeight="1">
      <c r="A41" s="235"/>
      <c r="B41" s="150" t="s">
        <v>1268</v>
      </c>
      <c r="C41" s="9" t="s">
        <v>1314</v>
      </c>
      <c r="D41" s="261"/>
      <c r="E41" s="261">
        <v>4176</v>
      </c>
      <c r="F41" s="261">
        <v>4180</v>
      </c>
    </row>
    <row r="42" spans="1:6" ht="12" customHeight="1">
      <c r="A42" s="235"/>
      <c r="B42" s="150" t="s">
        <v>1269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1279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1132</v>
      </c>
      <c r="B44" s="34"/>
      <c r="C44" s="46" t="s">
        <v>152</v>
      </c>
      <c r="D44" s="121">
        <f>SUM(D45:D48)</f>
        <v>0</v>
      </c>
      <c r="E44" s="121">
        <f>SUM(E45:E48)</f>
        <v>520</v>
      </c>
      <c r="F44" s="121">
        <f>SUM(F45:F48)</f>
        <v>516</v>
      </c>
    </row>
    <row r="45" spans="1:6" ht="12" customHeight="1">
      <c r="A45" s="234"/>
      <c r="B45" s="155" t="s">
        <v>1272</v>
      </c>
      <c r="C45" s="11" t="s">
        <v>5</v>
      </c>
      <c r="D45" s="128"/>
      <c r="E45" s="128">
        <v>520</v>
      </c>
      <c r="F45" s="128">
        <v>516</v>
      </c>
    </row>
    <row r="46" spans="1:6" ht="12" customHeight="1">
      <c r="A46" s="235"/>
      <c r="B46" s="150" t="s">
        <v>1273</v>
      </c>
      <c r="C46" s="9" t="s">
        <v>6</v>
      </c>
      <c r="D46" s="261"/>
      <c r="E46" s="261"/>
      <c r="F46" s="261"/>
    </row>
    <row r="47" spans="1:6" ht="22.5" customHeight="1">
      <c r="A47" s="235"/>
      <c r="B47" s="150" t="s">
        <v>1076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1275</v>
      </c>
      <c r="C48" s="9" t="s">
        <v>1177</v>
      </c>
      <c r="D48" s="261"/>
      <c r="E48" s="261"/>
      <c r="F48" s="261"/>
    </row>
    <row r="49" spans="1:6" ht="15" customHeight="1" thickBot="1">
      <c r="A49" s="186" t="s">
        <v>1133</v>
      </c>
      <c r="B49" s="34"/>
      <c r="C49" s="46" t="s">
        <v>154</v>
      </c>
      <c r="D49" s="156"/>
      <c r="E49" s="156"/>
      <c r="F49" s="156"/>
    </row>
    <row r="50" spans="1:6" ht="13.5" thickBot="1">
      <c r="A50" s="186" t="s">
        <v>1134</v>
      </c>
      <c r="B50" s="34"/>
      <c r="C50" s="46" t="s">
        <v>1053</v>
      </c>
      <c r="D50" s="156"/>
      <c r="E50" s="156"/>
      <c r="F50" s="156">
        <v>119</v>
      </c>
    </row>
    <row r="51" spans="1:6" ht="15" customHeight="1" thickBot="1">
      <c r="A51" s="186" t="s">
        <v>1135</v>
      </c>
      <c r="B51" s="211"/>
      <c r="C51" s="237" t="s">
        <v>155</v>
      </c>
      <c r="D51" s="121">
        <f>+D38+D44+D49+D50</f>
        <v>0</v>
      </c>
      <c r="E51" s="121">
        <f>+E38+E44+E49+E50</f>
        <v>25671</v>
      </c>
      <c r="F51" s="121">
        <f>+F38+F44+F49+F50</f>
        <v>25671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139</v>
      </c>
      <c r="B53" s="241"/>
      <c r="C53" s="242"/>
      <c r="D53" s="106"/>
      <c r="E53" s="106">
        <v>21</v>
      </c>
      <c r="F53" s="106">
        <v>21</v>
      </c>
    </row>
    <row r="54" spans="1:6" ht="13.5" thickBot="1">
      <c r="A54" s="240" t="s">
        <v>140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Általános Iskola 2012. évi
bevételi és kiadási előirányzatainak teljesítése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B18" sqref="B18:B2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41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 t="s">
        <v>1444</v>
      </c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3.5" thickBot="1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2.75" customHeight="1">
      <c r="B8" s="1177" t="s">
        <v>1445</v>
      </c>
      <c r="C8" s="1178"/>
      <c r="D8" s="1178"/>
      <c r="E8" s="1177" t="s">
        <v>1186</v>
      </c>
      <c r="F8" s="1171" t="s">
        <v>1446</v>
      </c>
      <c r="G8" s="1171" t="s">
        <v>1188</v>
      </c>
      <c r="H8" s="1171" t="s">
        <v>1447</v>
      </c>
      <c r="I8" s="1174" t="s">
        <v>1448</v>
      </c>
      <c r="J8" s="1171" t="s">
        <v>1449</v>
      </c>
      <c r="K8" s="1174" t="s">
        <v>1450</v>
      </c>
      <c r="L8" s="1171" t="s">
        <v>1451</v>
      </c>
      <c r="M8" s="1168" t="s">
        <v>1164</v>
      </c>
    </row>
    <row r="9" spans="2:13" ht="12.75">
      <c r="B9" s="1179"/>
      <c r="C9" s="1179"/>
      <c r="D9" s="1179"/>
      <c r="E9" s="1181"/>
      <c r="F9" s="1179"/>
      <c r="G9" s="1179"/>
      <c r="H9" s="1172"/>
      <c r="I9" s="1175"/>
      <c r="J9" s="1172"/>
      <c r="K9" s="1175"/>
      <c r="L9" s="1172"/>
      <c r="M9" s="1169"/>
    </row>
    <row r="10" spans="2:13" ht="13.5" thickBot="1">
      <c r="B10" s="1180"/>
      <c r="C10" s="1180"/>
      <c r="D10" s="1180"/>
      <c r="E10" s="1182"/>
      <c r="F10" s="1180"/>
      <c r="G10" s="1180"/>
      <c r="H10" s="1173"/>
      <c r="I10" s="1176"/>
      <c r="J10" s="1173"/>
      <c r="K10" s="1176"/>
      <c r="L10" s="1173"/>
      <c r="M10" s="1170"/>
    </row>
    <row r="11" spans="2:13" ht="12.75">
      <c r="B11" s="1068"/>
      <c r="C11" s="1069"/>
      <c r="D11" s="1070"/>
      <c r="E11" s="1071"/>
      <c r="F11" s="1071"/>
      <c r="G11" s="1071"/>
      <c r="H11" s="1071"/>
      <c r="I11" s="1072"/>
      <c r="J11" s="1071"/>
      <c r="K11" s="1073"/>
      <c r="L11" s="1073"/>
      <c r="M11" s="1074">
        <f>E11+F11+G11+H11+I11+J11</f>
        <v>0</v>
      </c>
    </row>
    <row r="12" spans="2:13" ht="12.75">
      <c r="B12" s="1075">
        <v>852011</v>
      </c>
      <c r="C12" s="1076" t="s">
        <v>944</v>
      </c>
      <c r="D12" s="1077"/>
      <c r="E12" s="1078">
        <v>6756</v>
      </c>
      <c r="F12" s="1078">
        <v>1780</v>
      </c>
      <c r="G12" s="1078">
        <v>1440</v>
      </c>
      <c r="H12" s="1079"/>
      <c r="I12" s="1079"/>
      <c r="J12" s="1078"/>
      <c r="K12" s="1078"/>
      <c r="L12" s="1078">
        <v>0</v>
      </c>
      <c r="M12" s="1078">
        <f aca="true" t="shared" si="0" ref="M12:M19">SUM(E12:L12)</f>
        <v>9976</v>
      </c>
    </row>
    <row r="13" spans="2:13" ht="12.75">
      <c r="B13" s="1075">
        <v>852021</v>
      </c>
      <c r="C13" s="1076" t="s">
        <v>945</v>
      </c>
      <c r="D13" s="1077"/>
      <c r="E13" s="1078">
        <v>8305</v>
      </c>
      <c r="F13" s="1078">
        <v>2178</v>
      </c>
      <c r="G13" s="1078">
        <v>1645</v>
      </c>
      <c r="H13" s="1079"/>
      <c r="I13" s="1079"/>
      <c r="J13" s="1078"/>
      <c r="K13" s="1078"/>
      <c r="L13" s="1078">
        <v>516</v>
      </c>
      <c r="M13" s="1078">
        <f t="shared" si="0"/>
        <v>12644</v>
      </c>
    </row>
    <row r="14" spans="2:13" ht="12.75">
      <c r="B14" s="1075">
        <v>855911</v>
      </c>
      <c r="C14" s="1076" t="s">
        <v>946</v>
      </c>
      <c r="D14" s="1077"/>
      <c r="E14" s="1078">
        <v>620</v>
      </c>
      <c r="F14" s="1078">
        <v>205</v>
      </c>
      <c r="G14" s="1078">
        <v>661</v>
      </c>
      <c r="H14" s="1079"/>
      <c r="I14" s="1079"/>
      <c r="J14" s="1078"/>
      <c r="K14" s="1078"/>
      <c r="L14" s="1078">
        <v>0</v>
      </c>
      <c r="M14" s="1078">
        <f t="shared" si="0"/>
        <v>1486</v>
      </c>
    </row>
    <row r="15" spans="2:13" ht="12.75">
      <c r="B15" s="1075">
        <v>855914</v>
      </c>
      <c r="C15" s="1076" t="s">
        <v>947</v>
      </c>
      <c r="D15" s="1077"/>
      <c r="E15" s="1078">
        <v>795</v>
      </c>
      <c r="F15" s="1078">
        <v>217</v>
      </c>
      <c r="G15" s="1078">
        <v>6</v>
      </c>
      <c r="H15" s="1079"/>
      <c r="I15" s="1079"/>
      <c r="J15" s="1078"/>
      <c r="K15" s="1078"/>
      <c r="L15" s="1078">
        <v>0</v>
      </c>
      <c r="M15" s="1078">
        <f t="shared" si="0"/>
        <v>1018</v>
      </c>
    </row>
    <row r="16" spans="2:13" ht="12.75">
      <c r="B16" s="1075">
        <v>910121</v>
      </c>
      <c r="C16" s="1076" t="s">
        <v>948</v>
      </c>
      <c r="D16" s="1077"/>
      <c r="E16" s="1080">
        <v>0</v>
      </c>
      <c r="F16" s="1078"/>
      <c r="G16" s="1078">
        <v>428</v>
      </c>
      <c r="H16" s="1078"/>
      <c r="I16" s="1079"/>
      <c r="J16" s="1081"/>
      <c r="K16" s="1081"/>
      <c r="L16" s="1081">
        <v>0</v>
      </c>
      <c r="M16" s="1078">
        <f t="shared" si="0"/>
        <v>428</v>
      </c>
    </row>
    <row r="17" spans="2:13" ht="12.75">
      <c r="B17" s="1075"/>
      <c r="C17" s="1076"/>
      <c r="D17" s="1077"/>
      <c r="E17" s="1080"/>
      <c r="F17" s="1078"/>
      <c r="G17" s="1078"/>
      <c r="H17" s="1078"/>
      <c r="I17" s="1079"/>
      <c r="J17" s="1081"/>
      <c r="K17" s="1081"/>
      <c r="L17" s="1081"/>
      <c r="M17" s="1078">
        <f t="shared" si="0"/>
        <v>0</v>
      </c>
    </row>
    <row r="18" spans="2:13" ht="12.75">
      <c r="B18" s="1075" t="s">
        <v>35</v>
      </c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>SUM(M11:M17)</f>
        <v>25552</v>
      </c>
    </row>
    <row r="19" spans="2:13" ht="12.75">
      <c r="B19" s="1082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83" t="s">
        <v>36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v>119</v>
      </c>
    </row>
    <row r="21" spans="2:13" ht="13.5" thickBot="1">
      <c r="B21" s="1083"/>
      <c r="C21" s="1084"/>
      <c r="D21" s="1085"/>
      <c r="E21" s="1086"/>
      <c r="F21" s="1087"/>
      <c r="G21" s="1087"/>
      <c r="H21" s="1087"/>
      <c r="I21" s="1088"/>
      <c r="J21" s="1087"/>
      <c r="K21" s="1087"/>
      <c r="L21" s="1087"/>
      <c r="M21" s="1087">
        <f>E21+F21+G21+H21+I21+J21</f>
        <v>0</v>
      </c>
    </row>
    <row r="22" spans="2:13" ht="13.5" thickBot="1">
      <c r="B22" s="1089" t="s">
        <v>1189</v>
      </c>
      <c r="C22" s="1090"/>
      <c r="D22" s="1091"/>
      <c r="E22" s="1092">
        <f aca="true" t="shared" si="1" ref="E22:L22">SUM(E11:E21)</f>
        <v>16476</v>
      </c>
      <c r="F22" s="1092">
        <f t="shared" si="1"/>
        <v>4380</v>
      </c>
      <c r="G22" s="1092">
        <f t="shared" si="1"/>
        <v>4180</v>
      </c>
      <c r="H22" s="1092">
        <f t="shared" si="1"/>
        <v>0</v>
      </c>
      <c r="I22" s="1092">
        <f t="shared" si="1"/>
        <v>0</v>
      </c>
      <c r="J22" s="1092">
        <f t="shared" si="1"/>
        <v>0</v>
      </c>
      <c r="K22" s="1092">
        <f t="shared" si="1"/>
        <v>0</v>
      </c>
      <c r="L22" s="1092">
        <f t="shared" si="1"/>
        <v>516</v>
      </c>
      <c r="M22" s="1092">
        <f>M18+M20</f>
        <v>25671</v>
      </c>
    </row>
    <row r="25" spans="7:9" ht="12.75">
      <c r="G25" s="1093"/>
      <c r="H25" s="1093"/>
      <c r="I25" s="1093"/>
    </row>
    <row r="27" spans="7:13" ht="12.75">
      <c r="G27" s="1093"/>
      <c r="M27" s="1093"/>
    </row>
  </sheetData>
  <sheetProtection/>
  <mergeCells count="10">
    <mergeCell ref="M8:M10"/>
    <mergeCell ref="J8:J10"/>
    <mergeCell ref="L8:L10"/>
    <mergeCell ref="K8:K10"/>
    <mergeCell ref="H8:H10"/>
    <mergeCell ref="I8:I10"/>
    <mergeCell ref="B8:D10"/>
    <mergeCell ref="E8:E10"/>
    <mergeCell ref="F8:F10"/>
    <mergeCell ref="G8:G10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E1" sqref="E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1078</v>
      </c>
    </row>
    <row r="6" spans="1:6" s="99" customFormat="1" ht="25.5" customHeight="1">
      <c r="A6" s="1153" t="s">
        <v>123</v>
      </c>
      <c r="B6" s="1154"/>
      <c r="C6" s="1155" t="s">
        <v>1020</v>
      </c>
      <c r="D6" s="1156"/>
      <c r="E6" s="1157"/>
      <c r="F6" s="247" t="s">
        <v>1183</v>
      </c>
    </row>
    <row r="7" spans="1:6" s="99" customFormat="1" ht="16.5" thickBot="1">
      <c r="A7" s="191" t="s">
        <v>122</v>
      </c>
      <c r="B7" s="192"/>
      <c r="C7" s="1184" t="s">
        <v>156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1168</v>
      </c>
    </row>
    <row r="9" spans="1:6" ht="13.5" thickBot="1">
      <c r="A9" s="1160" t="s">
        <v>124</v>
      </c>
      <c r="B9" s="1161"/>
      <c r="C9" s="1164" t="s">
        <v>1169</v>
      </c>
      <c r="D9" s="462" t="s">
        <v>412</v>
      </c>
      <c r="E9" s="462" t="s">
        <v>413</v>
      </c>
      <c r="F9" s="1151" t="s">
        <v>179</v>
      </c>
    </row>
    <row r="10" spans="1:6" ht="13.5" thickBot="1">
      <c r="A10" s="1162"/>
      <c r="B10" s="1163"/>
      <c r="C10" s="1165"/>
      <c r="D10" s="1166" t="s">
        <v>423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1170</v>
      </c>
      <c r="D12" s="196"/>
      <c r="E12" s="196"/>
      <c r="F12" s="197"/>
    </row>
    <row r="13" spans="1:6" s="101" customFormat="1" ht="12" customHeight="1" thickBot="1">
      <c r="A13" s="182" t="s">
        <v>1131</v>
      </c>
      <c r="B13" s="198"/>
      <c r="C13" s="199" t="s">
        <v>141</v>
      </c>
      <c r="D13" s="121">
        <f>SUM(D14:D21)</f>
        <v>0</v>
      </c>
      <c r="E13" s="121">
        <f>SUM(E14:E21)</f>
        <v>7676</v>
      </c>
      <c r="F13" s="121">
        <f>SUM(F14:F21)</f>
        <v>7306</v>
      </c>
    </row>
    <row r="14" spans="1:6" s="101" customFormat="1" ht="12" customHeight="1">
      <c r="A14" s="203"/>
      <c r="B14" s="201" t="s">
        <v>1266</v>
      </c>
      <c r="C14" s="15" t="s">
        <v>1375</v>
      </c>
      <c r="D14" s="266"/>
      <c r="E14" s="266"/>
      <c r="F14" s="266"/>
    </row>
    <row r="15" spans="1:6" s="101" customFormat="1" ht="12" customHeight="1">
      <c r="A15" s="200"/>
      <c r="B15" s="201" t="s">
        <v>1267</v>
      </c>
      <c r="C15" s="9" t="s">
        <v>1376</v>
      </c>
      <c r="D15" s="261"/>
      <c r="E15" s="261"/>
      <c r="F15" s="261"/>
    </row>
    <row r="16" spans="1:6" s="101" customFormat="1" ht="12" customHeight="1">
      <c r="A16" s="200"/>
      <c r="B16" s="201" t="s">
        <v>1268</v>
      </c>
      <c r="C16" s="9" t="s">
        <v>1377</v>
      </c>
      <c r="D16" s="261"/>
      <c r="E16" s="261"/>
      <c r="F16" s="261"/>
    </row>
    <row r="17" spans="1:6" s="101" customFormat="1" ht="12" customHeight="1">
      <c r="A17" s="200"/>
      <c r="B17" s="201" t="s">
        <v>1269</v>
      </c>
      <c r="C17" s="9" t="s">
        <v>1378</v>
      </c>
      <c r="D17" s="261"/>
      <c r="E17" s="261">
        <v>5987</v>
      </c>
      <c r="F17" s="261">
        <v>5648</v>
      </c>
    </row>
    <row r="18" spans="1:6" s="101" customFormat="1" ht="12" customHeight="1">
      <c r="A18" s="200"/>
      <c r="B18" s="201" t="s">
        <v>1325</v>
      </c>
      <c r="C18" s="8" t="s">
        <v>1379</v>
      </c>
      <c r="D18" s="261"/>
      <c r="E18" s="261">
        <v>110</v>
      </c>
      <c r="F18" s="261">
        <v>105</v>
      </c>
    </row>
    <row r="19" spans="1:6" s="101" customFormat="1" ht="12" customHeight="1">
      <c r="A19" s="205"/>
      <c r="B19" s="201" t="s">
        <v>1270</v>
      </c>
      <c r="C19" s="9" t="s">
        <v>1380</v>
      </c>
      <c r="D19" s="267"/>
      <c r="E19" s="267">
        <v>1579</v>
      </c>
      <c r="F19" s="267">
        <v>1553</v>
      </c>
    </row>
    <row r="20" spans="1:6" s="102" customFormat="1" ht="12" customHeight="1">
      <c r="A20" s="200"/>
      <c r="B20" s="201" t="s">
        <v>1271</v>
      </c>
      <c r="C20" s="9" t="s">
        <v>142</v>
      </c>
      <c r="D20" s="261"/>
      <c r="E20" s="261"/>
      <c r="F20" s="261"/>
    </row>
    <row r="21" spans="1:6" s="102" customFormat="1" ht="12" customHeight="1" thickBot="1">
      <c r="A21" s="206"/>
      <c r="B21" s="207" t="s">
        <v>1280</v>
      </c>
      <c r="C21" s="8" t="s">
        <v>119</v>
      </c>
      <c r="D21" s="164"/>
      <c r="E21" s="164"/>
      <c r="F21" s="164"/>
    </row>
    <row r="22" spans="1:6" s="101" customFormat="1" ht="12" customHeight="1" thickBot="1">
      <c r="A22" s="182" t="s">
        <v>1132</v>
      </c>
      <c r="B22" s="198"/>
      <c r="C22" s="199" t="s">
        <v>143</v>
      </c>
      <c r="D22" s="121">
        <f>SUM(D23:D26)</f>
        <v>0</v>
      </c>
      <c r="E22" s="121">
        <f>SUM(E23:E26)</f>
        <v>696</v>
      </c>
      <c r="F22" s="121">
        <f>SUM(F23:F26)</f>
        <v>696</v>
      </c>
    </row>
    <row r="23" spans="1:6" s="102" customFormat="1" ht="12" customHeight="1">
      <c r="A23" s="200"/>
      <c r="B23" s="201" t="s">
        <v>1272</v>
      </c>
      <c r="C23" s="11" t="s">
        <v>1286</v>
      </c>
      <c r="D23" s="261"/>
      <c r="E23" s="261">
        <v>696</v>
      </c>
      <c r="F23" s="261">
        <v>696</v>
      </c>
    </row>
    <row r="24" spans="1:6" s="102" customFormat="1" ht="12" customHeight="1">
      <c r="A24" s="200"/>
      <c r="B24" s="201" t="s">
        <v>1273</v>
      </c>
      <c r="C24" s="9" t="s">
        <v>1287</v>
      </c>
      <c r="D24" s="261"/>
      <c r="E24" s="261"/>
      <c r="F24" s="261"/>
    </row>
    <row r="25" spans="1:6" s="102" customFormat="1" ht="12" customHeight="1">
      <c r="A25" s="200"/>
      <c r="B25" s="201" t="s">
        <v>1274</v>
      </c>
      <c r="C25" s="9" t="s">
        <v>144</v>
      </c>
      <c r="D25" s="261"/>
      <c r="E25" s="261"/>
      <c r="F25" s="261"/>
    </row>
    <row r="26" spans="1:6" s="102" customFormat="1" ht="12" customHeight="1" thickBot="1">
      <c r="A26" s="200"/>
      <c r="B26" s="201" t="s">
        <v>1275</v>
      </c>
      <c r="C26" s="9" t="s">
        <v>1288</v>
      </c>
      <c r="D26" s="261"/>
      <c r="E26" s="261"/>
      <c r="F26" s="261"/>
    </row>
    <row r="27" spans="1:6" s="102" customFormat="1" ht="12" customHeight="1" thickBot="1">
      <c r="A27" s="186" t="s">
        <v>1133</v>
      </c>
      <c r="B27" s="110"/>
      <c r="C27" s="110" t="s">
        <v>145</v>
      </c>
      <c r="D27" s="156"/>
      <c r="E27" s="156"/>
      <c r="F27" s="156"/>
    </row>
    <row r="28" spans="1:6" s="101" customFormat="1" ht="12" customHeight="1" thickBot="1">
      <c r="A28" s="186" t="s">
        <v>1134</v>
      </c>
      <c r="B28" s="198"/>
      <c r="C28" s="110" t="s">
        <v>146</v>
      </c>
      <c r="D28" s="156"/>
      <c r="E28" s="156"/>
      <c r="F28" s="156"/>
    </row>
    <row r="29" spans="1:6" s="101" customFormat="1" ht="12" customHeight="1" thickBot="1">
      <c r="A29" s="182" t="s">
        <v>1135</v>
      </c>
      <c r="B29" s="161"/>
      <c r="C29" s="110" t="s">
        <v>147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1250</v>
      </c>
      <c r="C30" s="134" t="s">
        <v>1242</v>
      </c>
      <c r="D30" s="257"/>
      <c r="E30" s="257"/>
      <c r="F30" s="257"/>
    </row>
    <row r="31" spans="1:6" s="101" customFormat="1" ht="12" customHeight="1" thickBot="1">
      <c r="A31" s="209"/>
      <c r="B31" s="159" t="s">
        <v>1251</v>
      </c>
      <c r="C31" s="136" t="s">
        <v>149</v>
      </c>
      <c r="D31" s="258"/>
      <c r="E31" s="258"/>
      <c r="F31" s="258"/>
    </row>
    <row r="32" spans="1:6" s="102" customFormat="1" ht="12" customHeight="1" thickBot="1">
      <c r="A32" s="217" t="s">
        <v>1136</v>
      </c>
      <c r="B32" s="218"/>
      <c r="C32" s="110" t="s">
        <v>150</v>
      </c>
      <c r="D32" s="156"/>
      <c r="E32" s="156">
        <v>25850</v>
      </c>
      <c r="F32" s="156">
        <v>25850</v>
      </c>
    </row>
    <row r="33" spans="1:6" s="102" customFormat="1" ht="15" customHeight="1" thickBot="1">
      <c r="A33" s="217" t="s">
        <v>1137</v>
      </c>
      <c r="B33" s="707"/>
      <c r="C33" s="708" t="s">
        <v>1074</v>
      </c>
      <c r="D33" s="265"/>
      <c r="E33" s="265"/>
      <c r="F33" s="265"/>
    </row>
    <row r="34" spans="1:6" s="102" customFormat="1" ht="15" customHeight="1" thickBot="1">
      <c r="A34" s="217" t="s">
        <v>1138</v>
      </c>
      <c r="B34" s="222"/>
      <c r="C34" s="223" t="s">
        <v>151</v>
      </c>
      <c r="D34" s="262">
        <f>SUM(D13,D22,D27,D28,D29,D32,D33)</f>
        <v>0</v>
      </c>
      <c r="E34" s="262">
        <f>SUM(E13,E22,E27,E28,E29,E32,E33)</f>
        <v>34222</v>
      </c>
      <c r="F34" s="262">
        <f>SUM(F13,F22,F27,F28,F29,F32,F33)</f>
        <v>33852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1176</v>
      </c>
      <c r="D37" s="232"/>
      <c r="E37" s="232"/>
      <c r="F37" s="233"/>
    </row>
    <row r="38" spans="1:6" ht="12" customHeight="1" thickBot="1">
      <c r="A38" s="186" t="s">
        <v>1131</v>
      </c>
      <c r="B38" s="34"/>
      <c r="C38" s="46" t="s">
        <v>1473</v>
      </c>
      <c r="D38" s="121">
        <f>SUM(D39:D43)</f>
        <v>0</v>
      </c>
      <c r="E38" s="121">
        <f>SUM(E39:E43)</f>
        <v>33968</v>
      </c>
      <c r="F38" s="121">
        <f>SUM(F39:F43)</f>
        <v>32881</v>
      </c>
    </row>
    <row r="39" spans="1:6" ht="12" customHeight="1">
      <c r="A39" s="234"/>
      <c r="B39" s="155" t="s">
        <v>1266</v>
      </c>
      <c r="C39" s="11" t="s">
        <v>1162</v>
      </c>
      <c r="D39" s="128">
        <v>0</v>
      </c>
      <c r="E39" s="128">
        <v>17926</v>
      </c>
      <c r="F39" s="128">
        <v>17402</v>
      </c>
    </row>
    <row r="40" spans="1:6" ht="12" customHeight="1">
      <c r="A40" s="235"/>
      <c r="B40" s="150" t="s">
        <v>1267</v>
      </c>
      <c r="C40" s="9" t="s">
        <v>0</v>
      </c>
      <c r="D40" s="261"/>
      <c r="E40" s="261">
        <v>4597</v>
      </c>
      <c r="F40" s="261">
        <v>4492</v>
      </c>
    </row>
    <row r="41" spans="1:6" ht="12" customHeight="1">
      <c r="A41" s="235"/>
      <c r="B41" s="150" t="s">
        <v>1268</v>
      </c>
      <c r="C41" s="9" t="s">
        <v>1314</v>
      </c>
      <c r="D41" s="261"/>
      <c r="E41" s="261">
        <v>11445</v>
      </c>
      <c r="F41" s="261">
        <v>10987</v>
      </c>
    </row>
    <row r="42" spans="1:6" ht="12" customHeight="1">
      <c r="A42" s="235"/>
      <c r="B42" s="150" t="s">
        <v>1269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1279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1132</v>
      </c>
      <c r="B44" s="34"/>
      <c r="C44" s="46" t="s">
        <v>152</v>
      </c>
      <c r="D44" s="121">
        <f>SUM(D45:D48)</f>
        <v>0</v>
      </c>
      <c r="E44" s="121">
        <f>SUM(E45:E48)</f>
        <v>254</v>
      </c>
      <c r="F44" s="121">
        <f>SUM(F45:F48)</f>
        <v>254</v>
      </c>
    </row>
    <row r="45" spans="1:6" ht="12" customHeight="1">
      <c r="A45" s="234"/>
      <c r="B45" s="155" t="s">
        <v>1272</v>
      </c>
      <c r="C45" s="11" t="s">
        <v>5</v>
      </c>
      <c r="D45" s="128"/>
      <c r="E45" s="128">
        <v>254</v>
      </c>
      <c r="F45" s="128">
        <v>254</v>
      </c>
    </row>
    <row r="46" spans="1:6" ht="12" customHeight="1">
      <c r="A46" s="235"/>
      <c r="B46" s="150" t="s">
        <v>1273</v>
      </c>
      <c r="C46" s="9" t="s">
        <v>6</v>
      </c>
      <c r="D46" s="261"/>
      <c r="E46" s="261"/>
      <c r="F46" s="261"/>
    </row>
    <row r="47" spans="1:6" ht="19.5" customHeight="1">
      <c r="A47" s="235"/>
      <c r="B47" s="150" t="s">
        <v>1076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1275</v>
      </c>
      <c r="C48" s="9" t="s">
        <v>1177</v>
      </c>
      <c r="D48" s="261"/>
      <c r="E48" s="261"/>
      <c r="F48" s="261"/>
    </row>
    <row r="49" spans="1:6" ht="15" customHeight="1" thickBot="1">
      <c r="A49" s="186" t="s">
        <v>1133</v>
      </c>
      <c r="B49" s="34"/>
      <c r="C49" s="46" t="s">
        <v>154</v>
      </c>
      <c r="D49" s="156"/>
      <c r="E49" s="156"/>
      <c r="F49" s="156"/>
    </row>
    <row r="50" spans="1:6" ht="13.5" thickBot="1">
      <c r="A50" s="186" t="s">
        <v>1134</v>
      </c>
      <c r="B50" s="34"/>
      <c r="C50" s="46" t="s">
        <v>1053</v>
      </c>
      <c r="D50" s="156"/>
      <c r="E50" s="156"/>
      <c r="F50" s="156">
        <v>609</v>
      </c>
    </row>
    <row r="51" spans="1:6" ht="15" customHeight="1" thickBot="1">
      <c r="A51" s="186" t="s">
        <v>1135</v>
      </c>
      <c r="B51" s="211"/>
      <c r="C51" s="237" t="s">
        <v>155</v>
      </c>
      <c r="D51" s="121">
        <f>+D38+D44+D49+D50</f>
        <v>0</v>
      </c>
      <c r="E51" s="121">
        <f>+E38+E44+E49+E50</f>
        <v>34222</v>
      </c>
      <c r="F51" s="121">
        <f>+F38+F44+F49+F50</f>
        <v>33744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139</v>
      </c>
      <c r="B53" s="241"/>
      <c r="C53" s="242"/>
      <c r="D53" s="106"/>
      <c r="E53" s="106">
        <v>30</v>
      </c>
      <c r="F53" s="106">
        <v>30</v>
      </c>
    </row>
    <row r="54" spans="1:6" ht="13.5" thickBot="1">
      <c r="A54" s="240" t="s">
        <v>140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CE,Félkövér"Katica Óvoda 2012. évi 
bevételi és kiadási előirányzatainak teljesítése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N10" sqref="N1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42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5.75">
      <c r="B4" s="1057"/>
      <c r="C4" s="1058"/>
      <c r="D4" s="1059"/>
      <c r="E4" s="1060"/>
      <c r="F4" s="1060"/>
      <c r="G4" s="1060"/>
      <c r="H4" s="1060"/>
      <c r="I4" s="1061"/>
      <c r="J4" s="1060"/>
      <c r="K4" s="1060"/>
      <c r="L4" s="1060"/>
      <c r="M4" s="1060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 t="s">
        <v>47</v>
      </c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3.5" thickBot="1">
      <c r="B8" s="1057"/>
      <c r="C8" s="1057"/>
      <c r="D8" s="1063"/>
      <c r="E8" s="1064"/>
      <c r="F8" s="1064"/>
      <c r="G8" s="1064"/>
      <c r="H8" s="1064"/>
      <c r="I8" s="1065"/>
      <c r="J8" s="1064"/>
      <c r="K8" s="1064"/>
      <c r="L8" s="1064"/>
      <c r="M8" s="1066"/>
    </row>
    <row r="9" spans="2:13" ht="12.75" customHeight="1">
      <c r="B9" s="1177" t="s">
        <v>1445</v>
      </c>
      <c r="C9" s="1178"/>
      <c r="D9" s="1178"/>
      <c r="E9" s="1177" t="s">
        <v>1186</v>
      </c>
      <c r="F9" s="1171" t="s">
        <v>1446</v>
      </c>
      <c r="G9" s="1171" t="s">
        <v>1188</v>
      </c>
      <c r="H9" s="1171" t="s">
        <v>1447</v>
      </c>
      <c r="I9" s="1174" t="s">
        <v>1448</v>
      </c>
      <c r="J9" s="1171" t="s">
        <v>1449</v>
      </c>
      <c r="K9" s="1174" t="s">
        <v>1450</v>
      </c>
      <c r="L9" s="1171" t="s">
        <v>1451</v>
      </c>
      <c r="M9" s="1168" t="s">
        <v>1164</v>
      </c>
    </row>
    <row r="10" spans="2:13" ht="12.75">
      <c r="B10" s="1179"/>
      <c r="C10" s="1179"/>
      <c r="D10" s="1179"/>
      <c r="E10" s="1181"/>
      <c r="F10" s="1179"/>
      <c r="G10" s="1179"/>
      <c r="H10" s="1172"/>
      <c r="I10" s="1175"/>
      <c r="J10" s="1172"/>
      <c r="K10" s="1175"/>
      <c r="L10" s="1172"/>
      <c r="M10" s="1169"/>
    </row>
    <row r="11" spans="2:13" ht="13.5" thickBot="1">
      <c r="B11" s="1180"/>
      <c r="C11" s="1180"/>
      <c r="D11" s="1180"/>
      <c r="E11" s="1182"/>
      <c r="F11" s="1180"/>
      <c r="G11" s="1180"/>
      <c r="H11" s="1173"/>
      <c r="I11" s="1176"/>
      <c r="J11" s="1173"/>
      <c r="K11" s="1176"/>
      <c r="L11" s="1173"/>
      <c r="M11" s="1170"/>
    </row>
    <row r="12" spans="2:13" ht="12.75">
      <c r="B12" s="1068"/>
      <c r="C12" s="1069"/>
      <c r="D12" s="1070"/>
      <c r="E12" s="1071"/>
      <c r="F12" s="1071"/>
      <c r="G12" s="1071"/>
      <c r="H12" s="1071"/>
      <c r="I12" s="1072"/>
      <c r="J12" s="1071"/>
      <c r="K12" s="1073"/>
      <c r="L12" s="1073"/>
      <c r="M12" s="1074">
        <f>E12+F12+G12+H12+I12+J12</f>
        <v>0</v>
      </c>
    </row>
    <row r="13" spans="2:13" ht="12.75">
      <c r="B13" s="1075">
        <v>561000</v>
      </c>
      <c r="C13" s="1076" t="s">
        <v>940</v>
      </c>
      <c r="D13" s="1077"/>
      <c r="E13" s="1078">
        <v>0</v>
      </c>
      <c r="F13" s="1078">
        <v>0</v>
      </c>
      <c r="G13" s="1078">
        <v>2179</v>
      </c>
      <c r="H13" s="1079"/>
      <c r="I13" s="1079"/>
      <c r="J13" s="1078"/>
      <c r="K13" s="1078"/>
      <c r="L13" s="1078"/>
      <c r="M13" s="1078">
        <f aca="true" t="shared" si="0" ref="M13:M22">SUM(E13:L13)</f>
        <v>2179</v>
      </c>
    </row>
    <row r="14" spans="2:13" ht="12.75">
      <c r="B14" s="1075">
        <v>562912</v>
      </c>
      <c r="C14" s="1076" t="s">
        <v>941</v>
      </c>
      <c r="D14" s="1077"/>
      <c r="E14" s="1078">
        <v>3306</v>
      </c>
      <c r="F14" s="1078">
        <v>829</v>
      </c>
      <c r="G14" s="1078">
        <v>3453</v>
      </c>
      <c r="H14" s="1079"/>
      <c r="I14" s="1079"/>
      <c r="J14" s="1078"/>
      <c r="K14" s="1078"/>
      <c r="L14" s="1078"/>
      <c r="M14" s="1078">
        <f t="shared" si="0"/>
        <v>7588</v>
      </c>
    </row>
    <row r="15" spans="2:13" ht="12.75">
      <c r="B15" s="1075">
        <v>562131</v>
      </c>
      <c r="C15" s="1076" t="s">
        <v>942</v>
      </c>
      <c r="D15" s="1077"/>
      <c r="E15" s="1078">
        <v>0</v>
      </c>
      <c r="F15" s="1078">
        <v>0</v>
      </c>
      <c r="G15" s="1078">
        <v>2048</v>
      </c>
      <c r="H15" s="1078"/>
      <c r="I15" s="1079"/>
      <c r="J15" s="1078"/>
      <c r="K15" s="1078"/>
      <c r="L15" s="1078"/>
      <c r="M15" s="1078">
        <f t="shared" si="0"/>
        <v>2048</v>
      </c>
    </row>
    <row r="16" spans="2:13" ht="12.75">
      <c r="B16" s="1075">
        <v>851011</v>
      </c>
      <c r="C16" s="1076" t="s">
        <v>943</v>
      </c>
      <c r="D16" s="1077"/>
      <c r="E16" s="1078">
        <v>14096</v>
      </c>
      <c r="F16" s="1078">
        <v>3663</v>
      </c>
      <c r="G16" s="1078">
        <v>2544</v>
      </c>
      <c r="H16" s="1079"/>
      <c r="I16" s="1079"/>
      <c r="J16" s="1078"/>
      <c r="K16" s="1078"/>
      <c r="L16" s="1078">
        <v>254</v>
      </c>
      <c r="M16" s="1078">
        <f t="shared" si="0"/>
        <v>20557</v>
      </c>
    </row>
    <row r="17" spans="2:13" ht="12.75">
      <c r="B17" s="1075">
        <v>889921</v>
      </c>
      <c r="C17" s="1076" t="s">
        <v>1465</v>
      </c>
      <c r="D17" s="1077"/>
      <c r="E17" s="1080">
        <v>0</v>
      </c>
      <c r="F17" s="1078">
        <v>0</v>
      </c>
      <c r="G17" s="1078">
        <v>763</v>
      </c>
      <c r="H17" s="1078"/>
      <c r="I17" s="1079"/>
      <c r="J17" s="1081"/>
      <c r="K17" s="1081"/>
      <c r="L17" s="1081"/>
      <c r="M17" s="1078">
        <f t="shared" si="0"/>
        <v>763</v>
      </c>
    </row>
    <row r="18" spans="2:13" ht="12.75">
      <c r="B18" s="1075"/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 t="shared" si="0"/>
        <v>0</v>
      </c>
    </row>
    <row r="19" spans="2:13" ht="12.75">
      <c r="B19" s="1075" t="s">
        <v>35</v>
      </c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>SUM(M12:M18)</f>
        <v>33135</v>
      </c>
    </row>
    <row r="20" spans="2:13" ht="12.75">
      <c r="B20" s="1082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/>
    </row>
    <row r="21" spans="2:13" ht="12.75">
      <c r="B21" s="1083" t="s">
        <v>36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v>609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1189</v>
      </c>
      <c r="C24" s="1090"/>
      <c r="D24" s="1091"/>
      <c r="E24" s="1092">
        <f aca="true" t="shared" si="1" ref="E24:L24">SUM(E12:E23)</f>
        <v>17402</v>
      </c>
      <c r="F24" s="1092">
        <f t="shared" si="1"/>
        <v>4492</v>
      </c>
      <c r="G24" s="1092">
        <f t="shared" si="1"/>
        <v>10987</v>
      </c>
      <c r="H24" s="1092">
        <f t="shared" si="1"/>
        <v>0</v>
      </c>
      <c r="I24" s="1092">
        <f t="shared" si="1"/>
        <v>0</v>
      </c>
      <c r="J24" s="1092">
        <f t="shared" si="1"/>
        <v>0</v>
      </c>
      <c r="K24" s="1092">
        <f t="shared" si="1"/>
        <v>0</v>
      </c>
      <c r="L24" s="1092">
        <f t="shared" si="1"/>
        <v>254</v>
      </c>
      <c r="M24" s="1092">
        <f>M19+M21</f>
        <v>33744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9:M11"/>
    <mergeCell ref="J9:J11"/>
    <mergeCell ref="L9:L11"/>
    <mergeCell ref="K9:K11"/>
    <mergeCell ref="H9:H11"/>
    <mergeCell ref="I9:I11"/>
    <mergeCell ref="B9:D11"/>
    <mergeCell ref="E9:E11"/>
    <mergeCell ref="F9:F11"/>
    <mergeCell ref="G9:G11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zoomScalePageLayoutView="0" workbookViewId="0" topLeftCell="A1">
      <selection activeCell="F2" sqref="F2:I2"/>
    </sheetView>
  </sheetViews>
  <sheetFormatPr defaultColWidth="12.00390625" defaultRowHeight="12.75"/>
  <cols>
    <col min="1" max="1" width="6.50390625" style="808" customWidth="1"/>
    <col min="2" max="2" width="4.50390625" style="808" customWidth="1"/>
    <col min="3" max="3" width="47.00390625" style="808" bestFit="1" customWidth="1"/>
    <col min="4" max="4" width="17.50390625" style="808" customWidth="1"/>
    <col min="5" max="5" width="13.125" style="808" customWidth="1"/>
    <col min="6" max="6" width="17.625" style="808" customWidth="1"/>
    <col min="7" max="7" width="17.375" style="808" customWidth="1"/>
    <col min="8" max="8" width="13.125" style="808" customWidth="1"/>
    <col min="9" max="9" width="18.875" style="808" bestFit="1" customWidth="1"/>
    <col min="10" max="16384" width="12.00390625" style="808" customWidth="1"/>
  </cols>
  <sheetData>
    <row r="1" spans="1:9" ht="35.25" customHeight="1">
      <c r="A1" s="1186" t="s">
        <v>202</v>
      </c>
      <c r="B1" s="1186"/>
      <c r="C1" s="1186"/>
      <c r="D1" s="1186"/>
      <c r="E1" s="1186"/>
      <c r="F1" s="1186"/>
      <c r="G1" s="1186"/>
      <c r="H1" s="1186"/>
      <c r="I1" s="1186"/>
    </row>
    <row r="2" spans="1:9" ht="35.25" customHeight="1">
      <c r="A2" s="807"/>
      <c r="B2" s="807"/>
      <c r="C2" s="807"/>
      <c r="D2" s="807"/>
      <c r="E2" s="807"/>
      <c r="F2" s="1191" t="s">
        <v>43</v>
      </c>
      <c r="G2" s="1191"/>
      <c r="H2" s="1191"/>
      <c r="I2" s="1191"/>
    </row>
    <row r="3" spans="1:9" ht="35.25" customHeight="1">
      <c r="A3" s="807"/>
      <c r="B3" s="807"/>
      <c r="C3" s="807"/>
      <c r="D3" s="807"/>
      <c r="E3" s="807"/>
      <c r="F3" s="1106"/>
      <c r="G3" s="1106"/>
      <c r="H3" s="1106"/>
      <c r="I3" s="1106"/>
    </row>
    <row r="4" ht="16.5" thickBot="1">
      <c r="I4" s="809" t="s">
        <v>203</v>
      </c>
    </row>
    <row r="5" spans="1:9" s="815" customFormat="1" ht="87" customHeight="1" thickBot="1">
      <c r="A5" s="1187" t="s">
        <v>204</v>
      </c>
      <c r="B5" s="1188"/>
      <c r="C5" s="1188"/>
      <c r="D5" s="810" t="s">
        <v>205</v>
      </c>
      <c r="E5" s="811" t="s">
        <v>206</v>
      </c>
      <c r="F5" s="812" t="s">
        <v>207</v>
      </c>
      <c r="G5" s="813" t="s">
        <v>208</v>
      </c>
      <c r="H5" s="811" t="s">
        <v>206</v>
      </c>
      <c r="I5" s="814" t="s">
        <v>209</v>
      </c>
    </row>
    <row r="6" spans="1:9" s="822" customFormat="1" ht="38.25" customHeight="1" thickTop="1">
      <c r="A6" s="816" t="s">
        <v>210</v>
      </c>
      <c r="B6" s="817" t="s">
        <v>211</v>
      </c>
      <c r="C6" s="817"/>
      <c r="D6" s="818">
        <v>1777528</v>
      </c>
      <c r="E6" s="819">
        <v>0</v>
      </c>
      <c r="F6" s="820">
        <f aca="true" t="shared" si="0" ref="F6:F17">D6</f>
        <v>1777528</v>
      </c>
      <c r="G6" s="818">
        <v>1751646</v>
      </c>
      <c r="H6" s="821">
        <v>0</v>
      </c>
      <c r="I6" s="818">
        <v>1751646</v>
      </c>
    </row>
    <row r="7" spans="1:9" ht="24.75" customHeight="1">
      <c r="A7" s="823"/>
      <c r="B7" s="824" t="s">
        <v>212</v>
      </c>
      <c r="C7" s="825" t="s">
        <v>213</v>
      </c>
      <c r="D7" s="826">
        <v>908</v>
      </c>
      <c r="E7" s="819">
        <v>0</v>
      </c>
      <c r="F7" s="827">
        <f t="shared" si="0"/>
        <v>908</v>
      </c>
      <c r="G7" s="826">
        <v>276</v>
      </c>
      <c r="H7" s="819">
        <v>0</v>
      </c>
      <c r="I7" s="826">
        <v>276</v>
      </c>
    </row>
    <row r="8" spans="1:9" ht="24.75" customHeight="1">
      <c r="A8" s="823"/>
      <c r="B8" s="824" t="s">
        <v>214</v>
      </c>
      <c r="C8" s="825" t="s">
        <v>215</v>
      </c>
      <c r="D8" s="826">
        <v>1115408</v>
      </c>
      <c r="E8" s="819">
        <v>0</v>
      </c>
      <c r="F8" s="827">
        <f t="shared" si="0"/>
        <v>1115408</v>
      </c>
      <c r="G8" s="826">
        <v>1094201</v>
      </c>
      <c r="H8" s="819">
        <v>0</v>
      </c>
      <c r="I8" s="826">
        <v>1094201</v>
      </c>
    </row>
    <row r="9" spans="1:9" ht="24.75" customHeight="1">
      <c r="A9" s="823"/>
      <c r="B9" s="824" t="s">
        <v>216</v>
      </c>
      <c r="C9" s="825" t="s">
        <v>217</v>
      </c>
      <c r="D9" s="826">
        <v>7260</v>
      </c>
      <c r="E9" s="819">
        <v>0</v>
      </c>
      <c r="F9" s="827">
        <f t="shared" si="0"/>
        <v>7260</v>
      </c>
      <c r="G9" s="826">
        <v>7260</v>
      </c>
      <c r="H9" s="819">
        <v>0</v>
      </c>
      <c r="I9" s="826">
        <v>7260</v>
      </c>
    </row>
    <row r="10" spans="1:9" ht="24.75" customHeight="1">
      <c r="A10" s="823"/>
      <c r="B10" s="824" t="s">
        <v>218</v>
      </c>
      <c r="C10" s="825" t="s">
        <v>219</v>
      </c>
      <c r="D10" s="826">
        <v>653952</v>
      </c>
      <c r="E10" s="819">
        <v>0</v>
      </c>
      <c r="F10" s="827">
        <f t="shared" si="0"/>
        <v>653952</v>
      </c>
      <c r="G10" s="826">
        <v>649909</v>
      </c>
      <c r="H10" s="819">
        <v>0</v>
      </c>
      <c r="I10" s="826">
        <v>649909</v>
      </c>
    </row>
    <row r="11" spans="1:9" s="822" customFormat="1" ht="38.25" customHeight="1">
      <c r="A11" s="816" t="s">
        <v>220</v>
      </c>
      <c r="B11" s="817" t="s">
        <v>221</v>
      </c>
      <c r="C11" s="817"/>
      <c r="D11" s="828">
        <v>86677</v>
      </c>
      <c r="E11" s="819"/>
      <c r="F11" s="829">
        <f t="shared" si="0"/>
        <v>86677</v>
      </c>
      <c r="G11" s="828">
        <v>52714</v>
      </c>
      <c r="H11" s="819">
        <v>0</v>
      </c>
      <c r="I11" s="828">
        <v>52714</v>
      </c>
    </row>
    <row r="12" spans="1:9" ht="24.75" customHeight="1">
      <c r="A12" s="823"/>
      <c r="B12" s="824" t="s">
        <v>212</v>
      </c>
      <c r="C12" s="825" t="s">
        <v>222</v>
      </c>
      <c r="D12" s="826">
        <v>570</v>
      </c>
      <c r="E12" s="819">
        <v>0</v>
      </c>
      <c r="F12" s="827">
        <f t="shared" si="0"/>
        <v>570</v>
      </c>
      <c r="G12" s="826">
        <v>608</v>
      </c>
      <c r="H12" s="819">
        <v>0</v>
      </c>
      <c r="I12" s="826">
        <v>608</v>
      </c>
    </row>
    <row r="13" spans="1:9" ht="24.75" customHeight="1">
      <c r="A13" s="823"/>
      <c r="B13" s="824" t="s">
        <v>214</v>
      </c>
      <c r="C13" s="825" t="s">
        <v>223</v>
      </c>
      <c r="D13" s="826">
        <v>31105</v>
      </c>
      <c r="E13" s="819">
        <v>0</v>
      </c>
      <c r="F13" s="827">
        <f t="shared" si="0"/>
        <v>31105</v>
      </c>
      <c r="G13" s="826">
        <v>35687</v>
      </c>
      <c r="H13" s="819">
        <v>0</v>
      </c>
      <c r="I13" s="826">
        <v>35687</v>
      </c>
    </row>
    <row r="14" spans="1:9" ht="24.75" customHeight="1">
      <c r="A14" s="823"/>
      <c r="B14" s="824" t="s">
        <v>216</v>
      </c>
      <c r="C14" s="825" t="s">
        <v>224</v>
      </c>
      <c r="D14" s="830">
        <v>6000</v>
      </c>
      <c r="E14" s="831"/>
      <c r="F14" s="827">
        <f t="shared" si="0"/>
        <v>6000</v>
      </c>
      <c r="G14" s="830">
        <v>0</v>
      </c>
      <c r="H14" s="831">
        <v>0</v>
      </c>
      <c r="I14" s="830">
        <v>0</v>
      </c>
    </row>
    <row r="15" spans="1:9" ht="24.75" customHeight="1">
      <c r="A15" s="823"/>
      <c r="B15" s="824" t="s">
        <v>218</v>
      </c>
      <c r="C15" s="825" t="s">
        <v>225</v>
      </c>
      <c r="D15" s="826">
        <v>33516</v>
      </c>
      <c r="E15" s="832" t="s">
        <v>169</v>
      </c>
      <c r="F15" s="827">
        <f t="shared" si="0"/>
        <v>33516</v>
      </c>
      <c r="G15" s="826">
        <v>8781</v>
      </c>
      <c r="H15" s="831">
        <v>0</v>
      </c>
      <c r="I15" s="826">
        <v>8781</v>
      </c>
    </row>
    <row r="16" spans="1:9" ht="24.75" customHeight="1" thickBot="1">
      <c r="A16" s="833"/>
      <c r="B16" s="834" t="s">
        <v>226</v>
      </c>
      <c r="C16" s="834" t="s">
        <v>227</v>
      </c>
      <c r="D16" s="826">
        <v>15486</v>
      </c>
      <c r="E16" s="819">
        <v>0</v>
      </c>
      <c r="F16" s="827">
        <f t="shared" si="0"/>
        <v>15486</v>
      </c>
      <c r="G16" s="826">
        <v>7638</v>
      </c>
      <c r="H16" s="819">
        <v>0</v>
      </c>
      <c r="I16" s="826">
        <v>7638</v>
      </c>
    </row>
    <row r="17" spans="1:9" s="815" customFormat="1" ht="38.25" customHeight="1" thickBot="1" thickTop="1">
      <c r="A17" s="835" t="s">
        <v>425</v>
      </c>
      <c r="B17" s="836"/>
      <c r="C17" s="836"/>
      <c r="D17" s="837">
        <f>D6+D11</f>
        <v>1864205</v>
      </c>
      <c r="E17" s="838">
        <v>0</v>
      </c>
      <c r="F17" s="839">
        <f t="shared" si="0"/>
        <v>1864205</v>
      </c>
      <c r="G17" s="837">
        <f>G6+G11</f>
        <v>1804360</v>
      </c>
      <c r="H17" s="838">
        <v>0</v>
      </c>
      <c r="I17" s="839">
        <f>I6+I11</f>
        <v>1804360</v>
      </c>
    </row>
    <row r="18" spans="1:9" s="822" customFormat="1" ht="21.75" customHeight="1" thickBot="1" thickTop="1">
      <c r="A18" s="840"/>
      <c r="B18" s="841"/>
      <c r="C18" s="841"/>
      <c r="D18" s="842"/>
      <c r="E18" s="842"/>
      <c r="F18" s="842"/>
      <c r="G18" s="842"/>
      <c r="H18" s="842"/>
      <c r="I18" s="843"/>
    </row>
    <row r="19" spans="1:9" ht="38.25" customHeight="1" thickBot="1" thickTop="1">
      <c r="A19" s="1189" t="s">
        <v>426</v>
      </c>
      <c r="B19" s="1190"/>
      <c r="C19" s="1190"/>
      <c r="D19" s="844"/>
      <c r="E19" s="845"/>
      <c r="F19" s="845"/>
      <c r="G19" s="845"/>
      <c r="H19" s="845"/>
      <c r="I19" s="846"/>
    </row>
    <row r="20" spans="1:9" s="822" customFormat="1" ht="38.25" customHeight="1" thickTop="1">
      <c r="A20" s="847" t="s">
        <v>228</v>
      </c>
      <c r="B20" s="817" t="s">
        <v>229</v>
      </c>
      <c r="C20" s="817"/>
      <c r="D20" s="818">
        <v>1796634</v>
      </c>
      <c r="E20" s="819">
        <v>0</v>
      </c>
      <c r="F20" s="820">
        <f aca="true" t="shared" si="1" ref="F20:F30">D20</f>
        <v>1796634</v>
      </c>
      <c r="G20" s="818">
        <v>1784979</v>
      </c>
      <c r="H20" s="821">
        <v>0</v>
      </c>
      <c r="I20" s="818">
        <v>1784979</v>
      </c>
    </row>
    <row r="21" spans="1:9" ht="24.75" customHeight="1">
      <c r="A21" s="823"/>
      <c r="B21" s="824" t="s">
        <v>1131</v>
      </c>
      <c r="C21" s="825" t="s">
        <v>230</v>
      </c>
      <c r="D21" s="826">
        <v>1546288</v>
      </c>
      <c r="E21" s="819">
        <v>0</v>
      </c>
      <c r="F21" s="827">
        <f t="shared" si="1"/>
        <v>1546288</v>
      </c>
      <c r="G21" s="826">
        <v>1547208</v>
      </c>
      <c r="H21" s="819">
        <v>0</v>
      </c>
      <c r="I21" s="826">
        <v>1547208</v>
      </c>
    </row>
    <row r="22" spans="1:9" ht="24.75" customHeight="1">
      <c r="A22" s="823"/>
      <c r="B22" s="824" t="s">
        <v>1132</v>
      </c>
      <c r="C22" s="825" t="s">
        <v>231</v>
      </c>
      <c r="D22" s="826">
        <v>250346</v>
      </c>
      <c r="E22" s="819">
        <v>0</v>
      </c>
      <c r="F22" s="827">
        <f t="shared" si="1"/>
        <v>250346</v>
      </c>
      <c r="G22" s="826">
        <v>237771</v>
      </c>
      <c r="H22" s="819">
        <v>0</v>
      </c>
      <c r="I22" s="826">
        <v>237771</v>
      </c>
    </row>
    <row r="23" spans="1:9" ht="24.75" customHeight="1">
      <c r="A23" s="823"/>
      <c r="B23" s="824" t="s">
        <v>1133</v>
      </c>
      <c r="C23" s="825" t="s">
        <v>232</v>
      </c>
      <c r="D23" s="826">
        <v>0</v>
      </c>
      <c r="E23" s="819">
        <v>0</v>
      </c>
      <c r="F23" s="829">
        <f t="shared" si="1"/>
        <v>0</v>
      </c>
      <c r="G23" s="826">
        <v>0</v>
      </c>
      <c r="H23" s="819">
        <v>0</v>
      </c>
      <c r="I23" s="826">
        <v>0</v>
      </c>
    </row>
    <row r="24" spans="1:9" s="822" customFormat="1" ht="38.25" customHeight="1">
      <c r="A24" s="847" t="s">
        <v>233</v>
      </c>
      <c r="B24" s="817" t="s">
        <v>234</v>
      </c>
      <c r="C24" s="817"/>
      <c r="D24" s="828">
        <v>54745</v>
      </c>
      <c r="E24" s="819">
        <v>0</v>
      </c>
      <c r="F24" s="829">
        <f t="shared" si="1"/>
        <v>54745</v>
      </c>
      <c r="G24" s="828">
        <v>16062</v>
      </c>
      <c r="H24" s="819">
        <v>0</v>
      </c>
      <c r="I24" s="828">
        <v>16062</v>
      </c>
    </row>
    <row r="25" spans="1:9" ht="24.75" customHeight="1">
      <c r="A25" s="823"/>
      <c r="B25" s="824" t="s">
        <v>212</v>
      </c>
      <c r="C25" s="825" t="s">
        <v>235</v>
      </c>
      <c r="D25" s="826">
        <v>54745</v>
      </c>
      <c r="E25" s="819">
        <v>0</v>
      </c>
      <c r="F25" s="827">
        <f t="shared" si="1"/>
        <v>54745</v>
      </c>
      <c r="G25" s="826">
        <v>16062</v>
      </c>
      <c r="H25" s="819">
        <v>0</v>
      </c>
      <c r="I25" s="826">
        <v>16062</v>
      </c>
    </row>
    <row r="26" spans="1:9" ht="24.75" customHeight="1">
      <c r="A26" s="823"/>
      <c r="B26" s="824" t="s">
        <v>214</v>
      </c>
      <c r="C26" s="825" t="s">
        <v>236</v>
      </c>
      <c r="D26" s="826">
        <v>0</v>
      </c>
      <c r="E26" s="819">
        <v>0</v>
      </c>
      <c r="F26" s="829">
        <f t="shared" si="1"/>
        <v>0</v>
      </c>
      <c r="G26" s="826">
        <v>0</v>
      </c>
      <c r="H26" s="819">
        <v>0</v>
      </c>
      <c r="I26" s="826">
        <v>0</v>
      </c>
    </row>
    <row r="27" spans="1:9" s="822" customFormat="1" ht="38.25" customHeight="1">
      <c r="A27" s="847" t="s">
        <v>237</v>
      </c>
      <c r="B27" s="817" t="s">
        <v>238</v>
      </c>
      <c r="C27" s="817"/>
      <c r="D27" s="828">
        <v>12826</v>
      </c>
      <c r="E27" s="819">
        <v>0</v>
      </c>
      <c r="F27" s="829">
        <f t="shared" si="1"/>
        <v>12826</v>
      </c>
      <c r="G27" s="828">
        <v>3319</v>
      </c>
      <c r="H27" s="819">
        <v>0</v>
      </c>
      <c r="I27" s="828">
        <v>3319</v>
      </c>
    </row>
    <row r="28" spans="1:9" ht="24.75" customHeight="1">
      <c r="A28" s="823"/>
      <c r="B28" s="824" t="s">
        <v>212</v>
      </c>
      <c r="C28" s="825" t="s">
        <v>239</v>
      </c>
      <c r="D28" s="826">
        <v>4694</v>
      </c>
      <c r="E28" s="819">
        <v>0</v>
      </c>
      <c r="F28" s="827">
        <f t="shared" si="1"/>
        <v>4694</v>
      </c>
      <c r="G28" s="826">
        <v>0</v>
      </c>
      <c r="H28" s="819">
        <v>0</v>
      </c>
      <c r="I28" s="826">
        <v>0</v>
      </c>
    </row>
    <row r="29" spans="1:9" ht="24.75" customHeight="1">
      <c r="A29" s="823"/>
      <c r="B29" s="824" t="s">
        <v>214</v>
      </c>
      <c r="C29" s="825" t="s">
        <v>240</v>
      </c>
      <c r="D29" s="826">
        <v>7880</v>
      </c>
      <c r="E29" s="819">
        <v>0</v>
      </c>
      <c r="F29" s="827">
        <f t="shared" si="1"/>
        <v>7880</v>
      </c>
      <c r="G29" s="826">
        <v>2967</v>
      </c>
      <c r="H29" s="819">
        <v>0</v>
      </c>
      <c r="I29" s="826">
        <v>2967</v>
      </c>
    </row>
    <row r="30" spans="1:9" ht="24.75" customHeight="1" thickBot="1">
      <c r="A30" s="833"/>
      <c r="B30" s="848" t="s">
        <v>216</v>
      </c>
      <c r="C30" s="834" t="s">
        <v>241</v>
      </c>
      <c r="D30" s="849">
        <v>252</v>
      </c>
      <c r="E30" s="819">
        <v>0</v>
      </c>
      <c r="F30" s="850">
        <f t="shared" si="1"/>
        <v>252</v>
      </c>
      <c r="G30" s="849">
        <v>352</v>
      </c>
      <c r="H30" s="851">
        <v>0</v>
      </c>
      <c r="I30" s="849">
        <v>352</v>
      </c>
    </row>
    <row r="31" spans="1:9" s="815" customFormat="1" ht="38.25" customHeight="1" thickBot="1" thickTop="1">
      <c r="A31" s="852" t="s">
        <v>427</v>
      </c>
      <c r="B31" s="853"/>
      <c r="C31" s="853"/>
      <c r="D31" s="854">
        <f>D20+D24+D27</f>
        <v>1864205</v>
      </c>
      <c r="E31" s="855">
        <v>0</v>
      </c>
      <c r="F31" s="856">
        <v>1864205</v>
      </c>
      <c r="G31" s="854">
        <f>G20+G24+G27</f>
        <v>1804360</v>
      </c>
      <c r="H31" s="855">
        <v>0</v>
      </c>
      <c r="I31" s="856">
        <f>I20+I24+I27</f>
        <v>1804360</v>
      </c>
    </row>
    <row r="32" spans="1:9" s="815" customFormat="1" ht="18" customHeight="1">
      <c r="A32" s="857"/>
      <c r="B32" s="858"/>
      <c r="C32" s="858"/>
      <c r="D32" s="859"/>
      <c r="E32" s="859"/>
      <c r="F32" s="859"/>
      <c r="G32" s="859"/>
      <c r="H32" s="859"/>
      <c r="I32" s="859"/>
    </row>
    <row r="33" spans="1:9" s="815" customFormat="1" ht="18" customHeight="1">
      <c r="A33" s="857"/>
      <c r="B33" s="808"/>
      <c r="C33" s="858"/>
      <c r="D33" s="859"/>
      <c r="E33" s="859"/>
      <c r="F33" s="859"/>
      <c r="G33" s="859"/>
      <c r="H33" s="859"/>
      <c r="I33" s="859"/>
    </row>
    <row r="34" spans="1:9" s="815" customFormat="1" ht="18" customHeight="1">
      <c r="A34" s="857"/>
      <c r="B34" s="858"/>
      <c r="C34" s="858"/>
      <c r="D34" s="859"/>
      <c r="E34" s="859"/>
      <c r="F34" s="859"/>
      <c r="G34" s="859"/>
      <c r="H34" s="859"/>
      <c r="I34" s="859"/>
    </row>
    <row r="35" spans="1:9" s="815" customFormat="1" ht="18" customHeight="1">
      <c r="A35" s="857"/>
      <c r="B35" s="858"/>
      <c r="C35" s="858"/>
      <c r="D35" s="859"/>
      <c r="E35" s="859"/>
      <c r="F35" s="859"/>
      <c r="G35" s="859"/>
      <c r="H35" s="859"/>
      <c r="I35" s="859"/>
    </row>
    <row r="36" spans="4:9" ht="15.75">
      <c r="D36" s="860"/>
      <c r="E36" s="860"/>
      <c r="F36" s="860"/>
      <c r="G36" s="860"/>
      <c r="H36" s="860"/>
      <c r="I36" s="860"/>
    </row>
    <row r="37" spans="3:5" ht="15.75">
      <c r="C37" s="861"/>
      <c r="E37" s="861"/>
    </row>
    <row r="40" spans="6:7" ht="15.75">
      <c r="F40" s="1185"/>
      <c r="G40" s="1185"/>
    </row>
    <row r="41" spans="6:7" ht="15.75">
      <c r="F41" s="1185"/>
      <c r="G41" s="1185"/>
    </row>
    <row r="42" spans="6:7" ht="15.75">
      <c r="F42" s="1185"/>
      <c r="G42" s="1185"/>
    </row>
    <row r="45" ht="15.75">
      <c r="C45" s="861"/>
    </row>
  </sheetData>
  <sheetProtection/>
  <mergeCells count="7">
    <mergeCell ref="F40:G40"/>
    <mergeCell ref="F41:G41"/>
    <mergeCell ref="F42:G42"/>
    <mergeCell ref="A1:I1"/>
    <mergeCell ref="A5:C5"/>
    <mergeCell ref="A19:C19"/>
    <mergeCell ref="F2:I2"/>
  </mergeCells>
  <printOptions horizontalCentered="1"/>
  <pageMargins left="0.4330708661417323" right="0.4330708661417323" top="0.3937007874015748" bottom="0.5118110236220472" header="0.5118110236220472" footer="0.5118110236220472"/>
  <pageSetup horizontalDpi="300" verticalDpi="300" orientation="portrait" paperSize="9" scale="67" r:id="rId1"/>
  <headerFooter alignWithMargins="0">
    <oddFooter>&amp;R&amp;9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="115" zoomScaleNormal="120" zoomScaleSheetLayoutView="115" workbookViewId="0" topLeftCell="A1">
      <selection activeCell="E97" sqref="E97"/>
    </sheetView>
  </sheetViews>
  <sheetFormatPr defaultColWidth="9.00390625" defaultRowHeight="12.75"/>
  <cols>
    <col min="1" max="1" width="7.50390625" style="53" customWidth="1"/>
    <col min="2" max="2" width="66.50390625" style="53" customWidth="1"/>
    <col min="3" max="4" width="16.625" style="53" customWidth="1"/>
    <col min="5" max="5" width="14.50390625" style="53" customWidth="1"/>
    <col min="6" max="6" width="9.00390625" style="53" customWidth="1"/>
    <col min="7" max="16384" width="9.375" style="53" customWidth="1"/>
  </cols>
  <sheetData>
    <row r="1" spans="1:5" ht="15.75" customHeight="1">
      <c r="A1" s="52" t="s">
        <v>1128</v>
      </c>
      <c r="B1" s="52"/>
      <c r="C1" s="52"/>
      <c r="D1" s="52"/>
      <c r="E1" s="52"/>
    </row>
    <row r="2" spans="1:5" ht="15.75" customHeight="1" thickBot="1">
      <c r="A2" s="1110" t="s">
        <v>1333</v>
      </c>
      <c r="B2" s="1110"/>
      <c r="C2" s="130"/>
      <c r="D2" s="130"/>
      <c r="E2" s="129" t="s">
        <v>33</v>
      </c>
    </row>
    <row r="3" spans="1:5" ht="22.5" customHeight="1" thickBot="1">
      <c r="A3" s="1115" t="s">
        <v>1238</v>
      </c>
      <c r="B3" s="1117" t="s">
        <v>1130</v>
      </c>
      <c r="C3" s="1119" t="s">
        <v>176</v>
      </c>
      <c r="D3" s="1119"/>
      <c r="E3" s="1120"/>
    </row>
    <row r="4" spans="1:5" ht="30.75" customHeight="1" thickBot="1">
      <c r="A4" s="1116"/>
      <c r="B4" s="1118"/>
      <c r="C4" s="311" t="s">
        <v>177</v>
      </c>
      <c r="D4" s="311" t="s">
        <v>178</v>
      </c>
      <c r="E4" s="166" t="s">
        <v>179</v>
      </c>
    </row>
    <row r="5" spans="1:5" s="54" customFormat="1" ht="12" customHeight="1" thickBot="1">
      <c r="A5" s="47">
        <v>1</v>
      </c>
      <c r="B5" s="48">
        <v>2</v>
      </c>
      <c r="C5" s="312">
        <v>4</v>
      </c>
      <c r="D5" s="312">
        <v>5</v>
      </c>
      <c r="E5" s="167">
        <v>6</v>
      </c>
    </row>
    <row r="6" spans="1:5" s="2" customFormat="1" ht="12" customHeight="1" thickBot="1">
      <c r="A6" s="36" t="s">
        <v>1131</v>
      </c>
      <c r="B6" s="293" t="s">
        <v>1365</v>
      </c>
      <c r="C6" s="55">
        <f>+C7+C14+C24</f>
        <v>171932</v>
      </c>
      <c r="D6" s="313">
        <f>+D7+D14+D24</f>
        <v>178787</v>
      </c>
      <c r="E6" s="270">
        <f>+E7+E14+E24</f>
        <v>176805</v>
      </c>
    </row>
    <row r="7" spans="1:5" s="2" customFormat="1" ht="12" customHeight="1" thickBot="1">
      <c r="A7" s="33" t="s">
        <v>1132</v>
      </c>
      <c r="B7" s="294" t="s">
        <v>1366</v>
      </c>
      <c r="C7" s="56">
        <f>SUM(C8:C13)</f>
        <v>140366</v>
      </c>
      <c r="D7" s="56">
        <f>SUM(D8:D13)</f>
        <v>141531</v>
      </c>
      <c r="E7" s="56">
        <f>SUM(E8:E13)</f>
        <v>140939</v>
      </c>
    </row>
    <row r="8" spans="1:5" s="2" customFormat="1" ht="12" customHeight="1">
      <c r="A8" s="19" t="s">
        <v>1272</v>
      </c>
      <c r="B8" s="295" t="s">
        <v>1172</v>
      </c>
      <c r="C8" s="27">
        <v>55000</v>
      </c>
      <c r="D8" s="27">
        <v>57760</v>
      </c>
      <c r="E8" s="27">
        <v>57850</v>
      </c>
    </row>
    <row r="9" spans="1:5" s="2" customFormat="1" ht="12" customHeight="1">
      <c r="A9" s="19" t="s">
        <v>1273</v>
      </c>
      <c r="B9" s="295" t="s">
        <v>1241</v>
      </c>
      <c r="C9" s="27">
        <v>35411</v>
      </c>
      <c r="D9" s="27">
        <v>35412</v>
      </c>
      <c r="E9" s="27">
        <v>35412</v>
      </c>
    </row>
    <row r="10" spans="1:5" s="2" customFormat="1" ht="12" customHeight="1">
      <c r="A10" s="19" t="s">
        <v>1274</v>
      </c>
      <c r="B10" s="295" t="s">
        <v>1173</v>
      </c>
      <c r="C10" s="27">
        <v>49743</v>
      </c>
      <c r="D10" s="27">
        <v>46432</v>
      </c>
      <c r="E10" s="27">
        <v>45713</v>
      </c>
    </row>
    <row r="11" spans="1:5" s="2" customFormat="1" ht="12" customHeight="1">
      <c r="A11" s="19" t="s">
        <v>1275</v>
      </c>
      <c r="B11" s="295" t="s">
        <v>1367</v>
      </c>
      <c r="C11" s="27">
        <v>0</v>
      </c>
      <c r="D11" s="27">
        <v>550</v>
      </c>
      <c r="E11" s="27">
        <v>551</v>
      </c>
    </row>
    <row r="12" spans="1:5" s="2" customFormat="1" ht="12" customHeight="1">
      <c r="A12" s="19" t="s">
        <v>1276</v>
      </c>
      <c r="B12" s="295" t="s">
        <v>1368</v>
      </c>
      <c r="C12" s="27">
        <v>212</v>
      </c>
      <c r="D12" s="27">
        <v>1344</v>
      </c>
      <c r="E12" s="27">
        <v>1350</v>
      </c>
    </row>
    <row r="13" spans="1:5" s="2" customFormat="1" ht="12" customHeight="1" thickBot="1">
      <c r="A13" s="19" t="s">
        <v>1284</v>
      </c>
      <c r="B13" s="295" t="s">
        <v>1369</v>
      </c>
      <c r="C13" s="27"/>
      <c r="D13" s="27">
        <v>33</v>
      </c>
      <c r="E13" s="27">
        <v>63</v>
      </c>
    </row>
    <row r="14" spans="1:5" s="2" customFormat="1" ht="12" customHeight="1" thickBot="1">
      <c r="A14" s="33" t="s">
        <v>1133</v>
      </c>
      <c r="B14" s="294" t="s">
        <v>1370</v>
      </c>
      <c r="C14" s="56">
        <f>SUM(C15:C23)</f>
        <v>31566</v>
      </c>
      <c r="D14" s="56">
        <f>SUM(D15:D23)</f>
        <v>37216</v>
      </c>
      <c r="E14" s="56">
        <f>SUM(E15:E23)</f>
        <v>35810</v>
      </c>
    </row>
    <row r="15" spans="1:5" s="2" customFormat="1" ht="12" customHeight="1">
      <c r="A15" s="23" t="s">
        <v>1244</v>
      </c>
      <c r="B15" s="296" t="s">
        <v>1375</v>
      </c>
      <c r="C15" s="31"/>
      <c r="D15" s="31"/>
      <c r="E15" s="31"/>
    </row>
    <row r="16" spans="1:5" s="2" customFormat="1" ht="12" customHeight="1">
      <c r="A16" s="19" t="s">
        <v>1245</v>
      </c>
      <c r="B16" s="295" t="s">
        <v>1376</v>
      </c>
      <c r="C16" s="27">
        <v>8662</v>
      </c>
      <c r="D16" s="27">
        <v>4621</v>
      </c>
      <c r="E16" s="27">
        <v>4621</v>
      </c>
    </row>
    <row r="17" spans="1:5" s="2" customFormat="1" ht="12" customHeight="1">
      <c r="A17" s="19" t="s">
        <v>1246</v>
      </c>
      <c r="B17" s="295" t="s">
        <v>1377</v>
      </c>
      <c r="C17" s="27">
        <v>0</v>
      </c>
      <c r="D17" s="27">
        <v>156</v>
      </c>
      <c r="E17" s="27">
        <v>156</v>
      </c>
    </row>
    <row r="18" spans="1:5" s="2" customFormat="1" ht="12" customHeight="1">
      <c r="A18" s="19" t="s">
        <v>1247</v>
      </c>
      <c r="B18" s="295" t="s">
        <v>1378</v>
      </c>
      <c r="C18" s="27">
        <v>11060</v>
      </c>
      <c r="D18" s="27">
        <v>14689</v>
      </c>
      <c r="E18" s="27">
        <v>13320</v>
      </c>
    </row>
    <row r="19" spans="1:5" s="2" customFormat="1" ht="12" customHeight="1">
      <c r="A19" s="18" t="s">
        <v>1371</v>
      </c>
      <c r="B19" s="297" t="s">
        <v>1379</v>
      </c>
      <c r="C19" s="26">
        <v>6058</v>
      </c>
      <c r="D19" s="26">
        <v>1900</v>
      </c>
      <c r="E19" s="26">
        <v>1895</v>
      </c>
    </row>
    <row r="20" spans="1:5" s="2" customFormat="1" ht="12" customHeight="1">
      <c r="A20" s="19" t="s">
        <v>1372</v>
      </c>
      <c r="B20" s="295" t="s">
        <v>1380</v>
      </c>
      <c r="C20" s="27">
        <v>5786</v>
      </c>
      <c r="D20" s="27">
        <v>7298</v>
      </c>
      <c r="E20" s="27">
        <v>7269</v>
      </c>
    </row>
    <row r="21" spans="1:5" s="2" customFormat="1" ht="12" customHeight="1">
      <c r="A21" s="19" t="s">
        <v>1373</v>
      </c>
      <c r="B21" s="295" t="s">
        <v>1381</v>
      </c>
      <c r="C21" s="27"/>
      <c r="D21" s="27"/>
      <c r="E21" s="27">
        <v>30</v>
      </c>
    </row>
    <row r="22" spans="1:5" s="2" customFormat="1" ht="12" customHeight="1">
      <c r="A22" s="19" t="s">
        <v>73</v>
      </c>
      <c r="B22" s="295" t="s">
        <v>68</v>
      </c>
      <c r="C22" s="27"/>
      <c r="D22" s="27">
        <v>7917</v>
      </c>
      <c r="E22" s="27">
        <v>7917</v>
      </c>
    </row>
    <row r="23" spans="1:5" s="2" customFormat="1" ht="12" customHeight="1" thickBot="1">
      <c r="A23" s="20" t="s">
        <v>74</v>
      </c>
      <c r="B23" s="298" t="s">
        <v>1382</v>
      </c>
      <c r="C23" s="28">
        <v>0</v>
      </c>
      <c r="D23" s="28">
        <v>635</v>
      </c>
      <c r="E23" s="28">
        <v>602</v>
      </c>
    </row>
    <row r="24" spans="1:5" s="2" customFormat="1" ht="12" customHeight="1" thickBot="1">
      <c r="A24" s="33" t="s">
        <v>1383</v>
      </c>
      <c r="B24" s="294" t="s">
        <v>1385</v>
      </c>
      <c r="C24" s="132"/>
      <c r="D24" s="132">
        <v>40</v>
      </c>
      <c r="E24" s="132">
        <v>56</v>
      </c>
    </row>
    <row r="25" spans="1:5" s="2" customFormat="1" ht="12" customHeight="1" thickBot="1">
      <c r="A25" s="33" t="s">
        <v>1135</v>
      </c>
      <c r="B25" s="294" t="s">
        <v>1386</v>
      </c>
      <c r="C25" s="56">
        <f>SUM(C26:C33)</f>
        <v>96021</v>
      </c>
      <c r="D25" s="56">
        <f>SUM(D26:D33)</f>
        <v>105305</v>
      </c>
      <c r="E25" s="56">
        <f>SUM(E26:E33)</f>
        <v>105305</v>
      </c>
    </row>
    <row r="26" spans="1:5" s="2" customFormat="1" ht="12" customHeight="1">
      <c r="A26" s="21" t="s">
        <v>1250</v>
      </c>
      <c r="B26" s="299" t="s">
        <v>1392</v>
      </c>
      <c r="C26" s="29">
        <v>80878</v>
      </c>
      <c r="D26" s="29">
        <v>81037</v>
      </c>
      <c r="E26" s="29">
        <v>81037</v>
      </c>
    </row>
    <row r="27" spans="1:5" s="2" customFormat="1" ht="12" customHeight="1">
      <c r="A27" s="19" t="s">
        <v>1251</v>
      </c>
      <c r="B27" s="295" t="s">
        <v>1393</v>
      </c>
      <c r="C27" s="27">
        <v>15143</v>
      </c>
      <c r="D27" s="27">
        <v>12153</v>
      </c>
      <c r="E27" s="27">
        <v>12153</v>
      </c>
    </row>
    <row r="28" spans="1:5" s="2" customFormat="1" ht="12" customHeight="1">
      <c r="A28" s="19" t="s">
        <v>1252</v>
      </c>
      <c r="B28" s="295" t="s">
        <v>1394</v>
      </c>
      <c r="C28" s="27"/>
      <c r="D28" s="27">
        <v>166</v>
      </c>
      <c r="E28" s="27">
        <v>166</v>
      </c>
    </row>
    <row r="29" spans="1:5" s="2" customFormat="1" ht="12" customHeight="1">
      <c r="A29" s="22" t="s">
        <v>1387</v>
      </c>
      <c r="B29" s="295" t="s">
        <v>1255</v>
      </c>
      <c r="C29" s="30"/>
      <c r="D29" s="30"/>
      <c r="E29" s="30"/>
    </row>
    <row r="30" spans="1:5" s="2" customFormat="1" ht="12" customHeight="1">
      <c r="A30" s="22" t="s">
        <v>1388</v>
      </c>
      <c r="B30" s="295" t="s">
        <v>1395</v>
      </c>
      <c r="C30" s="30"/>
      <c r="D30" s="30"/>
      <c r="E30" s="30"/>
    </row>
    <row r="31" spans="1:5" s="2" customFormat="1" ht="12" customHeight="1">
      <c r="A31" s="19" t="s">
        <v>1389</v>
      </c>
      <c r="B31" s="295" t="s">
        <v>1396</v>
      </c>
      <c r="C31" s="27"/>
      <c r="D31" s="27"/>
      <c r="E31" s="27"/>
    </row>
    <row r="32" spans="1:5" s="2" customFormat="1" ht="12" customHeight="1">
      <c r="A32" s="19" t="s">
        <v>1390</v>
      </c>
      <c r="B32" s="295" t="s">
        <v>1397</v>
      </c>
      <c r="C32" s="50"/>
      <c r="D32" s="50"/>
      <c r="E32" s="50"/>
    </row>
    <row r="33" spans="1:5" s="2" customFormat="1" ht="12" customHeight="1" thickBot="1">
      <c r="A33" s="19" t="s">
        <v>1391</v>
      </c>
      <c r="B33" s="295" t="s">
        <v>1398</v>
      </c>
      <c r="C33" s="50"/>
      <c r="D33" s="50">
        <v>11949</v>
      </c>
      <c r="E33" s="50">
        <v>11949</v>
      </c>
    </row>
    <row r="34" spans="1:5" s="2" customFormat="1" ht="12" customHeight="1" thickBot="1">
      <c r="A34" s="33" t="s">
        <v>1136</v>
      </c>
      <c r="B34" s="294" t="s">
        <v>90</v>
      </c>
      <c r="C34" s="56">
        <f>+C35+C41</f>
        <v>64251</v>
      </c>
      <c r="D34" s="56">
        <f>+D35+D41</f>
        <v>66704</v>
      </c>
      <c r="E34" s="56">
        <f>+E35+E41</f>
        <v>43217</v>
      </c>
    </row>
    <row r="35" spans="1:5" s="2" customFormat="1" ht="12" customHeight="1">
      <c r="A35" s="21" t="s">
        <v>1253</v>
      </c>
      <c r="B35" s="300" t="s">
        <v>1401</v>
      </c>
      <c r="C35" s="173">
        <f>SUM(C36:C40)</f>
        <v>32034</v>
      </c>
      <c r="D35" s="173">
        <f>SUM(D36:D40)</f>
        <v>31205</v>
      </c>
      <c r="E35" s="173">
        <f>SUM(E36:E40)</f>
        <v>28407</v>
      </c>
    </row>
    <row r="36" spans="1:5" s="2" customFormat="1" ht="12" customHeight="1">
      <c r="A36" s="19" t="s">
        <v>1256</v>
      </c>
      <c r="B36" s="301" t="s">
        <v>1402</v>
      </c>
      <c r="C36" s="50">
        <v>3598</v>
      </c>
      <c r="D36" s="50">
        <v>3644</v>
      </c>
      <c r="E36" s="50">
        <v>3645</v>
      </c>
    </row>
    <row r="37" spans="1:5" s="2" customFormat="1" ht="12" customHeight="1">
      <c r="A37" s="19" t="s">
        <v>1257</v>
      </c>
      <c r="B37" s="301" t="s">
        <v>1403</v>
      </c>
      <c r="C37" s="50">
        <v>20894</v>
      </c>
      <c r="D37" s="50">
        <v>15971</v>
      </c>
      <c r="E37" s="50">
        <v>11983</v>
      </c>
    </row>
    <row r="38" spans="1:5" s="2" customFormat="1" ht="12" customHeight="1">
      <c r="A38" s="19" t="s">
        <v>1258</v>
      </c>
      <c r="B38" s="301" t="s">
        <v>1404</v>
      </c>
      <c r="C38" s="50">
        <v>5926</v>
      </c>
      <c r="D38" s="50">
        <v>5926</v>
      </c>
      <c r="E38" s="50">
        <v>5957</v>
      </c>
    </row>
    <row r="39" spans="1:5" s="2" customFormat="1" ht="12" customHeight="1">
      <c r="A39" s="19" t="s">
        <v>1259</v>
      </c>
      <c r="B39" s="301" t="s">
        <v>1175</v>
      </c>
      <c r="C39" s="50"/>
      <c r="D39" s="50">
        <v>0</v>
      </c>
      <c r="E39" s="50">
        <v>0</v>
      </c>
    </row>
    <row r="40" spans="1:5" s="2" customFormat="1" ht="12" customHeight="1">
      <c r="A40" s="19" t="s">
        <v>1399</v>
      </c>
      <c r="B40" s="301" t="s">
        <v>1405</v>
      </c>
      <c r="C40" s="50">
        <v>1616</v>
      </c>
      <c r="D40" s="50">
        <v>5664</v>
      </c>
      <c r="E40" s="50">
        <v>6822</v>
      </c>
    </row>
    <row r="41" spans="1:5" s="2" customFormat="1" ht="12" customHeight="1">
      <c r="A41" s="19" t="s">
        <v>1254</v>
      </c>
      <c r="B41" s="300" t="s">
        <v>1406</v>
      </c>
      <c r="C41" s="151">
        <f>SUM(C42:C46)</f>
        <v>32217</v>
      </c>
      <c r="D41" s="151">
        <f>SUM(D42:D46)</f>
        <v>35499</v>
      </c>
      <c r="E41" s="151">
        <f>SUM(E42:E46)</f>
        <v>14810</v>
      </c>
    </row>
    <row r="42" spans="1:5" s="2" customFormat="1" ht="12" customHeight="1">
      <c r="A42" s="19" t="s">
        <v>1262</v>
      </c>
      <c r="B42" s="301" t="s">
        <v>1402</v>
      </c>
      <c r="C42" s="50"/>
      <c r="D42" s="50"/>
      <c r="E42" s="50"/>
    </row>
    <row r="43" spans="1:5" s="2" customFormat="1" ht="12" customHeight="1">
      <c r="A43" s="19" t="s">
        <v>1263</v>
      </c>
      <c r="B43" s="301" t="s">
        <v>1403</v>
      </c>
      <c r="C43" s="50"/>
      <c r="D43" s="50">
        <v>6052</v>
      </c>
      <c r="E43" s="50">
        <v>6052</v>
      </c>
    </row>
    <row r="44" spans="1:5" s="2" customFormat="1" ht="24" customHeight="1">
      <c r="A44" s="19" t="s">
        <v>1264</v>
      </c>
      <c r="B44" s="301" t="s">
        <v>1404</v>
      </c>
      <c r="C44" s="50"/>
      <c r="D44" s="50"/>
      <c r="E44" s="50"/>
    </row>
    <row r="45" spans="1:5" s="2" customFormat="1" ht="12" customHeight="1">
      <c r="A45" s="19" t="s">
        <v>1265</v>
      </c>
      <c r="B45" s="301" t="s">
        <v>1175</v>
      </c>
      <c r="C45" s="50"/>
      <c r="D45" s="50"/>
      <c r="E45" s="50"/>
    </row>
    <row r="46" spans="1:5" s="2" customFormat="1" ht="12" customHeight="1" thickBot="1">
      <c r="A46" s="22" t="s">
        <v>1400</v>
      </c>
      <c r="B46" s="302" t="s">
        <v>157</v>
      </c>
      <c r="C46" s="104">
        <v>32217</v>
      </c>
      <c r="D46" s="104">
        <v>29447</v>
      </c>
      <c r="E46" s="104">
        <v>8758</v>
      </c>
    </row>
    <row r="47" spans="1:5" s="2" customFormat="1" ht="12" customHeight="1" thickBot="1">
      <c r="A47" s="33" t="s">
        <v>1407</v>
      </c>
      <c r="B47" s="294" t="s">
        <v>1408</v>
      </c>
      <c r="C47" s="56">
        <f>SUM(C48:C50)</f>
        <v>10323</v>
      </c>
      <c r="D47" s="56">
        <f>SUM(D48:D50)</f>
        <v>10323</v>
      </c>
      <c r="E47" s="56">
        <f>SUM(E48:E50)</f>
        <v>9533</v>
      </c>
    </row>
    <row r="48" spans="1:5" s="2" customFormat="1" ht="12" customHeight="1">
      <c r="A48" s="21" t="s">
        <v>1260</v>
      </c>
      <c r="B48" s="299" t="s">
        <v>1410</v>
      </c>
      <c r="C48" s="29"/>
      <c r="D48" s="29"/>
      <c r="E48" s="29"/>
    </row>
    <row r="49" spans="1:5" s="2" customFormat="1" ht="12" customHeight="1">
      <c r="A49" s="18" t="s">
        <v>1261</v>
      </c>
      <c r="B49" s="295" t="s">
        <v>1411</v>
      </c>
      <c r="C49" s="26">
        <v>10323</v>
      </c>
      <c r="D49" s="26">
        <v>10323</v>
      </c>
      <c r="E49" s="26">
        <v>9530</v>
      </c>
    </row>
    <row r="50" spans="1:5" s="2" customFormat="1" ht="12" customHeight="1" thickBot="1">
      <c r="A50" s="22" t="s">
        <v>1409</v>
      </c>
      <c r="B50" s="303" t="s">
        <v>1339</v>
      </c>
      <c r="C50" s="30"/>
      <c r="D50" s="30"/>
      <c r="E50" s="30">
        <v>3</v>
      </c>
    </row>
    <row r="51" spans="1:5" s="2" customFormat="1" ht="12" customHeight="1" thickBot="1">
      <c r="A51" s="33" t="s">
        <v>1138</v>
      </c>
      <c r="B51" s="294" t="s">
        <v>1412</v>
      </c>
      <c r="C51" s="56">
        <f>+C52+C53</f>
        <v>0</v>
      </c>
      <c r="D51" s="56">
        <f>+D52+D53</f>
        <v>115</v>
      </c>
      <c r="E51" s="56">
        <f>+E52+E53</f>
        <v>115</v>
      </c>
    </row>
    <row r="52" spans="1:5" s="2" customFormat="1" ht="12" customHeight="1">
      <c r="A52" s="21" t="s">
        <v>1413</v>
      </c>
      <c r="B52" s="295" t="s">
        <v>1315</v>
      </c>
      <c r="C52" s="256"/>
      <c r="D52" s="256">
        <v>115</v>
      </c>
      <c r="E52" s="256">
        <v>115</v>
      </c>
    </row>
    <row r="53" spans="1:5" s="2" customFormat="1" ht="12" customHeight="1" thickBot="1">
      <c r="A53" s="18" t="s">
        <v>1414</v>
      </c>
      <c r="B53" s="295" t="s">
        <v>1316</v>
      </c>
      <c r="C53" s="51"/>
      <c r="D53" s="51"/>
      <c r="E53" s="51"/>
    </row>
    <row r="54" spans="1:7" s="2" customFormat="1" ht="17.25" customHeight="1" thickBot="1">
      <c r="A54" s="33" t="s">
        <v>1415</v>
      </c>
      <c r="B54" s="294" t="s">
        <v>1416</v>
      </c>
      <c r="C54" s="123"/>
      <c r="D54" s="123">
        <v>250</v>
      </c>
      <c r="E54" s="123">
        <v>250</v>
      </c>
      <c r="G54" s="57"/>
    </row>
    <row r="55" spans="1:5" s="2" customFormat="1" ht="12" customHeight="1" thickBot="1">
      <c r="A55" s="33" t="s">
        <v>1140</v>
      </c>
      <c r="B55" s="304" t="s">
        <v>1417</v>
      </c>
      <c r="C55" s="58">
        <f>+C6+C25+C34+C47+C51+C54</f>
        <v>342527</v>
      </c>
      <c r="D55" s="58">
        <f>+D6+D25+D34+D47+D51+D54</f>
        <v>361484</v>
      </c>
      <c r="E55" s="58">
        <f>+E6+E25+E34+E47+E51+E54</f>
        <v>335225</v>
      </c>
    </row>
    <row r="56" spans="1:5" s="2" customFormat="1" ht="12" customHeight="1" thickBot="1">
      <c r="A56" s="108" t="s">
        <v>1141</v>
      </c>
      <c r="B56" s="305" t="s">
        <v>174</v>
      </c>
      <c r="C56" s="70">
        <f>SUM(C57:C58)</f>
        <v>39512</v>
      </c>
      <c r="D56" s="70">
        <f>SUM(D57:D58)</f>
        <v>39512</v>
      </c>
      <c r="E56" s="70">
        <f>SUM(E57:E58)</f>
        <v>27179</v>
      </c>
    </row>
    <row r="57" spans="1:5" s="2" customFormat="1" ht="12" customHeight="1">
      <c r="A57" s="133" t="s">
        <v>1326</v>
      </c>
      <c r="B57" s="306" t="s">
        <v>1418</v>
      </c>
      <c r="C57" s="131">
        <v>22052</v>
      </c>
      <c r="D57" s="131">
        <v>22052</v>
      </c>
      <c r="E57" s="131">
        <v>9904</v>
      </c>
    </row>
    <row r="58" spans="1:5" s="2" customFormat="1" ht="12" customHeight="1" thickBot="1">
      <c r="A58" s="135" t="s">
        <v>1327</v>
      </c>
      <c r="B58" s="307" t="s">
        <v>1419</v>
      </c>
      <c r="C58" s="137">
        <v>17460</v>
      </c>
      <c r="D58" s="137">
        <v>17460</v>
      </c>
      <c r="E58" s="137">
        <v>17275</v>
      </c>
    </row>
    <row r="59" spans="1:5" s="2" customFormat="1" ht="12" customHeight="1" thickBot="1">
      <c r="A59" s="108" t="s">
        <v>1142</v>
      </c>
      <c r="B59" s="305" t="s">
        <v>1420</v>
      </c>
      <c r="C59" s="70">
        <f>SUM(C60,C67)</f>
        <v>18000</v>
      </c>
      <c r="D59" s="70">
        <f>SUM(D60,D67)</f>
        <v>0</v>
      </c>
      <c r="E59" s="70">
        <f>SUM(E60,E67)</f>
        <v>6000</v>
      </c>
    </row>
    <row r="60" spans="1:5" s="2" customFormat="1" ht="12" customHeight="1">
      <c r="A60" s="23" t="s">
        <v>1421</v>
      </c>
      <c r="B60" s="300" t="s">
        <v>1436</v>
      </c>
      <c r="C60" s="153">
        <f>SUM(C61:C66)</f>
        <v>18000</v>
      </c>
      <c r="D60" s="153">
        <f>SUM(D61:D66)</f>
        <v>0</v>
      </c>
      <c r="E60" s="153">
        <f>SUM(E61:E66)</f>
        <v>6000</v>
      </c>
    </row>
    <row r="61" spans="1:5" s="2" customFormat="1" ht="12" customHeight="1">
      <c r="A61" s="21" t="s">
        <v>1435</v>
      </c>
      <c r="B61" s="308" t="s">
        <v>1437</v>
      </c>
      <c r="C61" s="50"/>
      <c r="D61" s="50"/>
      <c r="E61" s="50"/>
    </row>
    <row r="62" spans="1:5" s="2" customFormat="1" ht="12" customHeight="1">
      <c r="A62" s="21" t="s">
        <v>1422</v>
      </c>
      <c r="B62" s="308" t="s">
        <v>1438</v>
      </c>
      <c r="C62" s="50">
        <v>18000</v>
      </c>
      <c r="D62" s="50"/>
      <c r="E62" s="50"/>
    </row>
    <row r="63" spans="1:5" s="2" customFormat="1" ht="12" customHeight="1">
      <c r="A63" s="21" t="s">
        <v>1423</v>
      </c>
      <c r="B63" s="308" t="s">
        <v>1439</v>
      </c>
      <c r="C63" s="51">
        <v>0</v>
      </c>
      <c r="D63" s="51"/>
      <c r="E63" s="51"/>
    </row>
    <row r="64" spans="1:5" s="2" customFormat="1" ht="12" customHeight="1">
      <c r="A64" s="21" t="s">
        <v>1424</v>
      </c>
      <c r="B64" s="308" t="s">
        <v>1440</v>
      </c>
      <c r="C64" s="104"/>
      <c r="D64" s="104"/>
      <c r="E64" s="104">
        <v>6000</v>
      </c>
    </row>
    <row r="65" spans="1:5" s="2" customFormat="1" ht="12" customHeight="1">
      <c r="A65" s="21" t="s">
        <v>1425</v>
      </c>
      <c r="B65" s="308" t="s">
        <v>1441</v>
      </c>
      <c r="C65" s="104"/>
      <c r="D65" s="104"/>
      <c r="E65" s="104"/>
    </row>
    <row r="66" spans="1:5" s="2" customFormat="1" ht="12" customHeight="1">
      <c r="A66" s="21" t="s">
        <v>1426</v>
      </c>
      <c r="B66" s="308" t="s">
        <v>1443</v>
      </c>
      <c r="C66" s="104"/>
      <c r="D66" s="104"/>
      <c r="E66" s="104"/>
    </row>
    <row r="67" spans="1:5" s="2" customFormat="1" ht="12" customHeight="1">
      <c r="A67" s="21" t="s">
        <v>1427</v>
      </c>
      <c r="B67" s="300" t="s">
        <v>1470</v>
      </c>
      <c r="C67" s="152">
        <f>SUM(C68:C74)</f>
        <v>0</v>
      </c>
      <c r="D67" s="152">
        <f>SUM(D68:D74)</f>
        <v>0</v>
      </c>
      <c r="E67" s="152">
        <f>SUM(E68:E74)</f>
        <v>0</v>
      </c>
    </row>
    <row r="68" spans="1:5" s="2" customFormat="1" ht="12" customHeight="1">
      <c r="A68" s="21" t="s">
        <v>1428</v>
      </c>
      <c r="B68" s="308" t="s">
        <v>1437</v>
      </c>
      <c r="C68" s="50"/>
      <c r="D68" s="50"/>
      <c r="E68" s="50"/>
    </row>
    <row r="69" spans="1:5" s="2" customFormat="1" ht="12" customHeight="1">
      <c r="A69" s="21" t="s">
        <v>1429</v>
      </c>
      <c r="B69" s="308" t="s">
        <v>1340</v>
      </c>
      <c r="C69" s="50"/>
      <c r="D69" s="50"/>
      <c r="E69" s="50"/>
    </row>
    <row r="70" spans="1:5" s="2" customFormat="1" ht="12" customHeight="1">
      <c r="A70" s="21" t="s">
        <v>1430</v>
      </c>
      <c r="B70" s="308" t="s">
        <v>1341</v>
      </c>
      <c r="C70" s="51"/>
      <c r="D70" s="51"/>
      <c r="E70" s="51"/>
    </row>
    <row r="71" spans="1:5" s="2" customFormat="1" ht="12" customHeight="1">
      <c r="A71" s="21" t="s">
        <v>1431</v>
      </c>
      <c r="B71" s="308" t="s">
        <v>1439</v>
      </c>
      <c r="C71" s="50"/>
      <c r="D71" s="50"/>
      <c r="E71" s="50"/>
    </row>
    <row r="72" spans="1:5" s="2" customFormat="1" ht="12" customHeight="1">
      <c r="A72" s="18" t="s">
        <v>1432</v>
      </c>
      <c r="B72" s="302" t="s">
        <v>1471</v>
      </c>
      <c r="C72" s="26"/>
      <c r="D72" s="26"/>
      <c r="E72" s="26"/>
    </row>
    <row r="73" spans="1:5" s="2" customFormat="1" ht="12" customHeight="1">
      <c r="A73" s="19" t="s">
        <v>1433</v>
      </c>
      <c r="B73" s="302" t="s">
        <v>1441</v>
      </c>
      <c r="C73" s="27"/>
      <c r="D73" s="27"/>
      <c r="E73" s="27"/>
    </row>
    <row r="74" spans="1:5" s="2" customFormat="1" ht="12" customHeight="1" thickBot="1">
      <c r="A74" s="24" t="s">
        <v>1434</v>
      </c>
      <c r="B74" s="309" t="s">
        <v>1472</v>
      </c>
      <c r="C74" s="25"/>
      <c r="D74" s="25"/>
      <c r="E74" s="25"/>
    </row>
    <row r="75" spans="1:6" s="2" customFormat="1" ht="26.25" customHeight="1" thickBot="1">
      <c r="A75" s="33" t="s">
        <v>1143</v>
      </c>
      <c r="B75" s="310" t="s">
        <v>1028</v>
      </c>
      <c r="C75" s="56">
        <f>+C55+C56+C59</f>
        <v>400039</v>
      </c>
      <c r="D75" s="56">
        <f>+D55+D56+D59</f>
        <v>400996</v>
      </c>
      <c r="E75" s="56">
        <f>+E55+E56+E59</f>
        <v>368404</v>
      </c>
      <c r="F75" s="125"/>
    </row>
    <row r="76" spans="1:6" s="2" customFormat="1" ht="15" customHeight="1" thickBot="1">
      <c r="A76" s="602" t="s">
        <v>1144</v>
      </c>
      <c r="B76" s="310" t="s">
        <v>1027</v>
      </c>
      <c r="C76" s="613"/>
      <c r="D76" s="614"/>
      <c r="E76" s="612">
        <v>100</v>
      </c>
      <c r="F76" s="149"/>
    </row>
    <row r="77" spans="1:6" s="2" customFormat="1" ht="15" customHeight="1" thickBot="1">
      <c r="A77" s="602" t="s">
        <v>1145</v>
      </c>
      <c r="B77" s="310" t="s">
        <v>1029</v>
      </c>
      <c r="C77" s="603">
        <f>+C75+C76</f>
        <v>400039</v>
      </c>
      <c r="D77" s="313">
        <f>+D75+D76</f>
        <v>400996</v>
      </c>
      <c r="E77" s="273">
        <f>+E75+E76</f>
        <v>368504</v>
      </c>
      <c r="F77" s="149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1114" t="s">
        <v>1160</v>
      </c>
      <c r="B79" s="1114"/>
      <c r="C79" s="1114"/>
      <c r="D79" s="1114"/>
      <c r="E79" s="1114"/>
    </row>
    <row r="80" spans="1:5" ht="16.5" customHeight="1" thickBot="1">
      <c r="A80" s="1110" t="s">
        <v>1334</v>
      </c>
      <c r="B80" s="1110"/>
      <c r="C80" s="130"/>
      <c r="D80" s="130"/>
      <c r="E80" s="129" t="s">
        <v>33</v>
      </c>
    </row>
    <row r="81" spans="1:5" ht="16.5" customHeight="1" thickBot="1">
      <c r="A81" s="1115" t="s">
        <v>1129</v>
      </c>
      <c r="B81" s="1121" t="s">
        <v>1161</v>
      </c>
      <c r="C81" s="1119" t="s">
        <v>176</v>
      </c>
      <c r="D81" s="1119"/>
      <c r="E81" s="1120"/>
    </row>
    <row r="82" spans="1:5" ht="30.75" customHeight="1" thickBot="1">
      <c r="A82" s="1116"/>
      <c r="B82" s="1122"/>
      <c r="C82" s="311" t="s">
        <v>177</v>
      </c>
      <c r="D82" s="311" t="s">
        <v>178</v>
      </c>
      <c r="E82" s="166" t="s">
        <v>179</v>
      </c>
    </row>
    <row r="83" spans="1:5" s="54" customFormat="1" ht="12" customHeight="1" thickBot="1">
      <c r="A83" s="47">
        <v>1</v>
      </c>
      <c r="B83" s="48">
        <v>2</v>
      </c>
      <c r="C83" s="314">
        <v>4</v>
      </c>
      <c r="D83" s="314">
        <v>5</v>
      </c>
      <c r="E83" s="312">
        <v>6</v>
      </c>
    </row>
    <row r="84" spans="1:5" ht="12" customHeight="1" thickBot="1">
      <c r="A84" s="36" t="s">
        <v>1131</v>
      </c>
      <c r="B84" s="326" t="s">
        <v>1473</v>
      </c>
      <c r="C84" s="59">
        <f>SUM(C85:C89)</f>
        <v>294942</v>
      </c>
      <c r="D84" s="59">
        <f>SUM(D85:D89)</f>
        <v>314269</v>
      </c>
      <c r="E84" s="59">
        <f>SUM(E85:E89)</f>
        <v>306865</v>
      </c>
    </row>
    <row r="85" spans="1:5" ht="12" customHeight="1">
      <c r="A85" s="23" t="s">
        <v>1266</v>
      </c>
      <c r="B85" s="296" t="s">
        <v>1162</v>
      </c>
      <c r="C85" s="16">
        <v>146364</v>
      </c>
      <c r="D85" s="16">
        <v>154993</v>
      </c>
      <c r="E85" s="16">
        <v>154470</v>
      </c>
    </row>
    <row r="86" spans="1:5" ht="12" customHeight="1">
      <c r="A86" s="19" t="s">
        <v>1267</v>
      </c>
      <c r="B86" s="295" t="s">
        <v>0</v>
      </c>
      <c r="C86" s="10">
        <v>38353</v>
      </c>
      <c r="D86" s="10">
        <v>40316</v>
      </c>
      <c r="E86" s="10">
        <v>39366</v>
      </c>
    </row>
    <row r="87" spans="1:5" ht="12" customHeight="1">
      <c r="A87" s="19" t="s">
        <v>1268</v>
      </c>
      <c r="B87" s="295" t="s">
        <v>1314</v>
      </c>
      <c r="C87" s="14">
        <v>85313</v>
      </c>
      <c r="D87" s="14">
        <v>87676</v>
      </c>
      <c r="E87" s="14">
        <v>82969</v>
      </c>
    </row>
    <row r="88" spans="1:5" ht="12" customHeight="1">
      <c r="A88" s="19" t="s">
        <v>1269</v>
      </c>
      <c r="B88" s="295" t="s">
        <v>1</v>
      </c>
      <c r="C88" s="14">
        <v>0</v>
      </c>
      <c r="D88" s="14">
        <v>7</v>
      </c>
      <c r="E88" s="14">
        <v>7</v>
      </c>
    </row>
    <row r="89" spans="1:5" ht="12" customHeight="1">
      <c r="A89" s="19" t="s">
        <v>1279</v>
      </c>
      <c r="B89" s="297" t="s">
        <v>2</v>
      </c>
      <c r="C89" s="14">
        <f>SUM(C90:C97)</f>
        <v>24912</v>
      </c>
      <c r="D89" s="14">
        <f>SUM(D90:D97)</f>
        <v>31277</v>
      </c>
      <c r="E89" s="14">
        <f>SUM(E90:E97)</f>
        <v>30053</v>
      </c>
    </row>
    <row r="90" spans="1:5" ht="12" customHeight="1">
      <c r="A90" s="19" t="s">
        <v>1270</v>
      </c>
      <c r="B90" s="295" t="s">
        <v>95</v>
      </c>
      <c r="C90" s="14"/>
      <c r="D90" s="14"/>
      <c r="E90" s="14"/>
    </row>
    <row r="91" spans="1:5" ht="12" customHeight="1">
      <c r="A91" s="19" t="s">
        <v>1271</v>
      </c>
      <c r="B91" s="327" t="s">
        <v>96</v>
      </c>
      <c r="C91" s="14">
        <v>19407</v>
      </c>
      <c r="D91" s="14">
        <v>15485</v>
      </c>
      <c r="E91" s="14">
        <v>14181</v>
      </c>
    </row>
    <row r="92" spans="1:5" ht="12" customHeight="1">
      <c r="A92" s="19" t="s">
        <v>1280</v>
      </c>
      <c r="B92" s="327" t="s">
        <v>97</v>
      </c>
      <c r="C92" s="14">
        <v>0</v>
      </c>
      <c r="D92" s="14">
        <v>7916</v>
      </c>
      <c r="E92" s="14">
        <v>7818</v>
      </c>
    </row>
    <row r="93" spans="1:5" ht="12" customHeight="1">
      <c r="A93" s="19" t="s">
        <v>1281</v>
      </c>
      <c r="B93" s="328" t="s">
        <v>98</v>
      </c>
      <c r="C93" s="14">
        <v>3128</v>
      </c>
      <c r="D93" s="14">
        <v>3342</v>
      </c>
      <c r="E93" s="14">
        <v>3552</v>
      </c>
    </row>
    <row r="94" spans="1:5" ht="12" customHeight="1">
      <c r="A94" s="19" t="s">
        <v>1282</v>
      </c>
      <c r="B94" s="328" t="s">
        <v>99</v>
      </c>
      <c r="C94" s="14">
        <v>2377</v>
      </c>
      <c r="D94" s="14">
        <v>4534</v>
      </c>
      <c r="E94" s="14">
        <v>4502</v>
      </c>
    </row>
    <row r="95" spans="1:5" ht="12" customHeight="1">
      <c r="A95" s="18" t="s">
        <v>1283</v>
      </c>
      <c r="B95" s="329" t="s">
        <v>100</v>
      </c>
      <c r="C95" s="14"/>
      <c r="D95" s="14"/>
      <c r="E95" s="14"/>
    </row>
    <row r="96" spans="1:5" ht="12" customHeight="1">
      <c r="A96" s="19" t="s">
        <v>1285</v>
      </c>
      <c r="B96" s="329" t="s">
        <v>101</v>
      </c>
      <c r="C96" s="14"/>
      <c r="D96" s="14"/>
      <c r="E96" s="14"/>
    </row>
    <row r="97" spans="1:5" ht="12" customHeight="1" thickBot="1">
      <c r="A97" s="24" t="s">
        <v>3</v>
      </c>
      <c r="B97" s="330" t="s">
        <v>102</v>
      </c>
      <c r="C97" s="32"/>
      <c r="D97" s="32"/>
      <c r="E97" s="32"/>
    </row>
    <row r="98" spans="1:5" ht="12" customHeight="1" thickBot="1">
      <c r="A98" s="33" t="s">
        <v>1132</v>
      </c>
      <c r="B98" s="331" t="s">
        <v>4</v>
      </c>
      <c r="C98" s="60">
        <f>SUM(C99:C105)</f>
        <v>72086</v>
      </c>
      <c r="D98" s="60">
        <f>SUM(D99:D105)</f>
        <v>72346</v>
      </c>
      <c r="E98" s="60">
        <f>SUM(E99:E105)</f>
        <v>58359</v>
      </c>
    </row>
    <row r="99" spans="1:5" ht="12" customHeight="1">
      <c r="A99" s="21" t="s">
        <v>1272</v>
      </c>
      <c r="B99" s="295" t="s">
        <v>5</v>
      </c>
      <c r="C99" s="12">
        <v>27181</v>
      </c>
      <c r="D99" s="12">
        <v>3543</v>
      </c>
      <c r="E99" s="12">
        <v>2836</v>
      </c>
    </row>
    <row r="100" spans="1:5" ht="12" customHeight="1">
      <c r="A100" s="21" t="s">
        <v>1273</v>
      </c>
      <c r="B100" s="295" t="s">
        <v>6</v>
      </c>
      <c r="C100" s="10">
        <v>33077</v>
      </c>
      <c r="D100" s="10">
        <v>48961</v>
      </c>
      <c r="E100" s="10">
        <v>38240</v>
      </c>
    </row>
    <row r="101" spans="1:5" ht="12" customHeight="1">
      <c r="A101" s="21" t="s">
        <v>1274</v>
      </c>
      <c r="B101" s="295" t="s">
        <v>7</v>
      </c>
      <c r="C101" s="10"/>
      <c r="D101" s="10"/>
      <c r="E101" s="10"/>
    </row>
    <row r="102" spans="1:5" ht="12" customHeight="1">
      <c r="A102" s="21" t="s">
        <v>1275</v>
      </c>
      <c r="B102" s="295" t="s">
        <v>8</v>
      </c>
      <c r="C102" s="10"/>
      <c r="D102" s="10"/>
      <c r="E102" s="10"/>
    </row>
    <row r="103" spans="1:5" ht="12" customHeight="1">
      <c r="A103" s="21" t="s">
        <v>1276</v>
      </c>
      <c r="B103" s="295" t="s">
        <v>13</v>
      </c>
      <c r="C103" s="10"/>
      <c r="D103" s="10"/>
      <c r="E103" s="10"/>
    </row>
    <row r="104" spans="1:5" ht="24" customHeight="1">
      <c r="A104" s="21" t="s">
        <v>1284</v>
      </c>
      <c r="B104" s="295" t="s">
        <v>14</v>
      </c>
      <c r="C104" s="10"/>
      <c r="D104" s="10"/>
      <c r="E104" s="10"/>
    </row>
    <row r="105" spans="1:5" ht="12" customHeight="1">
      <c r="A105" s="21" t="s">
        <v>1289</v>
      </c>
      <c r="B105" s="295" t="s">
        <v>15</v>
      </c>
      <c r="C105" s="10">
        <f>SUM(C106:C109)</f>
        <v>11828</v>
      </c>
      <c r="D105" s="10">
        <f>SUM(D106:D109)</f>
        <v>19842</v>
      </c>
      <c r="E105" s="10">
        <f>SUM(E106:E109)</f>
        <v>17283</v>
      </c>
    </row>
    <row r="106" spans="1:5" ht="12" customHeight="1">
      <c r="A106" s="21" t="s">
        <v>9</v>
      </c>
      <c r="B106" s="295" t="s">
        <v>91</v>
      </c>
      <c r="C106" s="10"/>
      <c r="D106" s="10"/>
      <c r="E106" s="10"/>
    </row>
    <row r="107" spans="1:5" ht="12" customHeight="1">
      <c r="A107" s="21" t="s">
        <v>10</v>
      </c>
      <c r="B107" s="327" t="s">
        <v>92</v>
      </c>
      <c r="C107" s="10">
        <v>11828</v>
      </c>
      <c r="D107" s="10">
        <v>11828</v>
      </c>
      <c r="E107" s="10">
        <v>9269</v>
      </c>
    </row>
    <row r="108" spans="1:5" ht="12" customHeight="1">
      <c r="A108" s="18" t="s">
        <v>11</v>
      </c>
      <c r="B108" s="327" t="s">
        <v>93</v>
      </c>
      <c r="C108" s="14">
        <v>0</v>
      </c>
      <c r="D108" s="14">
        <v>8014</v>
      </c>
      <c r="E108" s="14">
        <v>8014</v>
      </c>
    </row>
    <row r="109" spans="1:5" ht="12" customHeight="1" thickBot="1">
      <c r="A109" s="22" t="s">
        <v>12</v>
      </c>
      <c r="B109" s="327" t="s">
        <v>94</v>
      </c>
      <c r="C109" s="14"/>
      <c r="D109" s="14"/>
      <c r="E109" s="14"/>
    </row>
    <row r="110" spans="1:5" ht="12" customHeight="1" thickBot="1">
      <c r="A110" s="33" t="s">
        <v>1133</v>
      </c>
      <c r="B110" s="331" t="s">
        <v>16</v>
      </c>
      <c r="C110" s="174"/>
      <c r="D110" s="174">
        <v>250</v>
      </c>
      <c r="E110" s="174">
        <v>250</v>
      </c>
    </row>
    <row r="111" spans="1:5" ht="12" customHeight="1" thickBot="1">
      <c r="A111" s="33" t="s">
        <v>1134</v>
      </c>
      <c r="B111" s="331" t="s">
        <v>17</v>
      </c>
      <c r="C111" s="60">
        <f>SUM(C112:C113)</f>
        <v>11271</v>
      </c>
      <c r="D111" s="60">
        <f>SUM(D112:D113)</f>
        <v>5697</v>
      </c>
      <c r="E111" s="60">
        <f>SUM(E112:E113)</f>
        <v>0</v>
      </c>
    </row>
    <row r="112" spans="1:5" ht="12" customHeight="1">
      <c r="A112" s="21" t="s">
        <v>1248</v>
      </c>
      <c r="B112" s="299" t="s">
        <v>1178</v>
      </c>
      <c r="C112" s="12"/>
      <c r="D112" s="12"/>
      <c r="E112" s="12"/>
    </row>
    <row r="113" spans="1:5" ht="12" customHeight="1" thickBot="1">
      <c r="A113" s="19" t="s">
        <v>1249</v>
      </c>
      <c r="B113" s="295" t="s">
        <v>1179</v>
      </c>
      <c r="C113" s="10">
        <v>11271</v>
      </c>
      <c r="D113" s="10">
        <v>5697</v>
      </c>
      <c r="E113" s="10"/>
    </row>
    <row r="114" spans="1:5" ht="12" customHeight="1" thickBot="1">
      <c r="A114" s="33" t="s">
        <v>1135</v>
      </c>
      <c r="B114" s="332" t="s">
        <v>1342</v>
      </c>
      <c r="C114" s="60">
        <f>+C84+C98+C110+C111</f>
        <v>378299</v>
      </c>
      <c r="D114" s="60">
        <f>+D84+D98+D110+D111</f>
        <v>392562</v>
      </c>
      <c r="E114" s="60">
        <f>+E84+E98+E110+E111</f>
        <v>365474</v>
      </c>
    </row>
    <row r="115" spans="1:5" ht="12" customHeight="1" thickBot="1">
      <c r="A115" s="33" t="s">
        <v>1136</v>
      </c>
      <c r="B115" s="331" t="s">
        <v>18</v>
      </c>
      <c r="C115" s="60">
        <f>SUM(C116,C125)</f>
        <v>21740</v>
      </c>
      <c r="D115" s="60">
        <f>SUM(D116,D125)</f>
        <v>8434</v>
      </c>
      <c r="E115" s="60">
        <f>SUM(E116,E125)</f>
        <v>8434</v>
      </c>
    </row>
    <row r="116" spans="1:5" ht="12" customHeight="1">
      <c r="A116" s="21" t="s">
        <v>1253</v>
      </c>
      <c r="B116" s="300" t="s">
        <v>25</v>
      </c>
      <c r="C116" s="175">
        <f>SUM(C117:C124)</f>
        <v>18000</v>
      </c>
      <c r="D116" s="175">
        <f>SUM(D117:D124)</f>
        <v>0</v>
      </c>
      <c r="E116" s="175">
        <f>SUM(E117:E124)</f>
        <v>0</v>
      </c>
    </row>
    <row r="117" spans="1:5" ht="12" customHeight="1">
      <c r="A117" s="21" t="s">
        <v>1256</v>
      </c>
      <c r="B117" s="308" t="s">
        <v>26</v>
      </c>
      <c r="C117" s="10"/>
      <c r="D117" s="10"/>
      <c r="E117" s="10"/>
    </row>
    <row r="118" spans="1:5" ht="12" customHeight="1">
      <c r="A118" s="21" t="s">
        <v>1257</v>
      </c>
      <c r="B118" s="308" t="s">
        <v>27</v>
      </c>
      <c r="C118" s="10">
        <v>18000</v>
      </c>
      <c r="D118" s="10"/>
      <c r="E118" s="10"/>
    </row>
    <row r="119" spans="1:5" ht="12" customHeight="1">
      <c r="A119" s="21" t="s">
        <v>1258</v>
      </c>
      <c r="B119" s="308" t="s">
        <v>1343</v>
      </c>
      <c r="C119" s="10"/>
      <c r="D119" s="10"/>
      <c r="E119" s="10"/>
    </row>
    <row r="120" spans="1:5" ht="12" customHeight="1">
      <c r="A120" s="21" t="s">
        <v>1259</v>
      </c>
      <c r="B120" s="308" t="s">
        <v>1344</v>
      </c>
      <c r="C120" s="10"/>
      <c r="D120" s="10"/>
      <c r="E120" s="10"/>
    </row>
    <row r="121" spans="1:5" ht="12" customHeight="1">
      <c r="A121" s="21" t="s">
        <v>1399</v>
      </c>
      <c r="B121" s="308" t="s">
        <v>28</v>
      </c>
      <c r="C121" s="10"/>
      <c r="D121" s="10"/>
      <c r="E121" s="10"/>
    </row>
    <row r="122" spans="1:5" ht="12" customHeight="1">
      <c r="A122" s="21" t="s">
        <v>19</v>
      </c>
      <c r="B122" s="308" t="s">
        <v>29</v>
      </c>
      <c r="C122" s="10"/>
      <c r="D122" s="10"/>
      <c r="E122" s="10"/>
    </row>
    <row r="123" spans="1:5" ht="12" customHeight="1">
      <c r="A123" s="21" t="s">
        <v>20</v>
      </c>
      <c r="B123" s="308" t="s">
        <v>30</v>
      </c>
      <c r="C123" s="10"/>
      <c r="D123" s="10"/>
      <c r="E123" s="10"/>
    </row>
    <row r="124" spans="1:5" ht="12" customHeight="1">
      <c r="A124" s="21" t="s">
        <v>21</v>
      </c>
      <c r="B124" s="308" t="s">
        <v>1313</v>
      </c>
      <c r="C124" s="10"/>
      <c r="D124" s="10"/>
      <c r="E124" s="10"/>
    </row>
    <row r="125" spans="1:5" ht="12" customHeight="1">
      <c r="A125" s="21" t="s">
        <v>1254</v>
      </c>
      <c r="B125" s="300" t="s">
        <v>31</v>
      </c>
      <c r="C125" s="175">
        <f>SUM(C126:C133)</f>
        <v>3740</v>
      </c>
      <c r="D125" s="175">
        <f>SUM(D126:D133)</f>
        <v>8434</v>
      </c>
      <c r="E125" s="175">
        <f>SUM(E126:E133)</f>
        <v>8434</v>
      </c>
    </row>
    <row r="126" spans="1:5" ht="12" customHeight="1">
      <c r="A126" s="21" t="s">
        <v>1262</v>
      </c>
      <c r="B126" s="308" t="s">
        <v>26</v>
      </c>
      <c r="C126" s="10"/>
      <c r="D126" s="10"/>
      <c r="E126" s="10"/>
    </row>
    <row r="127" spans="1:5" ht="12" customHeight="1">
      <c r="A127" s="21" t="s">
        <v>1263</v>
      </c>
      <c r="B127" s="308" t="s">
        <v>32</v>
      </c>
      <c r="C127" s="10"/>
      <c r="D127" s="10"/>
      <c r="E127" s="10"/>
    </row>
    <row r="128" spans="1:5" ht="12" customHeight="1">
      <c r="A128" s="21" t="s">
        <v>1264</v>
      </c>
      <c r="B128" s="308" t="s">
        <v>1343</v>
      </c>
      <c r="C128" s="10"/>
      <c r="D128" s="10"/>
      <c r="E128" s="10"/>
    </row>
    <row r="129" spans="1:5" ht="12" customHeight="1">
      <c r="A129" s="21" t="s">
        <v>1265</v>
      </c>
      <c r="B129" s="308" t="s">
        <v>1344</v>
      </c>
      <c r="C129" s="10">
        <v>3740</v>
      </c>
      <c r="D129" s="10">
        <v>8434</v>
      </c>
      <c r="E129" s="10">
        <v>8434</v>
      </c>
    </row>
    <row r="130" spans="1:5" ht="12" customHeight="1">
      <c r="A130" s="21" t="s">
        <v>1400</v>
      </c>
      <c r="B130" s="308" t="s">
        <v>28</v>
      </c>
      <c r="C130" s="10"/>
      <c r="D130" s="10"/>
      <c r="E130" s="10"/>
    </row>
    <row r="131" spans="1:5" ht="12" customHeight="1">
      <c r="A131" s="21" t="s">
        <v>22</v>
      </c>
      <c r="B131" s="308" t="s">
        <v>75</v>
      </c>
      <c r="C131" s="14"/>
      <c r="D131" s="14"/>
      <c r="E131" s="14"/>
    </row>
    <row r="132" spans="1:5" ht="12" customHeight="1">
      <c r="A132" s="21" t="s">
        <v>23</v>
      </c>
      <c r="B132" s="308" t="s">
        <v>30</v>
      </c>
      <c r="C132" s="14"/>
      <c r="D132" s="14"/>
      <c r="E132" s="14"/>
    </row>
    <row r="133" spans="1:5" ht="12" customHeight="1" thickBot="1">
      <c r="A133" s="21" t="s">
        <v>24</v>
      </c>
      <c r="B133" s="308" t="s">
        <v>76</v>
      </c>
      <c r="C133" s="126"/>
      <c r="D133" s="126"/>
      <c r="E133" s="126"/>
    </row>
    <row r="134" spans="1:11" ht="15" customHeight="1" thickBot="1">
      <c r="A134" s="33" t="s">
        <v>1137</v>
      </c>
      <c r="B134" s="333" t="s">
        <v>1087</v>
      </c>
      <c r="C134" s="60">
        <f>SUM(C114,C115)</f>
        <v>400039</v>
      </c>
      <c r="D134" s="60">
        <f>SUM(D114,D115)</f>
        <v>400996</v>
      </c>
      <c r="E134" s="60">
        <f>SUM(E114,E115)</f>
        <v>373908</v>
      </c>
      <c r="H134" s="57"/>
      <c r="I134" s="113"/>
      <c r="J134" s="113"/>
      <c r="K134" s="113"/>
    </row>
    <row r="135" spans="1:11" ht="15" customHeight="1" thickBot="1">
      <c r="A135" s="607" t="s">
        <v>1138</v>
      </c>
      <c r="B135" s="604" t="s">
        <v>1031</v>
      </c>
      <c r="C135" s="609"/>
      <c r="D135" s="610"/>
      <c r="E135" s="611">
        <v>-7848</v>
      </c>
      <c r="H135" s="57"/>
      <c r="I135" s="113"/>
      <c r="J135" s="113"/>
      <c r="K135" s="113"/>
    </row>
    <row r="136" spans="1:11" ht="15" customHeight="1" thickBot="1">
      <c r="A136" s="608" t="s">
        <v>1139</v>
      </c>
      <c r="B136" s="604" t="s">
        <v>1032</v>
      </c>
      <c r="C136" s="606">
        <f>+C134+C135</f>
        <v>400039</v>
      </c>
      <c r="D136" s="605">
        <f>+D134+D135</f>
        <v>400996</v>
      </c>
      <c r="E136" s="320">
        <f>+E134+E135</f>
        <v>366060</v>
      </c>
      <c r="H136" s="57"/>
      <c r="I136" s="113"/>
      <c r="J136" s="113"/>
      <c r="K136" s="113"/>
    </row>
    <row r="137" spans="1:5" s="2" customFormat="1" ht="12.75" customHeight="1">
      <c r="A137" s="1113"/>
      <c r="B137" s="1113"/>
      <c r="C137" s="1113"/>
      <c r="D137" s="1113"/>
      <c r="E137" s="1113"/>
    </row>
    <row r="138" spans="1:5" ht="15.75">
      <c r="A138" s="1111" t="s">
        <v>1345</v>
      </c>
      <c r="B138" s="1111"/>
      <c r="C138" s="1111"/>
      <c r="D138" s="1111"/>
      <c r="E138" s="1111"/>
    </row>
    <row r="139" spans="1:4" ht="16.5" thickBot="1">
      <c r="A139" s="1110" t="s">
        <v>1335</v>
      </c>
      <c r="B139" s="1110"/>
      <c r="C139" s="268"/>
      <c r="D139" s="268"/>
    </row>
    <row r="140" spans="1:6" ht="23.25" customHeight="1" thickBot="1">
      <c r="A140" s="33">
        <v>1</v>
      </c>
      <c r="B140" s="46" t="s">
        <v>77</v>
      </c>
      <c r="C140" s="124">
        <f>+C55-C114</f>
        <v>-35772</v>
      </c>
      <c r="D140" s="124">
        <f>+D55-D114</f>
        <v>-31078</v>
      </c>
      <c r="E140" s="124">
        <f>+E55-E114</f>
        <v>-30249</v>
      </c>
      <c r="F140" s="127"/>
    </row>
    <row r="141" ht="15.75">
      <c r="E141" s="116"/>
    </row>
    <row r="142" spans="1:5" ht="33" customHeight="1">
      <c r="A142" s="1112" t="s">
        <v>78</v>
      </c>
      <c r="B142" s="1112"/>
      <c r="C142" s="1112"/>
      <c r="D142" s="1112"/>
      <c r="E142" s="1112"/>
    </row>
    <row r="143" spans="1:4" ht="16.5" thickBot="1">
      <c r="A143" s="1110" t="s">
        <v>1336</v>
      </c>
      <c r="B143" s="1110"/>
      <c r="C143" s="268"/>
      <c r="D143" s="268"/>
    </row>
    <row r="144" spans="1:5" ht="12" customHeight="1" thickBot="1">
      <c r="A144" s="33" t="s">
        <v>1131</v>
      </c>
      <c r="B144" s="46" t="s">
        <v>79</v>
      </c>
      <c r="C144" s="119">
        <f>C145-C148</f>
        <v>-3740</v>
      </c>
      <c r="D144" s="119">
        <f>D145-D148</f>
        <v>-8434</v>
      </c>
      <c r="E144" s="119">
        <f>E145-E148</f>
        <v>-2434</v>
      </c>
    </row>
    <row r="145" spans="1:5" ht="12.75" customHeight="1">
      <c r="A145" s="23" t="s">
        <v>1266</v>
      </c>
      <c r="B145" s="15" t="s">
        <v>80</v>
      </c>
      <c r="C145" s="144">
        <f aca="true" t="shared" si="0" ref="C145:E146">+C59</f>
        <v>18000</v>
      </c>
      <c r="D145" s="144">
        <f t="shared" si="0"/>
        <v>0</v>
      </c>
      <c r="E145" s="144">
        <f t="shared" si="0"/>
        <v>6000</v>
      </c>
    </row>
    <row r="146" spans="1:5" ht="12.75" customHeight="1">
      <c r="A146" s="18" t="s">
        <v>81</v>
      </c>
      <c r="B146" s="8" t="s">
        <v>87</v>
      </c>
      <c r="C146" s="147">
        <f t="shared" si="0"/>
        <v>18000</v>
      </c>
      <c r="D146" s="147">
        <f t="shared" si="0"/>
        <v>0</v>
      </c>
      <c r="E146" s="147">
        <f t="shared" si="0"/>
        <v>6000</v>
      </c>
    </row>
    <row r="147" spans="1:5" ht="12.75" customHeight="1">
      <c r="A147" s="18" t="s">
        <v>82</v>
      </c>
      <c r="B147" s="141" t="s">
        <v>83</v>
      </c>
      <c r="C147" s="142">
        <f>+C67</f>
        <v>0</v>
      </c>
      <c r="D147" s="142">
        <f>+D67</f>
        <v>0</v>
      </c>
      <c r="E147" s="142">
        <f>+E67</f>
        <v>0</v>
      </c>
    </row>
    <row r="148" spans="1:5" ht="12.75" customHeight="1">
      <c r="A148" s="22" t="s">
        <v>1267</v>
      </c>
      <c r="B148" s="17" t="s">
        <v>84</v>
      </c>
      <c r="C148" s="143">
        <f aca="true" t="shared" si="1" ref="C148:E149">+C115</f>
        <v>21740</v>
      </c>
      <c r="D148" s="143">
        <f t="shared" si="1"/>
        <v>8434</v>
      </c>
      <c r="E148" s="143">
        <f t="shared" si="1"/>
        <v>8434</v>
      </c>
    </row>
    <row r="149" spans="1:5" ht="12.75" customHeight="1">
      <c r="A149" s="19" t="s">
        <v>85</v>
      </c>
      <c r="B149" s="9" t="s">
        <v>88</v>
      </c>
      <c r="C149" s="143">
        <f t="shared" si="1"/>
        <v>18000</v>
      </c>
      <c r="D149" s="143">
        <f t="shared" si="1"/>
        <v>0</v>
      </c>
      <c r="E149" s="143">
        <f t="shared" si="1"/>
        <v>0</v>
      </c>
    </row>
    <row r="150" spans="1:5" ht="12.75" customHeight="1" thickBot="1">
      <c r="A150" s="24" t="s">
        <v>86</v>
      </c>
      <c r="B150" s="145" t="s">
        <v>89</v>
      </c>
      <c r="C150" s="118">
        <f>+C125</f>
        <v>3740</v>
      </c>
      <c r="D150" s="118">
        <f>+D125</f>
        <v>8434</v>
      </c>
      <c r="E150" s="118">
        <f>+E125</f>
        <v>8434</v>
      </c>
    </row>
    <row r="152" spans="1:5" ht="15.75">
      <c r="A152" s="1111" t="s">
        <v>1033</v>
      </c>
      <c r="B152" s="1111"/>
      <c r="C152" s="1111"/>
      <c r="D152" s="1111"/>
      <c r="E152" s="1111"/>
    </row>
    <row r="153" spans="1:4" ht="16.5" thickBot="1">
      <c r="A153" s="1110" t="s">
        <v>1335</v>
      </c>
      <c r="B153" s="1110"/>
      <c r="C153" s="268"/>
      <c r="D153" s="268"/>
    </row>
    <row r="154" spans="1:5" ht="21.75" thickBot="1">
      <c r="A154" s="33">
        <v>1</v>
      </c>
      <c r="B154" s="46" t="s">
        <v>1034</v>
      </c>
      <c r="C154" s="124">
        <f>+C77-C136</f>
        <v>0</v>
      </c>
      <c r="D154" s="124">
        <f>+D77-D136</f>
        <v>0</v>
      </c>
      <c r="E154" s="56">
        <f>+E77-E136</f>
        <v>2444</v>
      </c>
    </row>
  </sheetData>
  <sheetProtection/>
  <mergeCells count="16">
    <mergeCell ref="A152:E152"/>
    <mergeCell ref="B3:B4"/>
    <mergeCell ref="C3:E3"/>
    <mergeCell ref="A81:A82"/>
    <mergeCell ref="B81:B82"/>
    <mergeCell ref="C81:E81"/>
    <mergeCell ref="A153:B153"/>
    <mergeCell ref="A2:B2"/>
    <mergeCell ref="A80:B80"/>
    <mergeCell ref="A143:B143"/>
    <mergeCell ref="A138:E138"/>
    <mergeCell ref="A142:E142"/>
    <mergeCell ref="A137:E137"/>
    <mergeCell ref="A139:B139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8" r:id="rId1"/>
  <headerFooter alignWithMargins="0">
    <oddHeader>&amp;C&amp;"Times New Roman CE,Félkövér"&amp;12
RÁBAPATONA Önkormányzat
2012. ÉVI KÖLTSÉGVETÉSÉNEK MÉRLEGE&amp;10
&amp;R&amp;"Times New Roman CE,Félkövér dőlt"&amp;11 1. melléklet a ........./2013. (.......) önkormányzati rendelethez</oddHeader>
  </headerFooter>
  <rowBreaks count="2" manualBreakCount="2">
    <brk id="77" max="4" man="1"/>
    <brk id="13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2" sqref="B2:E2"/>
    </sheetView>
  </sheetViews>
  <sheetFormatPr defaultColWidth="12.00390625" defaultRowHeight="12.75"/>
  <cols>
    <col min="1" max="1" width="7.50390625" style="861" customWidth="1"/>
    <col min="2" max="2" width="52.50390625" style="808" customWidth="1"/>
    <col min="3" max="3" width="17.125" style="808" customWidth="1"/>
    <col min="4" max="4" width="14.625" style="808" customWidth="1"/>
    <col min="5" max="5" width="12.875" style="808" customWidth="1"/>
    <col min="6" max="16384" width="12.00390625" style="808" customWidth="1"/>
  </cols>
  <sheetData>
    <row r="1" spans="2:5" ht="15.75">
      <c r="B1" s="1191"/>
      <c r="C1" s="1191"/>
      <c r="D1" s="1191"/>
      <c r="E1" s="1191"/>
    </row>
    <row r="2" spans="1:7" ht="15" customHeight="1">
      <c r="A2" s="862"/>
      <c r="B2" s="1191" t="s">
        <v>44</v>
      </c>
      <c r="C2" s="1191"/>
      <c r="D2" s="1191"/>
      <c r="E2" s="1191"/>
      <c r="F2" s="807"/>
      <c r="G2" s="807"/>
    </row>
    <row r="3" spans="1:7" ht="15" customHeight="1" thickBot="1">
      <c r="A3" s="862"/>
      <c r="B3" s="1106"/>
      <c r="C3" s="1106"/>
      <c r="D3" s="1106"/>
      <c r="E3" s="1106"/>
      <c r="F3" s="807"/>
      <c r="G3" s="807"/>
    </row>
    <row r="4" spans="1:5" s="815" customFormat="1" ht="12.75" customHeight="1">
      <c r="A4" s="1192" t="s">
        <v>1238</v>
      </c>
      <c r="B4" s="1194" t="s">
        <v>187</v>
      </c>
      <c r="C4" s="863" t="s">
        <v>412</v>
      </c>
      <c r="D4" s="863" t="s">
        <v>413</v>
      </c>
      <c r="E4" s="864" t="s">
        <v>242</v>
      </c>
    </row>
    <row r="5" spans="1:5" s="815" customFormat="1" ht="12" customHeight="1" thickBot="1">
      <c r="A5" s="1193"/>
      <c r="B5" s="1195"/>
      <c r="C5" s="1195" t="s">
        <v>243</v>
      </c>
      <c r="D5" s="1195"/>
      <c r="E5" s="865" t="s">
        <v>244</v>
      </c>
    </row>
    <row r="6" spans="1:5" ht="14.25" customHeight="1" thickTop="1">
      <c r="A6" s="866" t="s">
        <v>1166</v>
      </c>
      <c r="B6" s="867" t="s">
        <v>1186</v>
      </c>
      <c r="C6" s="868">
        <v>146364</v>
      </c>
      <c r="D6" s="868">
        <v>154993</v>
      </c>
      <c r="E6" s="869">
        <v>154470</v>
      </c>
    </row>
    <row r="7" spans="1:5" ht="14.25" customHeight="1">
      <c r="A7" s="870" t="s">
        <v>1180</v>
      </c>
      <c r="B7" s="871" t="s">
        <v>245</v>
      </c>
      <c r="C7" s="872">
        <v>38353</v>
      </c>
      <c r="D7" s="872">
        <v>40316</v>
      </c>
      <c r="E7" s="873">
        <v>39366</v>
      </c>
    </row>
    <row r="8" spans="1:5" ht="14.25" customHeight="1">
      <c r="A8" s="870" t="s">
        <v>1181</v>
      </c>
      <c r="B8" s="874" t="s">
        <v>246</v>
      </c>
      <c r="C8" s="872">
        <v>85313</v>
      </c>
      <c r="D8" s="872">
        <v>87676</v>
      </c>
      <c r="E8" s="873">
        <v>82969</v>
      </c>
    </row>
    <row r="9" spans="1:5" ht="14.25" customHeight="1">
      <c r="A9" s="870" t="s">
        <v>1182</v>
      </c>
      <c r="B9" s="874" t="s">
        <v>247</v>
      </c>
      <c r="C9" s="872">
        <v>238644</v>
      </c>
      <c r="D9" s="872">
        <v>240133</v>
      </c>
      <c r="E9" s="873">
        <v>238699</v>
      </c>
    </row>
    <row r="10" spans="1:5" ht="14.25" customHeight="1">
      <c r="A10" s="870" t="s">
        <v>1183</v>
      </c>
      <c r="B10" s="874" t="s">
        <v>248</v>
      </c>
      <c r="C10" s="872">
        <v>3128</v>
      </c>
      <c r="D10" s="872">
        <v>3342</v>
      </c>
      <c r="E10" s="873">
        <v>3552</v>
      </c>
    </row>
    <row r="11" spans="1:5" ht="14.25" customHeight="1">
      <c r="A11" s="870" t="s">
        <v>249</v>
      </c>
      <c r="B11" s="874" t="s">
        <v>1</v>
      </c>
      <c r="C11" s="872">
        <v>0</v>
      </c>
      <c r="D11" s="872">
        <v>7</v>
      </c>
      <c r="E11" s="873">
        <v>7</v>
      </c>
    </row>
    <row r="12" spans="1:5" ht="14.25" customHeight="1">
      <c r="A12" s="870" t="s">
        <v>250</v>
      </c>
      <c r="B12" s="874" t="s">
        <v>428</v>
      </c>
      <c r="C12" s="872">
        <v>33077</v>
      </c>
      <c r="D12" s="872">
        <v>48961</v>
      </c>
      <c r="E12" s="873">
        <v>38240</v>
      </c>
    </row>
    <row r="13" spans="1:5" ht="14.25" customHeight="1">
      <c r="A13" s="870" t="s">
        <v>251</v>
      </c>
      <c r="B13" s="874" t="s">
        <v>429</v>
      </c>
      <c r="C13" s="872">
        <v>27181</v>
      </c>
      <c r="D13" s="872">
        <v>3543</v>
      </c>
      <c r="E13" s="873">
        <v>2836</v>
      </c>
    </row>
    <row r="14" spans="1:5" ht="14.25" customHeight="1">
      <c r="A14" s="870" t="s">
        <v>252</v>
      </c>
      <c r="B14" s="874" t="s">
        <v>253</v>
      </c>
      <c r="C14" s="872">
        <v>0</v>
      </c>
      <c r="D14" s="872">
        <v>10792</v>
      </c>
      <c r="E14" s="873">
        <v>10792</v>
      </c>
    </row>
    <row r="15" spans="1:5" ht="14.25" customHeight="1">
      <c r="A15" s="870" t="s">
        <v>254</v>
      </c>
      <c r="B15" s="874" t="s">
        <v>255</v>
      </c>
      <c r="C15" s="872">
        <v>11828</v>
      </c>
      <c r="D15" s="872">
        <v>11828</v>
      </c>
      <c r="E15" s="873">
        <v>9269</v>
      </c>
    </row>
    <row r="16" spans="1:5" ht="14.25" customHeight="1">
      <c r="A16" s="870" t="s">
        <v>256</v>
      </c>
      <c r="B16" s="874" t="s">
        <v>257</v>
      </c>
      <c r="C16" s="875">
        <v>0</v>
      </c>
      <c r="D16" s="875">
        <v>0</v>
      </c>
      <c r="E16" s="876">
        <v>0</v>
      </c>
    </row>
    <row r="17" spans="1:5" ht="14.25" customHeight="1">
      <c r="A17" s="877" t="s">
        <v>258</v>
      </c>
      <c r="B17" s="878" t="s">
        <v>430</v>
      </c>
      <c r="C17" s="879">
        <v>0</v>
      </c>
      <c r="D17" s="879">
        <v>250</v>
      </c>
      <c r="E17" s="880">
        <v>250</v>
      </c>
    </row>
    <row r="18" spans="1:5" ht="14.25" customHeight="1">
      <c r="A18" s="881" t="s">
        <v>259</v>
      </c>
      <c r="B18" s="882" t="s">
        <v>260</v>
      </c>
      <c r="C18" s="883">
        <f>SUM(C6:C17)</f>
        <v>583888</v>
      </c>
      <c r="D18" s="883">
        <f>SUM(D6:D17)</f>
        <v>601841</v>
      </c>
      <c r="E18" s="884">
        <f>SUM(E6:E17)</f>
        <v>580450</v>
      </c>
    </row>
    <row r="19" spans="1:5" ht="14.25" customHeight="1">
      <c r="A19" s="866" t="s">
        <v>261</v>
      </c>
      <c r="B19" s="885" t="s">
        <v>262</v>
      </c>
      <c r="C19" s="886">
        <v>0</v>
      </c>
      <c r="D19" s="886">
        <v>8434</v>
      </c>
      <c r="E19" s="887">
        <v>8434</v>
      </c>
    </row>
    <row r="20" spans="1:5" ht="14.25" customHeight="1">
      <c r="A20" s="870" t="s">
        <v>263</v>
      </c>
      <c r="B20" s="874" t="s">
        <v>264</v>
      </c>
      <c r="C20" s="868">
        <v>21740</v>
      </c>
      <c r="D20" s="868">
        <v>0</v>
      </c>
      <c r="E20" s="888">
        <v>0</v>
      </c>
    </row>
    <row r="21" spans="1:5" ht="14.25" customHeight="1">
      <c r="A21" s="870" t="s">
        <v>265</v>
      </c>
      <c r="B21" s="874" t="s">
        <v>266</v>
      </c>
      <c r="C21" s="868">
        <v>18000</v>
      </c>
      <c r="D21" s="868">
        <v>0</v>
      </c>
      <c r="E21" s="889">
        <v>0</v>
      </c>
    </row>
    <row r="22" spans="1:5" ht="14.25" customHeight="1">
      <c r="A22" s="870" t="s">
        <v>267</v>
      </c>
      <c r="B22" s="874" t="s">
        <v>268</v>
      </c>
      <c r="C22" s="872">
        <v>0</v>
      </c>
      <c r="D22" s="872">
        <v>0</v>
      </c>
      <c r="E22" s="873">
        <v>0</v>
      </c>
    </row>
    <row r="23" spans="1:5" ht="14.25" customHeight="1">
      <c r="A23" s="890" t="s">
        <v>269</v>
      </c>
      <c r="B23" s="891" t="s">
        <v>270</v>
      </c>
      <c r="C23" s="875">
        <v>0</v>
      </c>
      <c r="D23" s="875">
        <v>0</v>
      </c>
      <c r="E23" s="892">
        <v>0</v>
      </c>
    </row>
    <row r="24" spans="1:5" ht="14.25" customHeight="1">
      <c r="A24" s="881" t="s">
        <v>271</v>
      </c>
      <c r="B24" s="882" t="s">
        <v>431</v>
      </c>
      <c r="C24" s="883">
        <v>21740</v>
      </c>
      <c r="D24" s="883">
        <v>8434</v>
      </c>
      <c r="E24" s="884">
        <v>8434</v>
      </c>
    </row>
    <row r="25" spans="1:5" s="822" customFormat="1" ht="14.25" customHeight="1">
      <c r="A25" s="893" t="s">
        <v>272</v>
      </c>
      <c r="B25" s="894" t="s">
        <v>321</v>
      </c>
      <c r="C25" s="895">
        <f>C18+C24</f>
        <v>605628</v>
      </c>
      <c r="D25" s="895">
        <f>D18+D24</f>
        <v>610275</v>
      </c>
      <c r="E25" s="896">
        <f>E18+E24</f>
        <v>588884</v>
      </c>
    </row>
    <row r="26" spans="1:5" ht="14.25" customHeight="1">
      <c r="A26" s="897" t="s">
        <v>273</v>
      </c>
      <c r="B26" s="898" t="s">
        <v>274</v>
      </c>
      <c r="C26" s="886">
        <v>11271</v>
      </c>
      <c r="D26" s="886">
        <v>5697</v>
      </c>
      <c r="E26" s="887"/>
    </row>
    <row r="27" spans="1:5" ht="14.25" customHeight="1" thickBot="1">
      <c r="A27" s="899" t="s">
        <v>275</v>
      </c>
      <c r="B27" s="900" t="s">
        <v>276</v>
      </c>
      <c r="C27" s="901"/>
      <c r="D27" s="901"/>
      <c r="E27" s="902">
        <v>-7848</v>
      </c>
    </row>
    <row r="28" spans="1:5" s="815" customFormat="1" ht="14.25" customHeight="1" thickBot="1" thickTop="1">
      <c r="A28" s="903" t="s">
        <v>277</v>
      </c>
      <c r="B28" s="904" t="s">
        <v>322</v>
      </c>
      <c r="C28" s="905">
        <f>C25+C26</f>
        <v>616899</v>
      </c>
      <c r="D28" s="905">
        <f>D25+D26</f>
        <v>615972</v>
      </c>
      <c r="E28" s="906">
        <f>E25+E27</f>
        <v>581036</v>
      </c>
    </row>
    <row r="29" spans="1:5" ht="14.25" customHeight="1" thickTop="1">
      <c r="A29" s="866" t="s">
        <v>278</v>
      </c>
      <c r="B29" s="885" t="s">
        <v>1171</v>
      </c>
      <c r="C29" s="868">
        <v>171932</v>
      </c>
      <c r="D29" s="868">
        <v>170870</v>
      </c>
      <c r="E29" s="888">
        <v>168888</v>
      </c>
    </row>
    <row r="30" spans="1:5" ht="14.25" customHeight="1">
      <c r="A30" s="866" t="s">
        <v>279</v>
      </c>
      <c r="B30" s="885" t="s">
        <v>432</v>
      </c>
      <c r="C30" s="868">
        <v>32034</v>
      </c>
      <c r="D30" s="868">
        <v>39122</v>
      </c>
      <c r="E30" s="888">
        <v>36324</v>
      </c>
    </row>
    <row r="31" spans="1:5" ht="14.25" customHeight="1">
      <c r="A31" s="870" t="s">
        <v>280</v>
      </c>
      <c r="B31" s="874" t="s">
        <v>281</v>
      </c>
      <c r="C31" s="872">
        <v>0</v>
      </c>
      <c r="D31" s="872">
        <v>0</v>
      </c>
      <c r="E31" s="873">
        <v>0</v>
      </c>
    </row>
    <row r="32" spans="1:5" ht="14.25" customHeight="1">
      <c r="A32" s="870" t="s">
        <v>282</v>
      </c>
      <c r="B32" s="874" t="s">
        <v>283</v>
      </c>
      <c r="C32" s="872">
        <v>0</v>
      </c>
      <c r="D32" s="872">
        <v>115</v>
      </c>
      <c r="E32" s="873">
        <v>115</v>
      </c>
    </row>
    <row r="33" spans="1:5" ht="14.25" customHeight="1">
      <c r="A33" s="870" t="s">
        <v>284</v>
      </c>
      <c r="B33" s="874" t="s">
        <v>433</v>
      </c>
      <c r="C33" s="872">
        <v>10323</v>
      </c>
      <c r="D33" s="872">
        <v>10323</v>
      </c>
      <c r="E33" s="873">
        <v>9533</v>
      </c>
    </row>
    <row r="34" spans="1:5" s="809" customFormat="1" ht="14.25" customHeight="1">
      <c r="A34" s="907" t="s">
        <v>285</v>
      </c>
      <c r="B34" s="908" t="s">
        <v>286</v>
      </c>
      <c r="C34" s="909">
        <v>10313</v>
      </c>
      <c r="D34" s="909">
        <v>10323</v>
      </c>
      <c r="E34" s="910">
        <v>9530</v>
      </c>
    </row>
    <row r="35" spans="1:5" s="809" customFormat="1" ht="14.25" customHeight="1">
      <c r="A35" s="911" t="s">
        <v>287</v>
      </c>
      <c r="B35" s="912" t="s">
        <v>288</v>
      </c>
      <c r="C35" s="913">
        <v>32217</v>
      </c>
      <c r="D35" s="913">
        <v>35499</v>
      </c>
      <c r="E35" s="914">
        <v>14810</v>
      </c>
    </row>
    <row r="36" spans="1:5" s="809" customFormat="1" ht="14.25" customHeight="1">
      <c r="A36" s="911" t="s">
        <v>289</v>
      </c>
      <c r="B36" s="912" t="s">
        <v>290</v>
      </c>
      <c r="C36" s="915">
        <v>0</v>
      </c>
      <c r="D36" s="913">
        <v>0</v>
      </c>
      <c r="E36" s="876">
        <v>0</v>
      </c>
    </row>
    <row r="37" spans="1:5" ht="14.25" customHeight="1">
      <c r="A37" s="870" t="s">
        <v>291</v>
      </c>
      <c r="B37" s="874" t="s">
        <v>436</v>
      </c>
      <c r="C37" s="913">
        <v>312881</v>
      </c>
      <c r="D37" s="913">
        <v>320281</v>
      </c>
      <c r="E37" s="914">
        <v>320281</v>
      </c>
    </row>
    <row r="38" spans="1:5" s="809" customFormat="1" ht="14.25" customHeight="1">
      <c r="A38" s="916" t="s">
        <v>292</v>
      </c>
      <c r="B38" s="917" t="s">
        <v>293</v>
      </c>
      <c r="C38" s="909">
        <v>96021</v>
      </c>
      <c r="D38" s="909">
        <v>105305</v>
      </c>
      <c r="E38" s="910">
        <v>105305</v>
      </c>
    </row>
    <row r="39" spans="1:5" s="809" customFormat="1" ht="14.25" customHeight="1">
      <c r="A39" s="911" t="s">
        <v>294</v>
      </c>
      <c r="B39" s="912" t="s">
        <v>437</v>
      </c>
      <c r="C39" s="918">
        <v>0</v>
      </c>
      <c r="D39" s="875">
        <v>0</v>
      </c>
      <c r="E39" s="876">
        <v>0</v>
      </c>
    </row>
    <row r="40" spans="1:5" s="809" customFormat="1" ht="14.25" customHeight="1" thickBot="1">
      <c r="A40" s="919" t="s">
        <v>295</v>
      </c>
      <c r="B40" s="920" t="s">
        <v>438</v>
      </c>
      <c r="C40" s="921">
        <v>0</v>
      </c>
      <c r="D40" s="922">
        <v>250</v>
      </c>
      <c r="E40" s="923">
        <v>250</v>
      </c>
    </row>
    <row r="41" spans="1:5" s="809" customFormat="1" ht="14.25" customHeight="1" thickBot="1">
      <c r="A41" s="924" t="s">
        <v>296</v>
      </c>
      <c r="B41" s="925" t="s">
        <v>297</v>
      </c>
      <c r="C41" s="926">
        <f>C29+C30+C31+C32+C33+C35+C36+C37</f>
        <v>559387</v>
      </c>
      <c r="D41" s="926">
        <f>D29+D30+D31+D32+D33+D35+D36+D37+D40</f>
        <v>576460</v>
      </c>
      <c r="E41" s="927">
        <f>E29+E30+E31+E32+E33+E35+E36+E37+E40</f>
        <v>550201</v>
      </c>
    </row>
    <row r="42" spans="1:5" ht="14.25" customHeight="1">
      <c r="A42" s="866" t="s">
        <v>298</v>
      </c>
      <c r="B42" s="885" t="s">
        <v>1341</v>
      </c>
      <c r="C42" s="868"/>
      <c r="D42" s="868"/>
      <c r="E42" s="888"/>
    </row>
    <row r="43" spans="1:5" ht="14.25" customHeight="1">
      <c r="A43" s="911" t="s">
        <v>299</v>
      </c>
      <c r="B43" s="912" t="s">
        <v>1340</v>
      </c>
      <c r="C43" s="913">
        <v>18000</v>
      </c>
      <c r="D43" s="913"/>
      <c r="E43" s="914"/>
    </row>
    <row r="44" spans="1:5" ht="14.25" customHeight="1">
      <c r="A44" s="911" t="s">
        <v>300</v>
      </c>
      <c r="B44" s="912" t="s">
        <v>439</v>
      </c>
      <c r="C44" s="913">
        <v>18000</v>
      </c>
      <c r="D44" s="913"/>
      <c r="E44" s="914"/>
    </row>
    <row r="45" spans="1:5" ht="14.25" customHeight="1">
      <c r="A45" s="911" t="s">
        <v>301</v>
      </c>
      <c r="B45" s="912" t="s">
        <v>302</v>
      </c>
      <c r="C45" s="913"/>
      <c r="D45" s="913"/>
      <c r="E45" s="914"/>
    </row>
    <row r="46" spans="1:5" ht="14.25" customHeight="1">
      <c r="A46" s="928" t="s">
        <v>303</v>
      </c>
      <c r="B46" s="929" t="s">
        <v>304</v>
      </c>
      <c r="C46" s="930"/>
      <c r="D46" s="931"/>
      <c r="E46" s="932">
        <v>6000</v>
      </c>
    </row>
    <row r="47" spans="1:5" ht="14.25" customHeight="1">
      <c r="A47" s="933" t="s">
        <v>305</v>
      </c>
      <c r="B47" s="934" t="s">
        <v>440</v>
      </c>
      <c r="C47" s="935">
        <v>18000</v>
      </c>
      <c r="D47" s="935">
        <v>0</v>
      </c>
      <c r="E47" s="936">
        <v>6000</v>
      </c>
    </row>
    <row r="48" spans="1:5" s="822" customFormat="1" ht="14.25" customHeight="1">
      <c r="A48" s="893" t="s">
        <v>306</v>
      </c>
      <c r="B48" s="894" t="s">
        <v>323</v>
      </c>
      <c r="C48" s="895">
        <v>577387</v>
      </c>
      <c r="D48" s="895">
        <v>576460</v>
      </c>
      <c r="E48" s="896">
        <v>556201</v>
      </c>
    </row>
    <row r="49" spans="1:5" ht="14.25" customHeight="1">
      <c r="A49" s="870" t="s">
        <v>307</v>
      </c>
      <c r="B49" s="874" t="s">
        <v>441</v>
      </c>
      <c r="C49" s="872">
        <v>39512</v>
      </c>
      <c r="D49" s="872">
        <v>39512</v>
      </c>
      <c r="E49" s="873">
        <v>27179</v>
      </c>
    </row>
    <row r="50" spans="1:5" ht="14.25" customHeight="1">
      <c r="A50" s="937" t="s">
        <v>308</v>
      </c>
      <c r="B50" s="938" t="s">
        <v>442</v>
      </c>
      <c r="C50" s="922"/>
      <c r="D50" s="922"/>
      <c r="E50" s="892"/>
    </row>
    <row r="51" spans="1:5" ht="14.25" customHeight="1" thickBot="1">
      <c r="A51" s="937" t="s">
        <v>309</v>
      </c>
      <c r="B51" s="938" t="s">
        <v>310</v>
      </c>
      <c r="C51" s="922"/>
      <c r="D51" s="922"/>
      <c r="E51" s="892">
        <v>100</v>
      </c>
    </row>
    <row r="52" spans="1:5" ht="14.25" customHeight="1" thickBot="1" thickTop="1">
      <c r="A52" s="939" t="s">
        <v>311</v>
      </c>
      <c r="B52" s="940" t="s">
        <v>312</v>
      </c>
      <c r="C52" s="941">
        <f>C48+C49+C50+C51</f>
        <v>616899</v>
      </c>
      <c r="D52" s="941">
        <f>D48+D49+D50+D51</f>
        <v>615972</v>
      </c>
      <c r="E52" s="942">
        <f>E48+E49+E50+E51</f>
        <v>583480</v>
      </c>
    </row>
    <row r="53" spans="1:5" ht="14.25" customHeight="1" thickTop="1">
      <c r="A53" s="943" t="s">
        <v>313</v>
      </c>
      <c r="B53" s="944" t="s">
        <v>314</v>
      </c>
      <c r="C53" s="945">
        <f>C41-C18</f>
        <v>-24501</v>
      </c>
      <c r="D53" s="945">
        <f>D41-D18</f>
        <v>-25381</v>
      </c>
      <c r="E53" s="945">
        <f>E41-E18</f>
        <v>-30249</v>
      </c>
    </row>
    <row r="54" spans="1:5" ht="14.25" customHeight="1">
      <c r="A54" s="1196" t="s">
        <v>315</v>
      </c>
      <c r="B54" s="1198" t="s">
        <v>316</v>
      </c>
      <c r="C54" s="1200">
        <f>C53+C49-C26</f>
        <v>3740</v>
      </c>
      <c r="D54" s="1200">
        <f>D53+D49-D26</f>
        <v>8434</v>
      </c>
      <c r="E54" s="1200">
        <f>E53+E49-E26</f>
        <v>-3070</v>
      </c>
    </row>
    <row r="55" spans="1:5" ht="14.25" customHeight="1">
      <c r="A55" s="1197"/>
      <c r="B55" s="1199"/>
      <c r="C55" s="1201"/>
      <c r="D55" s="1201"/>
      <c r="E55" s="1201"/>
    </row>
    <row r="56" spans="1:5" ht="14.25" customHeight="1">
      <c r="A56" s="946" t="s">
        <v>317</v>
      </c>
      <c r="B56" s="947" t="s">
        <v>318</v>
      </c>
      <c r="C56" s="945">
        <f>C47-C24</f>
        <v>-3740</v>
      </c>
      <c r="D56" s="945">
        <f>D47-D24</f>
        <v>-8434</v>
      </c>
      <c r="E56" s="945">
        <f>E47-E24</f>
        <v>-2434</v>
      </c>
    </row>
    <row r="57" spans="1:5" s="815" customFormat="1" ht="14.25" customHeight="1" thickBot="1">
      <c r="A57" s="948" t="s">
        <v>319</v>
      </c>
      <c r="B57" s="949" t="s">
        <v>320</v>
      </c>
      <c r="C57" s="950">
        <f>C50+C51-C27</f>
        <v>0</v>
      </c>
      <c r="D57" s="950">
        <f>D50+D51-D27</f>
        <v>0</v>
      </c>
      <c r="E57" s="950">
        <f>E50+E51-E27</f>
        <v>7948</v>
      </c>
    </row>
    <row r="58" spans="1:2" ht="15.75">
      <c r="A58" s="951"/>
      <c r="B58" s="952"/>
    </row>
    <row r="59" spans="1:2" ht="15.75">
      <c r="A59" s="951"/>
      <c r="B59" s="952"/>
    </row>
    <row r="60" spans="1:5" ht="15.75">
      <c r="A60" s="951"/>
      <c r="B60" s="953"/>
      <c r="C60" s="954"/>
      <c r="D60" s="1202"/>
      <c r="E60" s="1202"/>
    </row>
    <row r="61" spans="1:5" ht="15.75">
      <c r="A61" s="951"/>
      <c r="B61" s="953"/>
      <c r="C61" s="955"/>
      <c r="D61" s="1202"/>
      <c r="E61" s="1202"/>
    </row>
    <row r="62" spans="1:5" ht="15.75">
      <c r="A62" s="951"/>
      <c r="B62" s="953"/>
      <c r="C62" s="955"/>
      <c r="D62" s="1202"/>
      <c r="E62" s="1202"/>
    </row>
    <row r="63" spans="1:2" ht="15.75">
      <c r="A63" s="951"/>
      <c r="B63" s="952"/>
    </row>
    <row r="64" spans="1:2" ht="15.75">
      <c r="A64" s="951"/>
      <c r="B64" s="952"/>
    </row>
    <row r="65" spans="1:2" ht="15.75">
      <c r="A65" s="951"/>
      <c r="B65" s="952"/>
    </row>
    <row r="66" spans="1:2" ht="15.75">
      <c r="A66" s="951"/>
      <c r="B66" s="952"/>
    </row>
  </sheetData>
  <sheetProtection/>
  <mergeCells count="13">
    <mergeCell ref="D60:E60"/>
    <mergeCell ref="D61:E61"/>
    <mergeCell ref="D62:E62"/>
    <mergeCell ref="B1:E1"/>
    <mergeCell ref="B2:E2"/>
    <mergeCell ref="A4:A5"/>
    <mergeCell ref="B4:B5"/>
    <mergeCell ref="C5:D5"/>
    <mergeCell ref="A54:A55"/>
    <mergeCell ref="B54:B55"/>
    <mergeCell ref="C54:C55"/>
    <mergeCell ref="D54:D55"/>
    <mergeCell ref="E54:E55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scale="91" r:id="rId1"/>
  <headerFooter alignWithMargins="0">
    <oddHeader xml:space="preserve">&amp;C&amp;"Times New Roman CE,Félkövér"RÁBAPATONA KÖZSÉG ÖNKORMÁNYZATÁNAK 2012. ÉVI EGYSZERŰSÍTETT PÉNZFORGALMI JELENTÉSE&amp;R    </oddHeader>
    <oddFooter>&amp;R&amp;9 2</oddFooter>
  </headerFooter>
  <rowBreaks count="1" manualBreakCount="1"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3" sqref="C3:H3"/>
    </sheetView>
  </sheetViews>
  <sheetFormatPr defaultColWidth="12.00390625" defaultRowHeight="12.75"/>
  <cols>
    <col min="1" max="1" width="9.125" style="956" customWidth="1"/>
    <col min="2" max="2" width="52.625" style="957" customWidth="1"/>
    <col min="3" max="3" width="15.125" style="956" customWidth="1"/>
    <col min="4" max="4" width="11.00390625" style="958" customWidth="1"/>
    <col min="5" max="5" width="14.375" style="959" customWidth="1"/>
    <col min="6" max="6" width="13.50390625" style="956" customWidth="1"/>
    <col min="7" max="7" width="10.375" style="958" customWidth="1"/>
    <col min="8" max="8" width="15.375" style="959" customWidth="1"/>
    <col min="9" max="16384" width="12.00390625" style="959" customWidth="1"/>
  </cols>
  <sheetData>
    <row r="1" spans="7:8" ht="36.75" customHeight="1">
      <c r="G1" s="1203"/>
      <c r="H1" s="1203"/>
    </row>
    <row r="2" spans="1:8" ht="114" customHeight="1">
      <c r="A2" s="1186" t="s">
        <v>324</v>
      </c>
      <c r="B2" s="1186"/>
      <c r="C2" s="1186"/>
      <c r="D2" s="1186"/>
      <c r="E2" s="1186"/>
      <c r="F2" s="1186"/>
      <c r="G2" s="1186"/>
      <c r="H2" s="1186"/>
    </row>
    <row r="3" spans="1:8" ht="23.25" customHeight="1">
      <c r="A3" s="807"/>
      <c r="B3" s="807"/>
      <c r="C3" s="1191" t="s">
        <v>45</v>
      </c>
      <c r="D3" s="1191"/>
      <c r="E3" s="1191"/>
      <c r="F3" s="1191"/>
      <c r="G3" s="1191"/>
      <c r="H3" s="1191"/>
    </row>
    <row r="4" ht="13.5" thickBot="1">
      <c r="H4" s="960" t="s">
        <v>203</v>
      </c>
    </row>
    <row r="5" spans="1:8" s="968" customFormat="1" ht="74.25" customHeight="1">
      <c r="A5" s="961" t="s">
        <v>1129</v>
      </c>
      <c r="B5" s="962" t="s">
        <v>187</v>
      </c>
      <c r="C5" s="963" t="s">
        <v>205</v>
      </c>
      <c r="D5" s="963" t="s">
        <v>206</v>
      </c>
      <c r="E5" s="964" t="s">
        <v>207</v>
      </c>
      <c r="F5" s="965" t="s">
        <v>208</v>
      </c>
      <c r="G5" s="966" t="s">
        <v>206</v>
      </c>
      <c r="H5" s="967" t="s">
        <v>209</v>
      </c>
    </row>
    <row r="6" spans="1:8" s="975" customFormat="1" ht="39.75" customHeight="1">
      <c r="A6" s="969">
        <v>1</v>
      </c>
      <c r="B6" s="970" t="s">
        <v>443</v>
      </c>
      <c r="C6" s="971">
        <v>33511</v>
      </c>
      <c r="D6" s="972" t="s">
        <v>169</v>
      </c>
      <c r="E6" s="973">
        <f aca="true" t="shared" si="0" ref="E6:E20">C6</f>
        <v>33511</v>
      </c>
      <c r="F6" s="971">
        <v>8776</v>
      </c>
      <c r="G6" s="974">
        <v>0</v>
      </c>
      <c r="H6" s="971">
        <v>8776</v>
      </c>
    </row>
    <row r="7" spans="1:8" s="975" customFormat="1" ht="39.75" customHeight="1">
      <c r="A7" s="969">
        <v>2</v>
      </c>
      <c r="B7" s="970" t="s">
        <v>444</v>
      </c>
      <c r="C7" s="971">
        <v>6000</v>
      </c>
      <c r="D7" s="972"/>
      <c r="E7" s="973">
        <f t="shared" si="0"/>
        <v>6000</v>
      </c>
      <c r="F7" s="971">
        <v>0</v>
      </c>
      <c r="G7" s="974">
        <v>0</v>
      </c>
      <c r="H7" s="971">
        <v>0</v>
      </c>
    </row>
    <row r="8" spans="1:8" s="975" customFormat="1" ht="39.75" customHeight="1">
      <c r="A8" s="969">
        <v>3</v>
      </c>
      <c r="B8" s="970" t="s">
        <v>325</v>
      </c>
      <c r="C8" s="971">
        <v>15234</v>
      </c>
      <c r="D8" s="974">
        <v>0</v>
      </c>
      <c r="E8" s="973">
        <f t="shared" si="0"/>
        <v>15234</v>
      </c>
      <c r="F8" s="971">
        <v>7286</v>
      </c>
      <c r="G8" s="974">
        <v>0</v>
      </c>
      <c r="H8" s="971">
        <v>7286</v>
      </c>
    </row>
    <row r="9" spans="1:8" s="975" customFormat="1" ht="39.75" customHeight="1">
      <c r="A9" s="969">
        <v>4</v>
      </c>
      <c r="B9" s="970" t="s">
        <v>445</v>
      </c>
      <c r="C9" s="971">
        <v>7714</v>
      </c>
      <c r="D9" s="974">
        <v>0</v>
      </c>
      <c r="E9" s="973">
        <f t="shared" si="0"/>
        <v>7714</v>
      </c>
      <c r="F9" s="971">
        <v>0</v>
      </c>
      <c r="G9" s="974">
        <v>0</v>
      </c>
      <c r="H9" s="971">
        <v>0</v>
      </c>
    </row>
    <row r="10" spans="1:8" s="975" customFormat="1" ht="39.75" customHeight="1" thickBot="1">
      <c r="A10" s="976">
        <v>5</v>
      </c>
      <c r="B10" s="977" t="s">
        <v>326</v>
      </c>
      <c r="C10" s="978">
        <v>0</v>
      </c>
      <c r="D10" s="979">
        <v>0</v>
      </c>
      <c r="E10" s="980">
        <f t="shared" si="0"/>
        <v>0</v>
      </c>
      <c r="F10" s="978">
        <v>0</v>
      </c>
      <c r="G10" s="974">
        <v>0</v>
      </c>
      <c r="H10" s="978">
        <v>0</v>
      </c>
    </row>
    <row r="11" spans="1:8" s="986" customFormat="1" ht="39.75" customHeight="1" thickBot="1">
      <c r="A11" s="981">
        <v>6</v>
      </c>
      <c r="B11" s="982" t="s">
        <v>327</v>
      </c>
      <c r="C11" s="983">
        <v>47031</v>
      </c>
      <c r="D11" s="984">
        <v>0</v>
      </c>
      <c r="E11" s="985">
        <f t="shared" si="0"/>
        <v>47031</v>
      </c>
      <c r="F11" s="983">
        <v>16062</v>
      </c>
      <c r="G11" s="984"/>
      <c r="H11" s="983">
        <v>16062</v>
      </c>
    </row>
    <row r="12" spans="1:8" s="975" customFormat="1" ht="39.75" customHeight="1">
      <c r="A12" s="987">
        <v>7</v>
      </c>
      <c r="B12" s="988" t="s">
        <v>328</v>
      </c>
      <c r="C12" s="989">
        <v>-561</v>
      </c>
      <c r="D12" s="990">
        <v>0</v>
      </c>
      <c r="E12" s="991">
        <f t="shared" si="0"/>
        <v>-561</v>
      </c>
      <c r="F12" s="989">
        <v>-1290</v>
      </c>
      <c r="G12" s="990">
        <f>0</f>
        <v>0</v>
      </c>
      <c r="H12" s="989">
        <v>-1290</v>
      </c>
    </row>
    <row r="13" spans="1:8" s="975" customFormat="1" ht="39.75" customHeight="1" thickBot="1">
      <c r="A13" s="976">
        <v>8</v>
      </c>
      <c r="B13" s="977" t="s">
        <v>329</v>
      </c>
      <c r="C13" s="978">
        <v>0</v>
      </c>
      <c r="D13" s="979">
        <v>0</v>
      </c>
      <c r="E13" s="980">
        <f t="shared" si="0"/>
        <v>0</v>
      </c>
      <c r="F13" s="978">
        <v>0</v>
      </c>
      <c r="G13" s="979">
        <f>0</f>
        <v>0</v>
      </c>
      <c r="H13" s="978">
        <v>0</v>
      </c>
    </row>
    <row r="14" spans="1:8" s="975" customFormat="1" ht="39.75" customHeight="1" thickBot="1">
      <c r="A14" s="981">
        <v>9</v>
      </c>
      <c r="B14" s="982" t="s">
        <v>330</v>
      </c>
      <c r="C14" s="992">
        <v>46470</v>
      </c>
      <c r="D14" s="993">
        <v>0</v>
      </c>
      <c r="E14" s="985">
        <f t="shared" si="0"/>
        <v>46470</v>
      </c>
      <c r="F14" s="992">
        <v>14772</v>
      </c>
      <c r="G14" s="993">
        <f>0</f>
        <v>0</v>
      </c>
      <c r="H14" s="992">
        <v>14772</v>
      </c>
    </row>
    <row r="15" spans="1:8" s="975" customFormat="1" ht="39.75" customHeight="1">
      <c r="A15" s="987">
        <v>10</v>
      </c>
      <c r="B15" s="988" t="s">
        <v>446</v>
      </c>
      <c r="C15" s="994">
        <v>0</v>
      </c>
      <c r="D15" s="990">
        <v>0</v>
      </c>
      <c r="E15" s="991">
        <f t="shared" si="0"/>
        <v>0</v>
      </c>
      <c r="F15" s="994">
        <v>0</v>
      </c>
      <c r="G15" s="990">
        <f>0</f>
        <v>0</v>
      </c>
      <c r="H15" s="994">
        <v>0</v>
      </c>
    </row>
    <row r="16" spans="1:8" s="975" customFormat="1" ht="39.75" customHeight="1" thickBot="1">
      <c r="A16" s="976">
        <v>11</v>
      </c>
      <c r="B16" s="977" t="s">
        <v>331</v>
      </c>
      <c r="C16" s="978">
        <v>0</v>
      </c>
      <c r="D16" s="979">
        <v>0</v>
      </c>
      <c r="E16" s="980">
        <f t="shared" si="0"/>
        <v>0</v>
      </c>
      <c r="F16" s="978">
        <v>0</v>
      </c>
      <c r="G16" s="979">
        <f>0</f>
        <v>0</v>
      </c>
      <c r="H16" s="978">
        <v>0</v>
      </c>
    </row>
    <row r="17" spans="1:8" s="986" customFormat="1" ht="39.75" customHeight="1" thickBot="1">
      <c r="A17" s="981">
        <v>12</v>
      </c>
      <c r="B17" s="982" t="s">
        <v>332</v>
      </c>
      <c r="C17" s="992">
        <v>46470</v>
      </c>
      <c r="D17" s="993">
        <v>0</v>
      </c>
      <c r="E17" s="985">
        <f t="shared" si="0"/>
        <v>46470</v>
      </c>
      <c r="F17" s="992">
        <v>14772</v>
      </c>
      <c r="G17" s="993">
        <f>0</f>
        <v>0</v>
      </c>
      <c r="H17" s="992">
        <v>14772</v>
      </c>
    </row>
    <row r="18" spans="1:8" s="986" customFormat="1" ht="39.75" customHeight="1">
      <c r="A18" s="987">
        <v>13</v>
      </c>
      <c r="B18" s="988" t="s">
        <v>333</v>
      </c>
      <c r="C18" s="995">
        <v>0</v>
      </c>
      <c r="D18" s="990">
        <v>0</v>
      </c>
      <c r="E18" s="991">
        <f t="shared" si="0"/>
        <v>0</v>
      </c>
      <c r="F18" s="995">
        <v>0</v>
      </c>
      <c r="G18" s="990">
        <f>0</f>
        <v>0</v>
      </c>
      <c r="H18" s="995">
        <v>0</v>
      </c>
    </row>
    <row r="19" spans="1:8" s="986" customFormat="1" ht="39.75" customHeight="1">
      <c r="A19" s="996">
        <v>14</v>
      </c>
      <c r="B19" s="997" t="s">
        <v>185</v>
      </c>
      <c r="C19" s="971">
        <v>34160</v>
      </c>
      <c r="D19" s="974">
        <v>0</v>
      </c>
      <c r="E19" s="973">
        <f t="shared" si="0"/>
        <v>34160</v>
      </c>
      <c r="F19" s="971">
        <v>635</v>
      </c>
      <c r="G19" s="974">
        <f>0</f>
        <v>0</v>
      </c>
      <c r="H19" s="971">
        <v>635</v>
      </c>
    </row>
    <row r="20" spans="1:8" s="975" customFormat="1" ht="39.75" customHeight="1" thickBot="1">
      <c r="A20" s="998">
        <v>15</v>
      </c>
      <c r="B20" s="999" t="s">
        <v>334</v>
      </c>
      <c r="C20" s="1000">
        <v>12310</v>
      </c>
      <c r="D20" s="1001">
        <v>0</v>
      </c>
      <c r="E20" s="1002">
        <f t="shared" si="0"/>
        <v>12310</v>
      </c>
      <c r="F20" s="1000">
        <v>14137</v>
      </c>
      <c r="G20" s="1001">
        <f>0</f>
        <v>0</v>
      </c>
      <c r="H20" s="1000">
        <v>14137</v>
      </c>
    </row>
    <row r="22" spans="1:2" ht="15.75">
      <c r="A22" s="959"/>
      <c r="B22" s="1003"/>
    </row>
    <row r="23" spans="1:2" ht="15.75">
      <c r="A23" s="1004"/>
      <c r="B23" s="1005"/>
    </row>
    <row r="24" spans="1:2" ht="15.75">
      <c r="A24" s="1004"/>
      <c r="B24" s="1005"/>
    </row>
    <row r="25" spans="1:2" ht="15.75">
      <c r="A25" s="1004"/>
      <c r="B25" s="1005"/>
    </row>
    <row r="26" spans="1:5" ht="15.75">
      <c r="A26" s="808"/>
      <c r="B26" s="1006"/>
      <c r="E26" s="1007"/>
    </row>
    <row r="30" ht="12.75">
      <c r="F30" s="958"/>
    </row>
    <row r="31" ht="12.75">
      <c r="F31" s="958"/>
    </row>
    <row r="32" ht="12.75">
      <c r="F32" s="958"/>
    </row>
  </sheetData>
  <sheetProtection/>
  <mergeCells count="3">
    <mergeCell ref="G1:H1"/>
    <mergeCell ref="A2:H2"/>
    <mergeCell ref="C3:H3"/>
  </mergeCells>
  <printOptions horizontalCentered="1"/>
  <pageMargins left="0.31496062992125984" right="0.3937007874015748" top="0.8661417322834646" bottom="0.984251968503937" header="0.5118110236220472" footer="0.5118110236220472"/>
  <pageSetup horizontalDpi="300" verticalDpi="300" orientation="portrait" paperSize="9" scale="76" r:id="rId1"/>
  <headerFooter alignWithMargins="0">
    <oddFooter>&amp;R&amp;9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L17" sqref="L17"/>
    </sheetView>
  </sheetViews>
  <sheetFormatPr defaultColWidth="10.625" defaultRowHeight="12.75"/>
  <cols>
    <col min="1" max="1" width="3.875" style="1010" customWidth="1"/>
    <col min="2" max="2" width="36.125" style="1010" customWidth="1"/>
    <col min="3" max="3" width="13.125" style="1010" customWidth="1"/>
    <col min="4" max="4" width="11.00390625" style="1010" customWidth="1"/>
    <col min="5" max="6" width="13.50390625" style="1010" customWidth="1"/>
    <col min="7" max="7" width="10.375" style="1010" customWidth="1"/>
    <col min="8" max="8" width="13.375" style="1010" customWidth="1"/>
    <col min="9" max="16384" width="10.625" style="1010" customWidth="1"/>
  </cols>
  <sheetData>
    <row r="1" spans="3:8" ht="12.75">
      <c r="C1" s="1191" t="s">
        <v>46</v>
      </c>
      <c r="D1" s="1191"/>
      <c r="E1" s="1191"/>
      <c r="F1" s="1191"/>
      <c r="G1" s="1191"/>
      <c r="H1" s="1191"/>
    </row>
    <row r="2" spans="1:9" ht="13.5" thickBot="1">
      <c r="A2" s="1008"/>
      <c r="B2" s="1008"/>
      <c r="C2" s="1008"/>
      <c r="D2" s="1008"/>
      <c r="E2" s="1008"/>
      <c r="F2" s="1008"/>
      <c r="G2" s="1008"/>
      <c r="H2" s="1009" t="s">
        <v>244</v>
      </c>
      <c r="I2" s="1008"/>
    </row>
    <row r="3" spans="1:9" ht="63.75" customHeight="1">
      <c r="A3" s="1205" t="s">
        <v>1185</v>
      </c>
      <c r="B3" s="1206"/>
      <c r="C3" s="1011" t="s">
        <v>1202</v>
      </c>
      <c r="D3" s="1011" t="s">
        <v>1203</v>
      </c>
      <c r="E3" s="1012" t="s">
        <v>1204</v>
      </c>
      <c r="F3" s="1013" t="s">
        <v>1205</v>
      </c>
      <c r="G3" s="1011" t="s">
        <v>1206</v>
      </c>
      <c r="H3" s="1014" t="s">
        <v>1207</v>
      </c>
      <c r="I3" s="1008"/>
    </row>
    <row r="4" spans="1:9" ht="30" customHeight="1">
      <c r="A4" s="1015" t="s">
        <v>1131</v>
      </c>
      <c r="B4" s="1016" t="s">
        <v>447</v>
      </c>
      <c r="C4" s="1017">
        <v>0</v>
      </c>
      <c r="D4" s="1018">
        <v>0</v>
      </c>
      <c r="E4" s="1019">
        <v>0</v>
      </c>
      <c r="F4" s="1020">
        <v>0</v>
      </c>
      <c r="G4" s="1018">
        <v>0</v>
      </c>
      <c r="H4" s="1021">
        <v>0</v>
      </c>
      <c r="I4" s="1008"/>
    </row>
    <row r="5" spans="1:9" ht="30" customHeight="1">
      <c r="A5" s="1015" t="s">
        <v>1132</v>
      </c>
      <c r="B5" s="1016" t="s">
        <v>448</v>
      </c>
      <c r="C5" s="1022">
        <v>0</v>
      </c>
      <c r="D5" s="1023">
        <v>0</v>
      </c>
      <c r="E5" s="1024">
        <v>0</v>
      </c>
      <c r="F5" s="1025">
        <v>0</v>
      </c>
      <c r="G5" s="1023">
        <v>0</v>
      </c>
      <c r="H5" s="1026">
        <v>0</v>
      </c>
      <c r="I5" s="1008"/>
    </row>
    <row r="6" spans="1:9" ht="39.75" customHeight="1">
      <c r="A6" s="1015" t="s">
        <v>1133</v>
      </c>
      <c r="B6" s="1016" t="s">
        <v>449</v>
      </c>
      <c r="C6" s="1027">
        <v>0</v>
      </c>
      <c r="D6" s="1028">
        <v>0</v>
      </c>
      <c r="E6" s="1029">
        <v>0</v>
      </c>
      <c r="F6" s="1030">
        <v>0</v>
      </c>
      <c r="G6" s="1028">
        <v>0</v>
      </c>
      <c r="H6" s="1031">
        <v>0</v>
      </c>
      <c r="I6" s="1008"/>
    </row>
    <row r="7" spans="1:9" ht="30" customHeight="1">
      <c r="A7" s="1015" t="s">
        <v>1208</v>
      </c>
      <c r="B7" s="1016" t="s">
        <v>1209</v>
      </c>
      <c r="C7" s="1032">
        <v>0</v>
      </c>
      <c r="D7" s="1033">
        <v>0</v>
      </c>
      <c r="E7" s="1034">
        <v>0</v>
      </c>
      <c r="F7" s="1035">
        <v>0</v>
      </c>
      <c r="G7" s="1033">
        <v>0</v>
      </c>
      <c r="H7" s="1036">
        <v>0</v>
      </c>
      <c r="I7" s="1008"/>
    </row>
    <row r="8" spans="1:9" ht="29.25" customHeight="1">
      <c r="A8" s="1015" t="s">
        <v>1134</v>
      </c>
      <c r="B8" s="1016" t="s">
        <v>450</v>
      </c>
      <c r="C8" s="1037">
        <v>0</v>
      </c>
      <c r="D8" s="1038">
        <v>0</v>
      </c>
      <c r="E8" s="1039">
        <v>0</v>
      </c>
      <c r="F8" s="1040">
        <v>0</v>
      </c>
      <c r="G8" s="1038">
        <v>0</v>
      </c>
      <c r="H8" s="1041">
        <v>0</v>
      </c>
      <c r="I8" s="1008"/>
    </row>
    <row r="9" spans="1:9" ht="30" customHeight="1">
      <c r="A9" s="1015" t="s">
        <v>1135</v>
      </c>
      <c r="B9" s="1016" t="s">
        <v>451</v>
      </c>
      <c r="C9" s="1022">
        <v>0</v>
      </c>
      <c r="D9" s="1023">
        <v>0</v>
      </c>
      <c r="E9" s="1024">
        <v>0</v>
      </c>
      <c r="F9" s="1025">
        <v>0</v>
      </c>
      <c r="G9" s="1023">
        <v>0</v>
      </c>
      <c r="H9" s="1026">
        <v>0</v>
      </c>
      <c r="I9" s="1008"/>
    </row>
    <row r="10" spans="1:9" ht="38.25" customHeight="1">
      <c r="A10" s="1015" t="s">
        <v>1136</v>
      </c>
      <c r="B10" s="1016" t="s">
        <v>1210</v>
      </c>
      <c r="C10" s="1027">
        <v>0</v>
      </c>
      <c r="D10" s="1028">
        <v>0</v>
      </c>
      <c r="E10" s="1029">
        <v>0</v>
      </c>
      <c r="F10" s="1030">
        <v>0</v>
      </c>
      <c r="G10" s="1028">
        <v>0</v>
      </c>
      <c r="H10" s="1031">
        <v>0</v>
      </c>
      <c r="I10" s="1008"/>
    </row>
    <row r="11" spans="1:9" ht="29.25" customHeight="1">
      <c r="A11" s="1015" t="s">
        <v>1211</v>
      </c>
      <c r="B11" s="1016" t="s">
        <v>1212</v>
      </c>
      <c r="C11" s="1032">
        <v>0</v>
      </c>
      <c r="D11" s="1033">
        <v>0</v>
      </c>
      <c r="E11" s="1034">
        <v>0</v>
      </c>
      <c r="F11" s="1035">
        <v>0</v>
      </c>
      <c r="G11" s="1033">
        <v>0</v>
      </c>
      <c r="H11" s="1036">
        <v>0</v>
      </c>
      <c r="I11" s="1008"/>
    </row>
    <row r="12" spans="1:9" ht="30" customHeight="1">
      <c r="A12" s="1015" t="s">
        <v>1213</v>
      </c>
      <c r="B12" s="1016" t="s">
        <v>1214</v>
      </c>
      <c r="C12" s="1032">
        <v>0</v>
      </c>
      <c r="D12" s="1033">
        <v>0</v>
      </c>
      <c r="E12" s="1034">
        <v>0</v>
      </c>
      <c r="F12" s="1035">
        <v>0</v>
      </c>
      <c r="G12" s="1033">
        <v>0</v>
      </c>
      <c r="H12" s="1036">
        <v>0</v>
      </c>
      <c r="I12" s="1008"/>
    </row>
    <row r="13" spans="1:9" ht="30" customHeight="1">
      <c r="A13" s="1015" t="s">
        <v>1137</v>
      </c>
      <c r="B13" s="1016" t="s">
        <v>452</v>
      </c>
      <c r="C13" s="1037">
        <v>0</v>
      </c>
      <c r="D13" s="1038">
        <v>0</v>
      </c>
      <c r="E13" s="1039">
        <v>0</v>
      </c>
      <c r="F13" s="1040">
        <v>0</v>
      </c>
      <c r="G13" s="1038">
        <v>0</v>
      </c>
      <c r="H13" s="1041">
        <v>0</v>
      </c>
      <c r="I13" s="1008"/>
    </row>
    <row r="14" spans="1:9" ht="41.25" customHeight="1">
      <c r="A14" s="1015" t="s">
        <v>1138</v>
      </c>
      <c r="B14" s="1016" t="s">
        <v>1215</v>
      </c>
      <c r="C14" s="1022">
        <v>0</v>
      </c>
      <c r="D14" s="1023">
        <v>0</v>
      </c>
      <c r="E14" s="1024">
        <v>0</v>
      </c>
      <c r="F14" s="1025">
        <v>0</v>
      </c>
      <c r="G14" s="1023">
        <v>0</v>
      </c>
      <c r="H14" s="1026">
        <v>0</v>
      </c>
      <c r="I14" s="1008"/>
    </row>
    <row r="15" spans="1:9" ht="40.5" customHeight="1">
      <c r="A15" s="1042" t="s">
        <v>1139</v>
      </c>
      <c r="B15" s="1043" t="s">
        <v>1216</v>
      </c>
      <c r="C15" s="1027">
        <v>0</v>
      </c>
      <c r="D15" s="1028">
        <v>0</v>
      </c>
      <c r="E15" s="1029">
        <v>0</v>
      </c>
      <c r="F15" s="1030">
        <v>0</v>
      </c>
      <c r="G15" s="1028">
        <v>0</v>
      </c>
      <c r="H15" s="1031">
        <v>0</v>
      </c>
      <c r="I15" s="1008"/>
    </row>
    <row r="16" spans="1:9" ht="39.75" customHeight="1">
      <c r="A16" s="1042" t="s">
        <v>1217</v>
      </c>
      <c r="B16" s="1043" t="s">
        <v>1218</v>
      </c>
      <c r="C16" s="1032">
        <v>0</v>
      </c>
      <c r="D16" s="1033">
        <v>0</v>
      </c>
      <c r="E16" s="1034">
        <v>0</v>
      </c>
      <c r="F16" s="1035">
        <v>0</v>
      </c>
      <c r="G16" s="1033">
        <v>0</v>
      </c>
      <c r="H16" s="1036">
        <v>0</v>
      </c>
      <c r="I16" s="1008"/>
    </row>
    <row r="17" spans="1:9" ht="30" customHeight="1">
      <c r="A17" s="1042" t="s">
        <v>1219</v>
      </c>
      <c r="B17" s="1043" t="s">
        <v>1220</v>
      </c>
      <c r="C17" s="1032">
        <v>0</v>
      </c>
      <c r="D17" s="1033">
        <v>0</v>
      </c>
      <c r="E17" s="1034">
        <v>0</v>
      </c>
      <c r="F17" s="1035">
        <v>0</v>
      </c>
      <c r="G17" s="1033">
        <v>0</v>
      </c>
      <c r="H17" s="1036">
        <v>0</v>
      </c>
      <c r="I17" s="1008"/>
    </row>
    <row r="18" spans="1:9" ht="29.25" customHeight="1" thickBot="1">
      <c r="A18" s="1044" t="s">
        <v>1221</v>
      </c>
      <c r="B18" s="1045" t="s">
        <v>1222</v>
      </c>
      <c r="C18" s="1046">
        <v>0</v>
      </c>
      <c r="D18" s="1047">
        <v>0</v>
      </c>
      <c r="E18" s="1048">
        <v>0</v>
      </c>
      <c r="F18" s="1049">
        <v>0</v>
      </c>
      <c r="G18" s="1047">
        <v>0</v>
      </c>
      <c r="H18" s="1050">
        <v>0</v>
      </c>
      <c r="I18" s="1008"/>
    </row>
    <row r="19" spans="1:9" ht="12.75">
      <c r="A19" s="1008"/>
      <c r="B19" s="1008"/>
      <c r="C19" s="1008"/>
      <c r="D19" s="1008"/>
      <c r="E19" s="1008"/>
      <c r="F19" s="1008"/>
      <c r="G19" s="1008"/>
      <c r="H19" s="1008"/>
      <c r="I19" s="1008"/>
    </row>
    <row r="20" spans="1:9" ht="12.75">
      <c r="A20" s="1204" t="s">
        <v>1223</v>
      </c>
      <c r="B20" s="1204"/>
      <c r="C20" s="1008"/>
      <c r="D20" s="1008"/>
      <c r="E20" s="1008"/>
      <c r="F20" s="1008"/>
      <c r="G20" s="1008"/>
      <c r="H20" s="1008"/>
      <c r="I20" s="1008"/>
    </row>
    <row r="21" spans="1:9" ht="12.75">
      <c r="A21" s="1008"/>
      <c r="B21" s="1008"/>
      <c r="C21" s="1008"/>
      <c r="D21" s="1008"/>
      <c r="E21" s="1008"/>
      <c r="F21" s="1008"/>
      <c r="G21" s="1008"/>
      <c r="H21" s="1008"/>
      <c r="I21" s="1008"/>
    </row>
    <row r="22" spans="1:9" ht="12.75">
      <c r="A22" s="1008"/>
      <c r="B22" s="1008"/>
      <c r="C22" s="1008"/>
      <c r="D22" s="1008" t="s">
        <v>1224</v>
      </c>
      <c r="E22" s="1008"/>
      <c r="F22" s="1008"/>
      <c r="G22" s="1008"/>
      <c r="H22" s="1008"/>
      <c r="I22" s="1008"/>
    </row>
    <row r="23" spans="1:9" ht="12.75">
      <c r="A23" s="1008"/>
      <c r="B23" s="1008" t="s">
        <v>1225</v>
      </c>
      <c r="C23" s="1008"/>
      <c r="D23" s="1008"/>
      <c r="E23" s="1008"/>
      <c r="F23" s="1204" t="s">
        <v>1226</v>
      </c>
      <c r="G23" s="1204"/>
      <c r="H23" s="1204"/>
      <c r="I23" s="1008"/>
    </row>
    <row r="24" spans="1:9" ht="12.75">
      <c r="A24" s="1008"/>
      <c r="B24" s="1008" t="s">
        <v>1227</v>
      </c>
      <c r="C24" s="1008"/>
      <c r="D24" s="1008"/>
      <c r="E24" s="1008"/>
      <c r="F24" s="1204" t="s">
        <v>1228</v>
      </c>
      <c r="G24" s="1204"/>
      <c r="H24" s="1204"/>
      <c r="I24" s="1008"/>
    </row>
    <row r="25" spans="1:9" ht="12.75">
      <c r="A25" s="1008"/>
      <c r="B25" s="1008"/>
      <c r="C25" s="1008"/>
      <c r="D25" s="1008"/>
      <c r="E25" s="1008"/>
      <c r="F25" s="1008"/>
      <c r="G25" s="1008"/>
      <c r="H25" s="1008"/>
      <c r="I25" s="1008"/>
    </row>
    <row r="26" spans="1:9" ht="12.75">
      <c r="A26" s="1008"/>
      <c r="B26" s="1008"/>
      <c r="C26" s="1008"/>
      <c r="D26" s="1008"/>
      <c r="E26" s="1008"/>
      <c r="F26" s="1008"/>
      <c r="G26" s="1008"/>
      <c r="H26" s="1008"/>
      <c r="I26" s="1008"/>
    </row>
    <row r="27" spans="1:9" ht="12.75">
      <c r="A27" s="1008"/>
      <c r="B27" s="1008"/>
      <c r="C27" s="1008"/>
      <c r="D27" s="1008"/>
      <c r="E27" s="1008"/>
      <c r="F27" s="1008"/>
      <c r="G27" s="1008"/>
      <c r="H27" s="1008"/>
      <c r="I27" s="1008"/>
    </row>
    <row r="28" spans="1:9" ht="12.75">
      <c r="A28" s="1008"/>
      <c r="B28" s="1008"/>
      <c r="C28" s="1008"/>
      <c r="D28" s="1008"/>
      <c r="E28" s="1008"/>
      <c r="F28" s="1008"/>
      <c r="G28" s="1008"/>
      <c r="H28" s="1008"/>
      <c r="I28" s="1008"/>
    </row>
    <row r="29" spans="1:9" ht="12.75">
      <c r="A29" s="1008"/>
      <c r="B29" s="1008"/>
      <c r="C29" s="1008"/>
      <c r="D29" s="1008"/>
      <c r="E29" s="1008"/>
      <c r="F29" s="1008"/>
      <c r="G29" s="1008"/>
      <c r="H29" s="1008"/>
      <c r="I29" s="1008"/>
    </row>
    <row r="30" spans="1:9" ht="12.75">
      <c r="A30" s="1008"/>
      <c r="B30" s="1008"/>
      <c r="C30" s="1008"/>
      <c r="D30" s="1008"/>
      <c r="E30" s="1008"/>
      <c r="F30" s="1008"/>
      <c r="G30" s="1008"/>
      <c r="H30" s="1008"/>
      <c r="I30" s="1008"/>
    </row>
    <row r="31" spans="1:9" ht="12.75">
      <c r="A31" s="1008"/>
      <c r="B31" s="1008"/>
      <c r="C31" s="1008"/>
      <c r="D31" s="1008"/>
      <c r="E31" s="1008"/>
      <c r="F31" s="1008"/>
      <c r="G31" s="1008"/>
      <c r="H31" s="1008"/>
      <c r="I31" s="1008"/>
    </row>
    <row r="32" spans="1:9" ht="12.75">
      <c r="A32" s="1008"/>
      <c r="B32" s="1008"/>
      <c r="C32" s="1008"/>
      <c r="D32" s="1008"/>
      <c r="E32" s="1008"/>
      <c r="F32" s="1008"/>
      <c r="G32" s="1008"/>
      <c r="H32" s="1008"/>
      <c r="I32" s="1008"/>
    </row>
    <row r="33" spans="1:9" ht="12.75">
      <c r="A33" s="1008"/>
      <c r="B33" s="1008"/>
      <c r="C33" s="1008"/>
      <c r="D33" s="1008"/>
      <c r="E33" s="1008"/>
      <c r="F33" s="1008"/>
      <c r="G33" s="1008"/>
      <c r="H33" s="1008"/>
      <c r="I33" s="1008"/>
    </row>
    <row r="34" spans="1:9" ht="12.75">
      <c r="A34" s="1008"/>
      <c r="B34" s="1008"/>
      <c r="C34" s="1008"/>
      <c r="D34" s="1008"/>
      <c r="E34" s="1008"/>
      <c r="F34" s="1008"/>
      <c r="G34" s="1008"/>
      <c r="H34" s="1008"/>
      <c r="I34" s="1008"/>
    </row>
    <row r="35" spans="1:9" ht="12.75">
      <c r="A35" s="1008"/>
      <c r="B35" s="1008"/>
      <c r="C35" s="1008"/>
      <c r="D35" s="1008"/>
      <c r="E35" s="1008"/>
      <c r="F35" s="1008"/>
      <c r="G35" s="1008"/>
      <c r="H35" s="1008"/>
      <c r="I35" s="1008"/>
    </row>
    <row r="36" spans="1:9" ht="12.75">
      <c r="A36" s="1008"/>
      <c r="B36" s="1008"/>
      <c r="C36" s="1008"/>
      <c r="D36" s="1008"/>
      <c r="E36" s="1008"/>
      <c r="F36" s="1008"/>
      <c r="G36" s="1008"/>
      <c r="H36" s="1008"/>
      <c r="I36" s="1008"/>
    </row>
    <row r="37" spans="1:9" ht="12.75">
      <c r="A37" s="1008"/>
      <c r="B37" s="1008"/>
      <c r="C37" s="1008"/>
      <c r="D37" s="1008"/>
      <c r="E37" s="1008"/>
      <c r="F37" s="1008"/>
      <c r="G37" s="1008"/>
      <c r="H37" s="1008"/>
      <c r="I37" s="1008"/>
    </row>
    <row r="38" spans="1:9" ht="12.75">
      <c r="A38" s="1008"/>
      <c r="B38" s="1008"/>
      <c r="C38" s="1008"/>
      <c r="D38" s="1008"/>
      <c r="E38" s="1008"/>
      <c r="F38" s="1008"/>
      <c r="G38" s="1008"/>
      <c r="H38" s="1008"/>
      <c r="I38" s="1008"/>
    </row>
    <row r="39" spans="1:9" ht="12.75">
      <c r="A39" s="1008"/>
      <c r="B39" s="1008"/>
      <c r="C39" s="1008"/>
      <c r="D39" s="1008"/>
      <c r="E39" s="1008"/>
      <c r="F39" s="1008"/>
      <c r="G39" s="1008"/>
      <c r="H39" s="1008"/>
      <c r="I39" s="1008"/>
    </row>
    <row r="40" spans="1:9" ht="12.75">
      <c r="A40" s="1008"/>
      <c r="B40" s="1008"/>
      <c r="C40" s="1008"/>
      <c r="D40" s="1008"/>
      <c r="E40" s="1008"/>
      <c r="F40" s="1008"/>
      <c r="G40" s="1008"/>
      <c r="H40" s="1008"/>
      <c r="I40" s="1008"/>
    </row>
    <row r="41" spans="1:9" ht="12.75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1:9" ht="12.75">
      <c r="A42" s="1008"/>
      <c r="B42" s="1008"/>
      <c r="C42" s="1008"/>
      <c r="D42" s="1008"/>
      <c r="E42" s="1008"/>
      <c r="F42" s="1008"/>
      <c r="G42" s="1008"/>
      <c r="H42" s="1008"/>
      <c r="I42" s="1008"/>
    </row>
    <row r="43" spans="1:9" ht="12.75">
      <c r="A43" s="1008"/>
      <c r="B43" s="1008"/>
      <c r="C43" s="1008"/>
      <c r="D43" s="1008"/>
      <c r="E43" s="1008"/>
      <c r="F43" s="1008"/>
      <c r="G43" s="1008"/>
      <c r="H43" s="1008"/>
      <c r="I43" s="1008"/>
    </row>
    <row r="44" spans="1:9" ht="12.75">
      <c r="A44" s="1008"/>
      <c r="B44" s="1008"/>
      <c r="C44" s="1008"/>
      <c r="D44" s="1008"/>
      <c r="E44" s="1008"/>
      <c r="F44" s="1008"/>
      <c r="G44" s="1008"/>
      <c r="H44" s="1008"/>
      <c r="I44" s="1008"/>
    </row>
    <row r="45" spans="1:9" ht="12.75">
      <c r="A45" s="1008"/>
      <c r="B45" s="1008"/>
      <c r="C45" s="1008"/>
      <c r="D45" s="1008"/>
      <c r="E45" s="1008"/>
      <c r="F45" s="1008"/>
      <c r="G45" s="1008"/>
      <c r="H45" s="1008"/>
      <c r="I45" s="1008"/>
    </row>
    <row r="46" spans="1:9" ht="12.75">
      <c r="A46" s="1008"/>
      <c r="B46" s="1008"/>
      <c r="C46" s="1008"/>
      <c r="D46" s="1008"/>
      <c r="E46" s="1008"/>
      <c r="F46" s="1008"/>
      <c r="G46" s="1008"/>
      <c r="H46" s="1008"/>
      <c r="I46" s="1008"/>
    </row>
    <row r="47" spans="1:9" ht="12.75">
      <c r="A47" s="1008"/>
      <c r="B47" s="1008"/>
      <c r="C47" s="1008"/>
      <c r="D47" s="1008"/>
      <c r="E47" s="1008"/>
      <c r="F47" s="1008"/>
      <c r="G47" s="1008"/>
      <c r="H47" s="1008"/>
      <c r="I47" s="1008"/>
    </row>
    <row r="48" spans="1:9" ht="12.75">
      <c r="A48" s="1008"/>
      <c r="B48" s="1008"/>
      <c r="C48" s="1008"/>
      <c r="D48" s="1008"/>
      <c r="E48" s="1008"/>
      <c r="F48" s="1008"/>
      <c r="G48" s="1008"/>
      <c r="H48" s="1008"/>
      <c r="I48" s="1008"/>
    </row>
    <row r="49" spans="1:9" ht="12.75">
      <c r="A49" s="1008"/>
      <c r="B49" s="1008"/>
      <c r="C49" s="1008"/>
      <c r="D49" s="1008"/>
      <c r="E49" s="1008"/>
      <c r="F49" s="1008"/>
      <c r="G49" s="1008"/>
      <c r="H49" s="1008"/>
      <c r="I49" s="1008"/>
    </row>
    <row r="50" spans="1:9" ht="12.75">
      <c r="A50" s="1008"/>
      <c r="B50" s="1008"/>
      <c r="C50" s="1008"/>
      <c r="D50" s="1008"/>
      <c r="E50" s="1008"/>
      <c r="F50" s="1008"/>
      <c r="G50" s="1008"/>
      <c r="H50" s="1008"/>
      <c r="I50" s="1008"/>
    </row>
    <row r="51" spans="1:9" ht="12.75">
      <c r="A51" s="1008"/>
      <c r="B51" s="1008"/>
      <c r="C51" s="1008"/>
      <c r="D51" s="1008"/>
      <c r="E51" s="1008"/>
      <c r="F51" s="1008"/>
      <c r="G51" s="1008"/>
      <c r="H51" s="1008"/>
      <c r="I51" s="1008"/>
    </row>
    <row r="52" spans="1:9" ht="12.75">
      <c r="A52" s="1008"/>
      <c r="B52" s="1008"/>
      <c r="C52" s="1008"/>
      <c r="D52" s="1008"/>
      <c r="E52" s="1008"/>
      <c r="F52" s="1008"/>
      <c r="G52" s="1008"/>
      <c r="H52" s="1008"/>
      <c r="I52" s="1008"/>
    </row>
    <row r="53" spans="1:9" ht="12.75">
      <c r="A53" s="1008"/>
      <c r="B53" s="1008"/>
      <c r="C53" s="1008"/>
      <c r="D53" s="1008"/>
      <c r="E53" s="1008"/>
      <c r="F53" s="1008"/>
      <c r="G53" s="1008"/>
      <c r="H53" s="1008"/>
      <c r="I53" s="1008"/>
    </row>
  </sheetData>
  <sheetProtection/>
  <mergeCells count="5">
    <mergeCell ref="C1:H1"/>
    <mergeCell ref="F24:H24"/>
    <mergeCell ref="A3:B3"/>
    <mergeCell ref="A20:B20"/>
    <mergeCell ref="F23:H23"/>
  </mergeCells>
  <printOptions/>
  <pageMargins left="0.57" right="0.5" top="1.74" bottom="1" header="0.92" footer="0.5"/>
  <pageSetup horizontalDpi="300" verticalDpi="300" orientation="portrait" paperSize="9" scale="89" r:id="rId2"/>
  <headerFooter alignWithMargins="0">
    <oddHeader>&amp;C&amp;"Times New Roman CE,Félkövér"&amp;11RÁBAPATONA KÖZSÉG ÖNKORMÁNYZATÁNAK 2012. ÉVI EGYSZERŰSÍTETT VÁLLALKOZÁSI MARADVÁNY-KIMUTATÁSA
</oddHeader>
    <oddFooter>&amp;R&amp;9 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G22"/>
  <sheetViews>
    <sheetView workbookViewId="0" topLeftCell="A1">
      <selection activeCell="E1" sqref="E1"/>
    </sheetView>
  </sheetViews>
  <sheetFormatPr defaultColWidth="9.00390625" defaultRowHeight="12.75"/>
  <cols>
    <col min="1" max="1" width="7.00390625" style="464" customWidth="1"/>
    <col min="2" max="2" width="32.625" style="239" customWidth="1"/>
    <col min="3" max="7" width="11.875" style="239" customWidth="1"/>
    <col min="8" max="16384" width="9.375" style="239" customWidth="1"/>
  </cols>
  <sheetData>
    <row r="4" ht="14.25" thickBot="1">
      <c r="G4" s="710" t="s">
        <v>1184</v>
      </c>
    </row>
    <row r="5" spans="1:7" ht="17.25" customHeight="1" thickBot="1">
      <c r="A5" s="1211" t="s">
        <v>1129</v>
      </c>
      <c r="B5" s="1164" t="s">
        <v>453</v>
      </c>
      <c r="C5" s="1164" t="s">
        <v>454</v>
      </c>
      <c r="D5" s="1164" t="s">
        <v>455</v>
      </c>
      <c r="E5" s="1207" t="s">
        <v>456</v>
      </c>
      <c r="F5" s="1207"/>
      <c r="G5" s="1208"/>
    </row>
    <row r="6" spans="1:7" s="465" customFormat="1" ht="57.75" customHeight="1" thickBot="1">
      <c r="A6" s="1212"/>
      <c r="B6" s="1165"/>
      <c r="C6" s="1165"/>
      <c r="D6" s="1165"/>
      <c r="E6" s="180" t="s">
        <v>1164</v>
      </c>
      <c r="F6" s="180" t="s">
        <v>457</v>
      </c>
      <c r="G6" s="181" t="s">
        <v>458</v>
      </c>
    </row>
    <row r="7" spans="1:7" s="466" customFormat="1" ht="15" customHeight="1" thickBot="1">
      <c r="A7" s="182">
        <v>1</v>
      </c>
      <c r="B7" s="183">
        <v>2</v>
      </c>
      <c r="C7" s="183">
        <v>3</v>
      </c>
      <c r="D7" s="183">
        <v>4</v>
      </c>
      <c r="E7" s="183" t="s">
        <v>459</v>
      </c>
      <c r="F7" s="183">
        <v>6</v>
      </c>
      <c r="G7" s="184">
        <v>7</v>
      </c>
    </row>
    <row r="8" spans="1:7" ht="15" customHeight="1">
      <c r="A8" s="711" t="s">
        <v>1131</v>
      </c>
      <c r="B8" s="467" t="s">
        <v>162</v>
      </c>
      <c r="C8" s="43">
        <v>13595</v>
      </c>
      <c r="D8" s="43">
        <v>-1290</v>
      </c>
      <c r="E8" s="468">
        <f>C8+D8</f>
        <v>12305</v>
      </c>
      <c r="F8" s="43">
        <v>12305</v>
      </c>
      <c r="G8" s="42"/>
    </row>
    <row r="9" spans="1:7" ht="15" customHeight="1">
      <c r="A9" s="712" t="s">
        <v>1132</v>
      </c>
      <c r="B9" s="469" t="s">
        <v>434</v>
      </c>
      <c r="C9" s="44">
        <v>1631</v>
      </c>
      <c r="D9" s="44"/>
      <c r="E9" s="468">
        <f aca="true" t="shared" si="0" ref="E9:E21">C9+D9</f>
        <v>1631</v>
      </c>
      <c r="F9" s="44">
        <v>1631</v>
      </c>
      <c r="G9" s="38"/>
    </row>
    <row r="10" spans="1:7" ht="15" customHeight="1">
      <c r="A10" s="712" t="s">
        <v>1133</v>
      </c>
      <c r="B10" s="469" t="s">
        <v>1017</v>
      </c>
      <c r="C10" s="1055"/>
      <c r="D10" s="44"/>
      <c r="E10" s="468">
        <f t="shared" si="0"/>
        <v>0</v>
      </c>
      <c r="F10" s="44"/>
      <c r="G10" s="38"/>
    </row>
    <row r="11" spans="1:7" ht="15" customHeight="1">
      <c r="A11" s="712" t="s">
        <v>1134</v>
      </c>
      <c r="B11" s="469" t="s">
        <v>1019</v>
      </c>
      <c r="C11" s="44">
        <v>119</v>
      </c>
      <c r="D11" s="44"/>
      <c r="E11" s="468">
        <f t="shared" si="0"/>
        <v>119</v>
      </c>
      <c r="F11" s="44">
        <v>119</v>
      </c>
      <c r="G11" s="38"/>
    </row>
    <row r="12" spans="1:7" ht="15" customHeight="1">
      <c r="A12" s="712" t="s">
        <v>1135</v>
      </c>
      <c r="B12" s="469" t="s">
        <v>1020</v>
      </c>
      <c r="C12" s="44">
        <v>717</v>
      </c>
      <c r="D12" s="44"/>
      <c r="E12" s="468">
        <f t="shared" si="0"/>
        <v>717</v>
      </c>
      <c r="F12" s="44">
        <v>717</v>
      </c>
      <c r="G12" s="38"/>
    </row>
    <row r="13" spans="1:7" ht="15" customHeight="1">
      <c r="A13" s="712" t="s">
        <v>1136</v>
      </c>
      <c r="B13" s="469"/>
      <c r="C13" s="44"/>
      <c r="D13" s="44"/>
      <c r="E13" s="468">
        <f t="shared" si="0"/>
        <v>0</v>
      </c>
      <c r="F13" s="44"/>
      <c r="G13" s="38"/>
    </row>
    <row r="14" spans="1:7" ht="15" customHeight="1">
      <c r="A14" s="712" t="s">
        <v>1137</v>
      </c>
      <c r="B14" s="469"/>
      <c r="C14" s="44"/>
      <c r="D14" s="44"/>
      <c r="E14" s="468">
        <f t="shared" si="0"/>
        <v>0</v>
      </c>
      <c r="F14" s="44"/>
      <c r="G14" s="38"/>
    </row>
    <row r="15" spans="1:7" ht="15" customHeight="1">
      <c r="A15" s="712" t="s">
        <v>1138</v>
      </c>
      <c r="B15" s="469"/>
      <c r="C15" s="44"/>
      <c r="D15" s="44"/>
      <c r="E15" s="468">
        <f t="shared" si="0"/>
        <v>0</v>
      </c>
      <c r="F15" s="44"/>
      <c r="G15" s="38"/>
    </row>
    <row r="16" spans="1:7" ht="15" customHeight="1">
      <c r="A16" s="712" t="s">
        <v>1139</v>
      </c>
      <c r="B16" s="469"/>
      <c r="C16" s="44"/>
      <c r="D16" s="44"/>
      <c r="E16" s="468"/>
      <c r="F16" s="44"/>
      <c r="G16" s="38"/>
    </row>
    <row r="17" spans="1:7" ht="15" customHeight="1">
      <c r="A17" s="712" t="s">
        <v>1140</v>
      </c>
      <c r="B17" s="469"/>
      <c r="C17" s="44"/>
      <c r="D17" s="44"/>
      <c r="E17" s="468">
        <f t="shared" si="0"/>
        <v>0</v>
      </c>
      <c r="F17" s="44"/>
      <c r="G17" s="38"/>
    </row>
    <row r="18" spans="1:7" ht="15" customHeight="1">
      <c r="A18" s="712" t="s">
        <v>1141</v>
      </c>
      <c r="B18" s="469"/>
      <c r="C18" s="44"/>
      <c r="D18" s="44"/>
      <c r="E18" s="468">
        <f t="shared" si="0"/>
        <v>0</v>
      </c>
      <c r="F18" s="44"/>
      <c r="G18" s="38"/>
    </row>
    <row r="19" spans="1:7" ht="15" customHeight="1">
      <c r="A19" s="712" t="s">
        <v>1142</v>
      </c>
      <c r="B19" s="469"/>
      <c r="C19" s="44"/>
      <c r="D19" s="44"/>
      <c r="E19" s="468">
        <f t="shared" si="0"/>
        <v>0</v>
      </c>
      <c r="F19" s="44"/>
      <c r="G19" s="38"/>
    </row>
    <row r="20" spans="1:7" ht="15" customHeight="1">
      <c r="A20" s="712" t="s">
        <v>1143</v>
      </c>
      <c r="B20" s="469"/>
      <c r="C20" s="44"/>
      <c r="D20" s="44"/>
      <c r="E20" s="468">
        <f t="shared" si="0"/>
        <v>0</v>
      </c>
      <c r="F20" s="44"/>
      <c r="G20" s="38"/>
    </row>
    <row r="21" spans="1:7" ht="15" customHeight="1" thickBot="1">
      <c r="A21" s="712" t="s">
        <v>1144</v>
      </c>
      <c r="B21" s="470"/>
      <c r="C21" s="45"/>
      <c r="D21" s="45"/>
      <c r="E21" s="468">
        <f t="shared" si="0"/>
        <v>0</v>
      </c>
      <c r="F21" s="45"/>
      <c r="G21" s="41"/>
    </row>
    <row r="22" spans="1:7" ht="15" customHeight="1" thickBot="1">
      <c r="A22" s="1209" t="s">
        <v>1165</v>
      </c>
      <c r="B22" s="1210"/>
      <c r="C22" s="81">
        <f>SUM(C8:C21)</f>
        <v>16062</v>
      </c>
      <c r="D22" s="81">
        <f>SUM(D8:D21)</f>
        <v>-1290</v>
      </c>
      <c r="E22" s="81">
        <f>SUM(E8:E21)</f>
        <v>14772</v>
      </c>
      <c r="F22" s="81">
        <f>SUM(F8:F21)</f>
        <v>14772</v>
      </c>
      <c r="G22" s="82">
        <f>SUM(G8:G21)</f>
        <v>0</v>
      </c>
    </row>
  </sheetData>
  <sheetProtection/>
  <mergeCells count="6">
    <mergeCell ref="E5:G5"/>
    <mergeCell ref="A22:B22"/>
    <mergeCell ref="A5:A6"/>
    <mergeCell ref="B5:B6"/>
    <mergeCell ref="C5:C6"/>
    <mergeCell ref="D5:D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12. melléklet a ……/2013.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2" sqref="H42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186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5" sqref="H45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186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="115" zoomScaleNormal="120" zoomScaleSheetLayoutView="115" workbookViewId="0" topLeftCell="A73">
      <selection activeCell="I54" sqref="I54"/>
    </sheetView>
  </sheetViews>
  <sheetFormatPr defaultColWidth="9.00390625" defaultRowHeight="12.75"/>
  <cols>
    <col min="1" max="1" width="7.50390625" style="53" customWidth="1"/>
    <col min="2" max="2" width="59.375" style="53" customWidth="1"/>
    <col min="3" max="5" width="16.625" style="53" customWidth="1"/>
    <col min="6" max="6" width="14.50390625" style="53" customWidth="1"/>
    <col min="7" max="7" width="9.00390625" style="53" customWidth="1"/>
    <col min="8" max="16384" width="9.375" style="53" customWidth="1"/>
  </cols>
  <sheetData>
    <row r="1" spans="1:6" ht="15.75" customHeight="1">
      <c r="A1" s="52" t="s">
        <v>1128</v>
      </c>
      <c r="B1" s="52"/>
      <c r="C1" s="52"/>
      <c r="D1" s="52"/>
      <c r="E1" s="52"/>
      <c r="F1" s="52"/>
    </row>
    <row r="2" spans="1:6" ht="15.75" customHeight="1" thickBot="1">
      <c r="A2" s="1110" t="s">
        <v>1333</v>
      </c>
      <c r="B2" s="1110"/>
      <c r="C2" s="130"/>
      <c r="D2" s="130"/>
      <c r="E2" s="130"/>
      <c r="F2" s="129"/>
    </row>
    <row r="3" spans="1:6" ht="22.5" customHeight="1" thickBot="1">
      <c r="A3" s="1115" t="s">
        <v>1238</v>
      </c>
      <c r="B3" s="1117" t="s">
        <v>1130</v>
      </c>
      <c r="C3" s="1214" t="s">
        <v>175</v>
      </c>
      <c r="D3" s="1119" t="s">
        <v>176</v>
      </c>
      <c r="E3" s="1119"/>
      <c r="F3" s="1120"/>
    </row>
    <row r="4" spans="1:6" ht="30.75" customHeight="1" thickBot="1">
      <c r="A4" s="1116"/>
      <c r="B4" s="1118"/>
      <c r="C4" s="1215"/>
      <c r="D4" s="311" t="s">
        <v>177</v>
      </c>
      <c r="E4" s="311" t="s">
        <v>178</v>
      </c>
      <c r="F4" s="166" t="s">
        <v>179</v>
      </c>
    </row>
    <row r="5" spans="1:6" s="54" customFormat="1" ht="12" customHeight="1" thickBot="1">
      <c r="A5" s="47">
        <v>1</v>
      </c>
      <c r="B5" s="48">
        <v>2</v>
      </c>
      <c r="C5" s="269">
        <v>3</v>
      </c>
      <c r="D5" s="312">
        <v>4</v>
      </c>
      <c r="E5" s="312">
        <v>5</v>
      </c>
      <c r="F5" s="167">
        <v>6</v>
      </c>
    </row>
    <row r="6" spans="1:6" s="2" customFormat="1" ht="12" customHeight="1" thickBot="1">
      <c r="A6" s="36" t="s">
        <v>1131</v>
      </c>
      <c r="B6" s="293" t="s">
        <v>1365</v>
      </c>
      <c r="C6" s="270">
        <f>+C7+C14+C24</f>
        <v>190471</v>
      </c>
      <c r="D6" s="313">
        <f>+D7+D14+D24</f>
        <v>171932</v>
      </c>
      <c r="E6" s="313">
        <f>+E7+E14+E24</f>
        <v>178787</v>
      </c>
      <c r="F6" s="270">
        <f>+F7+F14+F24</f>
        <v>176805</v>
      </c>
    </row>
    <row r="7" spans="1:6" s="2" customFormat="1" ht="12" customHeight="1" thickBot="1">
      <c r="A7" s="33" t="s">
        <v>1132</v>
      </c>
      <c r="B7" s="294" t="s">
        <v>1366</v>
      </c>
      <c r="C7" s="271">
        <f>SUM(C8:C13)</f>
        <v>138402</v>
      </c>
      <c r="D7" s="35">
        <f>SUM(D8:D13)</f>
        <v>140366</v>
      </c>
      <c r="E7" s="35">
        <f>SUM(E8:E13)</f>
        <v>141531</v>
      </c>
      <c r="F7" s="35">
        <f>SUM(F8:F13)</f>
        <v>140939</v>
      </c>
    </row>
    <row r="8" spans="1:6" s="2" customFormat="1" ht="12" customHeight="1">
      <c r="A8" s="19" t="s">
        <v>1272</v>
      </c>
      <c r="B8" s="295" t="s">
        <v>1172</v>
      </c>
      <c r="C8" s="272">
        <v>49524</v>
      </c>
      <c r="D8" s="27">
        <v>55000</v>
      </c>
      <c r="E8" s="27">
        <v>57760</v>
      </c>
      <c r="F8" s="27">
        <v>57850</v>
      </c>
    </row>
    <row r="9" spans="1:6" s="2" customFormat="1" ht="12" customHeight="1">
      <c r="A9" s="19" t="s">
        <v>1273</v>
      </c>
      <c r="B9" s="295" t="s">
        <v>1096</v>
      </c>
      <c r="C9" s="272"/>
      <c r="D9" s="27">
        <v>35411</v>
      </c>
      <c r="E9" s="27">
        <v>35412</v>
      </c>
      <c r="F9" s="27">
        <v>35412</v>
      </c>
    </row>
    <row r="10" spans="1:6" s="2" customFormat="1" ht="12" customHeight="1">
      <c r="A10" s="19" t="s">
        <v>1274</v>
      </c>
      <c r="B10" s="295" t="s">
        <v>1173</v>
      </c>
      <c r="C10" s="272">
        <v>88561</v>
      </c>
      <c r="D10" s="27">
        <v>49743</v>
      </c>
      <c r="E10" s="27">
        <v>46432</v>
      </c>
      <c r="F10" s="27">
        <v>45713</v>
      </c>
    </row>
    <row r="11" spans="1:6" s="2" customFormat="1" ht="12" customHeight="1">
      <c r="A11" s="19" t="s">
        <v>1275</v>
      </c>
      <c r="B11" s="295" t="s">
        <v>1367</v>
      </c>
      <c r="C11" s="272">
        <v>317</v>
      </c>
      <c r="D11" s="27"/>
      <c r="E11" s="27">
        <v>550</v>
      </c>
      <c r="F11" s="27">
        <v>551</v>
      </c>
    </row>
    <row r="12" spans="1:6" s="2" customFormat="1" ht="12" customHeight="1">
      <c r="A12" s="19" t="s">
        <v>1276</v>
      </c>
      <c r="B12" s="295" t="s">
        <v>1368</v>
      </c>
      <c r="C12" s="272"/>
      <c r="D12" s="27">
        <v>212</v>
      </c>
      <c r="E12" s="27">
        <v>1344</v>
      </c>
      <c r="F12" s="27">
        <v>1350</v>
      </c>
    </row>
    <row r="13" spans="1:6" s="2" customFormat="1" ht="12" customHeight="1" thickBot="1">
      <c r="A13" s="19" t="s">
        <v>1284</v>
      </c>
      <c r="B13" s="295" t="s">
        <v>1369</v>
      </c>
      <c r="C13" s="272"/>
      <c r="D13" s="27"/>
      <c r="E13" s="27">
        <v>33</v>
      </c>
      <c r="F13" s="27">
        <v>63</v>
      </c>
    </row>
    <row r="14" spans="1:6" s="2" customFormat="1" ht="12" customHeight="1" thickBot="1">
      <c r="A14" s="33" t="s">
        <v>1133</v>
      </c>
      <c r="B14" s="294" t="s">
        <v>1370</v>
      </c>
      <c r="C14" s="273">
        <v>52043</v>
      </c>
      <c r="D14" s="56">
        <f>SUM(D15:D23)</f>
        <v>31566</v>
      </c>
      <c r="E14" s="56">
        <f>SUM(E15:E23)</f>
        <v>37216</v>
      </c>
      <c r="F14" s="56">
        <f>SUM(F15:F23)</f>
        <v>35810</v>
      </c>
    </row>
    <row r="15" spans="1:6" s="2" customFormat="1" ht="12" customHeight="1">
      <c r="A15" s="23" t="s">
        <v>1244</v>
      </c>
      <c r="B15" s="296" t="s">
        <v>1375</v>
      </c>
      <c r="C15" s="274"/>
      <c r="D15" s="31"/>
      <c r="E15" s="31"/>
      <c r="F15" s="31"/>
    </row>
    <row r="16" spans="1:6" s="2" customFormat="1" ht="12" customHeight="1">
      <c r="A16" s="19" t="s">
        <v>1245</v>
      </c>
      <c r="B16" s="295" t="s">
        <v>1376</v>
      </c>
      <c r="C16" s="272"/>
      <c r="D16" s="27">
        <v>8662</v>
      </c>
      <c r="E16" s="27">
        <v>4621</v>
      </c>
      <c r="F16" s="27">
        <v>4621</v>
      </c>
    </row>
    <row r="17" spans="1:6" s="2" customFormat="1" ht="12" customHeight="1">
      <c r="A17" s="19" t="s">
        <v>1246</v>
      </c>
      <c r="B17" s="295" t="s">
        <v>1377</v>
      </c>
      <c r="C17" s="272"/>
      <c r="D17" s="27">
        <v>0</v>
      </c>
      <c r="E17" s="27">
        <v>156</v>
      </c>
      <c r="F17" s="27">
        <v>156</v>
      </c>
    </row>
    <row r="18" spans="1:6" s="2" customFormat="1" ht="12" customHeight="1">
      <c r="A18" s="19" t="s">
        <v>1247</v>
      </c>
      <c r="B18" s="295" t="s">
        <v>1378</v>
      </c>
      <c r="C18" s="272"/>
      <c r="D18" s="27">
        <v>11060</v>
      </c>
      <c r="E18" s="27">
        <v>14689</v>
      </c>
      <c r="F18" s="27">
        <v>13320</v>
      </c>
    </row>
    <row r="19" spans="1:6" s="2" customFormat="1" ht="12" customHeight="1">
      <c r="A19" s="18" t="s">
        <v>1371</v>
      </c>
      <c r="B19" s="297" t="s">
        <v>1379</v>
      </c>
      <c r="C19" s="275"/>
      <c r="D19" s="26">
        <v>6058</v>
      </c>
      <c r="E19" s="26">
        <v>1900</v>
      </c>
      <c r="F19" s="26">
        <v>1895</v>
      </c>
    </row>
    <row r="20" spans="1:6" s="2" customFormat="1" ht="12" customHeight="1">
      <c r="A20" s="19" t="s">
        <v>1372</v>
      </c>
      <c r="B20" s="295" t="s">
        <v>1380</v>
      </c>
      <c r="C20" s="272"/>
      <c r="D20" s="27">
        <v>5786</v>
      </c>
      <c r="E20" s="27">
        <v>7298</v>
      </c>
      <c r="F20" s="27">
        <v>7269</v>
      </c>
    </row>
    <row r="21" spans="1:6" s="2" customFormat="1" ht="12" customHeight="1">
      <c r="A21" s="19" t="s">
        <v>1373</v>
      </c>
      <c r="B21" s="295" t="s">
        <v>1381</v>
      </c>
      <c r="C21" s="272"/>
      <c r="D21" s="27"/>
      <c r="E21" s="27"/>
      <c r="F21" s="27">
        <v>30</v>
      </c>
    </row>
    <row r="22" spans="1:6" s="2" customFormat="1" ht="12" customHeight="1">
      <c r="A22" s="19" t="s">
        <v>1374</v>
      </c>
      <c r="B22" s="295" t="s">
        <v>68</v>
      </c>
      <c r="C22" s="272"/>
      <c r="D22" s="27"/>
      <c r="E22" s="27">
        <v>7917</v>
      </c>
      <c r="F22" s="27">
        <v>7917</v>
      </c>
    </row>
    <row r="23" spans="1:6" s="2" customFormat="1" ht="12" customHeight="1" thickBot="1">
      <c r="A23" s="20" t="s">
        <v>67</v>
      </c>
      <c r="B23" s="298" t="s">
        <v>1382</v>
      </c>
      <c r="C23" s="276"/>
      <c r="D23" s="28">
        <v>0</v>
      </c>
      <c r="E23" s="28">
        <v>635</v>
      </c>
      <c r="F23" s="28">
        <v>602</v>
      </c>
    </row>
    <row r="24" spans="1:6" s="2" customFormat="1" ht="12" customHeight="1" thickBot="1">
      <c r="A24" s="33" t="s">
        <v>1383</v>
      </c>
      <c r="B24" s="294" t="s">
        <v>1385</v>
      </c>
      <c r="C24" s="277">
        <v>26</v>
      </c>
      <c r="D24" s="132">
        <v>0</v>
      </c>
      <c r="E24" s="132">
        <v>40</v>
      </c>
      <c r="F24" s="132">
        <v>56</v>
      </c>
    </row>
    <row r="25" spans="1:6" s="2" customFormat="1" ht="12" customHeight="1" thickBot="1">
      <c r="A25" s="33"/>
      <c r="B25" s="294" t="s">
        <v>66</v>
      </c>
      <c r="C25" s="277"/>
      <c r="D25" s="132">
        <v>216860</v>
      </c>
      <c r="E25" s="132">
        <v>204976</v>
      </c>
      <c r="F25" s="132">
        <v>214976</v>
      </c>
    </row>
    <row r="26" spans="1:6" s="2" customFormat="1" ht="12" customHeight="1" thickBot="1">
      <c r="A26" s="33" t="s">
        <v>1135</v>
      </c>
      <c r="B26" s="294" t="s">
        <v>1386</v>
      </c>
      <c r="C26" s="273">
        <f>SUM(C27:C34)</f>
        <v>112508</v>
      </c>
      <c r="D26" s="56">
        <f>SUM(D27:D34)</f>
        <v>96021</v>
      </c>
      <c r="E26" s="56">
        <f>SUM(E27:E34)</f>
        <v>105305</v>
      </c>
      <c r="F26" s="56">
        <f>SUM(F27:F34)</f>
        <v>105305</v>
      </c>
    </row>
    <row r="27" spans="1:6" s="2" customFormat="1" ht="12" customHeight="1">
      <c r="A27" s="21" t="s">
        <v>1250</v>
      </c>
      <c r="B27" s="299" t="s">
        <v>1392</v>
      </c>
      <c r="C27" s="278">
        <v>88513</v>
      </c>
      <c r="D27" s="29">
        <v>80878</v>
      </c>
      <c r="E27" s="29">
        <v>81037</v>
      </c>
      <c r="F27" s="29">
        <v>81037</v>
      </c>
    </row>
    <row r="28" spans="1:6" s="2" customFormat="1" ht="12" customHeight="1">
      <c r="A28" s="19" t="s">
        <v>1251</v>
      </c>
      <c r="B28" s="295" t="s">
        <v>1393</v>
      </c>
      <c r="C28" s="272">
        <v>9102</v>
      </c>
      <c r="D28" s="27">
        <v>15143</v>
      </c>
      <c r="E28" s="27">
        <v>12153</v>
      </c>
      <c r="F28" s="27">
        <v>12153</v>
      </c>
    </row>
    <row r="29" spans="1:6" s="2" customFormat="1" ht="12" customHeight="1">
      <c r="A29" s="19" t="s">
        <v>1252</v>
      </c>
      <c r="B29" s="295" t="s">
        <v>1394</v>
      </c>
      <c r="C29" s="272">
        <v>11304</v>
      </c>
      <c r="D29" s="27"/>
      <c r="E29" s="27">
        <v>166</v>
      </c>
      <c r="F29" s="27">
        <v>166</v>
      </c>
    </row>
    <row r="30" spans="1:6" s="2" customFormat="1" ht="12" customHeight="1">
      <c r="A30" s="22" t="s">
        <v>1387</v>
      </c>
      <c r="B30" s="295" t="s">
        <v>1255</v>
      </c>
      <c r="C30" s="279"/>
      <c r="D30" s="30"/>
      <c r="E30" s="30"/>
      <c r="F30" s="30"/>
    </row>
    <row r="31" spans="1:6" s="2" customFormat="1" ht="12" customHeight="1">
      <c r="A31" s="22" t="s">
        <v>1388</v>
      </c>
      <c r="B31" s="295" t="s">
        <v>1395</v>
      </c>
      <c r="C31" s="279"/>
      <c r="D31" s="30"/>
      <c r="E31" s="30"/>
      <c r="F31" s="30"/>
    </row>
    <row r="32" spans="1:6" s="2" customFormat="1" ht="12" customHeight="1">
      <c r="A32" s="19" t="s">
        <v>1389</v>
      </c>
      <c r="B32" s="295" t="s">
        <v>1396</v>
      </c>
      <c r="C32" s="272"/>
      <c r="D32" s="27"/>
      <c r="E32" s="27"/>
      <c r="F32" s="27"/>
    </row>
    <row r="33" spans="1:6" s="2" customFormat="1" ht="12" customHeight="1">
      <c r="A33" s="19" t="s">
        <v>1390</v>
      </c>
      <c r="B33" s="295" t="s">
        <v>1397</v>
      </c>
      <c r="C33" s="280"/>
      <c r="D33" s="50"/>
      <c r="E33" s="50"/>
      <c r="F33" s="50"/>
    </row>
    <row r="34" spans="1:6" s="2" customFormat="1" ht="12" customHeight="1" thickBot="1">
      <c r="A34" s="19" t="s">
        <v>1391</v>
      </c>
      <c r="B34" s="295" t="s">
        <v>1398</v>
      </c>
      <c r="C34" s="280">
        <v>3589</v>
      </c>
      <c r="D34" s="50">
        <v>0</v>
      </c>
      <c r="E34" s="50">
        <v>11949</v>
      </c>
      <c r="F34" s="50">
        <v>11949</v>
      </c>
    </row>
    <row r="35" spans="1:6" s="2" customFormat="1" ht="12" customHeight="1" thickBot="1">
      <c r="A35" s="33" t="s">
        <v>1136</v>
      </c>
      <c r="B35" s="294" t="s">
        <v>90</v>
      </c>
      <c r="C35" s="273">
        <f>+C36+C42</f>
        <v>211134</v>
      </c>
      <c r="D35" s="56">
        <f>+D36+D42</f>
        <v>64251</v>
      </c>
      <c r="E35" s="56">
        <f>+E36+E42</f>
        <v>66704</v>
      </c>
      <c r="F35" s="56">
        <f>+F36+F42</f>
        <v>43217</v>
      </c>
    </row>
    <row r="36" spans="1:6" s="2" customFormat="1" ht="12" customHeight="1">
      <c r="A36" s="21" t="s">
        <v>1253</v>
      </c>
      <c r="B36" s="300" t="s">
        <v>1401</v>
      </c>
      <c r="C36" s="281">
        <v>35341</v>
      </c>
      <c r="D36" s="173">
        <f>SUM(D37:D41)</f>
        <v>32034</v>
      </c>
      <c r="E36" s="173">
        <f>SUM(E37:E41)</f>
        <v>31205</v>
      </c>
      <c r="F36" s="173">
        <f>SUM(F37:F41)</f>
        <v>28407</v>
      </c>
    </row>
    <row r="37" spans="1:6" s="2" customFormat="1" ht="12" customHeight="1">
      <c r="A37" s="19" t="s">
        <v>1256</v>
      </c>
      <c r="B37" s="301" t="s">
        <v>1402</v>
      </c>
      <c r="C37" s="280"/>
      <c r="D37" s="50">
        <v>3598</v>
      </c>
      <c r="E37" s="50">
        <v>3644</v>
      </c>
      <c r="F37" s="50">
        <v>3645</v>
      </c>
    </row>
    <row r="38" spans="1:6" s="2" customFormat="1" ht="12" customHeight="1">
      <c r="A38" s="19" t="s">
        <v>1257</v>
      </c>
      <c r="B38" s="301" t="s">
        <v>1403</v>
      </c>
      <c r="C38" s="280"/>
      <c r="D38" s="50">
        <v>20894</v>
      </c>
      <c r="E38" s="50">
        <v>15971</v>
      </c>
      <c r="F38" s="50">
        <v>11983</v>
      </c>
    </row>
    <row r="39" spans="1:6" s="2" customFormat="1" ht="12" customHeight="1">
      <c r="A39" s="19" t="s">
        <v>1258</v>
      </c>
      <c r="B39" s="301" t="s">
        <v>1404</v>
      </c>
      <c r="C39" s="280"/>
      <c r="D39" s="50">
        <v>5926</v>
      </c>
      <c r="E39" s="50">
        <v>5926</v>
      </c>
      <c r="F39" s="50">
        <v>5957</v>
      </c>
    </row>
    <row r="40" spans="1:6" s="2" customFormat="1" ht="12" customHeight="1">
      <c r="A40" s="19" t="s">
        <v>1259</v>
      </c>
      <c r="B40" s="301" t="s">
        <v>1175</v>
      </c>
      <c r="C40" s="280"/>
      <c r="D40" s="50"/>
      <c r="E40" s="50"/>
      <c r="F40" s="50"/>
    </row>
    <row r="41" spans="1:6" s="2" customFormat="1" ht="12" customHeight="1">
      <c r="A41" s="19" t="s">
        <v>1399</v>
      </c>
      <c r="B41" s="301" t="s">
        <v>1405</v>
      </c>
      <c r="C41" s="280"/>
      <c r="D41" s="50">
        <v>1616</v>
      </c>
      <c r="E41" s="50">
        <v>5664</v>
      </c>
      <c r="F41" s="50">
        <v>6822</v>
      </c>
    </row>
    <row r="42" spans="1:6" s="2" customFormat="1" ht="12" customHeight="1">
      <c r="A42" s="19" t="s">
        <v>1254</v>
      </c>
      <c r="B42" s="300" t="s">
        <v>1406</v>
      </c>
      <c r="C42" s="282">
        <f>SUM(C43:C47)</f>
        <v>175793</v>
      </c>
      <c r="D42" s="151">
        <f>SUM(D43:D47)</f>
        <v>32217</v>
      </c>
      <c r="E42" s="151">
        <f>SUM(E43:E47)</f>
        <v>35499</v>
      </c>
      <c r="F42" s="151">
        <f>SUM(F43:F47)</f>
        <v>14810</v>
      </c>
    </row>
    <row r="43" spans="1:6" s="2" customFormat="1" ht="12" customHeight="1">
      <c r="A43" s="19" t="s">
        <v>1262</v>
      </c>
      <c r="B43" s="301" t="s">
        <v>1402</v>
      </c>
      <c r="C43" s="280"/>
      <c r="D43" s="50"/>
      <c r="E43" s="50"/>
      <c r="F43" s="50"/>
    </row>
    <row r="44" spans="1:6" s="2" customFormat="1" ht="12" customHeight="1">
      <c r="A44" s="19" t="s">
        <v>1263</v>
      </c>
      <c r="B44" s="301" t="s">
        <v>1403</v>
      </c>
      <c r="C44" s="280"/>
      <c r="D44" s="50"/>
      <c r="E44" s="50">
        <v>6052</v>
      </c>
      <c r="F44" s="50">
        <v>6052</v>
      </c>
    </row>
    <row r="45" spans="1:6" s="2" customFormat="1" ht="24" customHeight="1">
      <c r="A45" s="19" t="s">
        <v>1264</v>
      </c>
      <c r="B45" s="301" t="s">
        <v>1404</v>
      </c>
      <c r="C45" s="280"/>
      <c r="D45" s="50"/>
      <c r="E45" s="50"/>
      <c r="F45" s="50"/>
    </row>
    <row r="46" spans="1:6" s="2" customFormat="1" ht="12" customHeight="1">
      <c r="A46" s="19" t="s">
        <v>1265</v>
      </c>
      <c r="B46" s="301" t="s">
        <v>1175</v>
      </c>
      <c r="C46" s="280"/>
      <c r="D46" s="50"/>
      <c r="E46" s="50"/>
      <c r="F46" s="50"/>
    </row>
    <row r="47" spans="1:6" s="2" customFormat="1" ht="12" customHeight="1" thickBot="1">
      <c r="A47" s="22" t="s">
        <v>1400</v>
      </c>
      <c r="B47" s="302" t="s">
        <v>157</v>
      </c>
      <c r="C47" s="283">
        <v>175793</v>
      </c>
      <c r="D47" s="104">
        <v>32217</v>
      </c>
      <c r="E47" s="104">
        <v>29447</v>
      </c>
      <c r="F47" s="104">
        <v>8758</v>
      </c>
    </row>
    <row r="48" spans="1:6" s="2" customFormat="1" ht="12" customHeight="1" thickBot="1">
      <c r="A48" s="33" t="s">
        <v>1407</v>
      </c>
      <c r="B48" s="294" t="s">
        <v>1408</v>
      </c>
      <c r="C48" s="273">
        <f>SUM(C49:C51)</f>
        <v>13724</v>
      </c>
      <c r="D48" s="56">
        <f>SUM(D49:D51)</f>
        <v>10323</v>
      </c>
      <c r="E48" s="56">
        <f>SUM(E49:E51)</f>
        <v>10323</v>
      </c>
      <c r="F48" s="56">
        <f>SUM(F49:F51)</f>
        <v>9533</v>
      </c>
    </row>
    <row r="49" spans="1:6" s="2" customFormat="1" ht="12" customHeight="1">
      <c r="A49" s="21" t="s">
        <v>1260</v>
      </c>
      <c r="B49" s="299" t="s">
        <v>1410</v>
      </c>
      <c r="C49" s="278"/>
      <c r="D49" s="29"/>
      <c r="E49" s="29"/>
      <c r="F49" s="29"/>
    </row>
    <row r="50" spans="1:6" s="2" customFormat="1" ht="12" customHeight="1">
      <c r="A50" s="18" t="s">
        <v>1261</v>
      </c>
      <c r="B50" s="295" t="s">
        <v>1411</v>
      </c>
      <c r="C50" s="275">
        <v>12501</v>
      </c>
      <c r="D50" s="26">
        <v>10323</v>
      </c>
      <c r="E50" s="26">
        <v>10323</v>
      </c>
      <c r="F50" s="26">
        <v>9530</v>
      </c>
    </row>
    <row r="51" spans="1:6" s="2" customFormat="1" ht="12" customHeight="1" thickBot="1">
      <c r="A51" s="22" t="s">
        <v>1409</v>
      </c>
      <c r="B51" s="303" t="s">
        <v>1339</v>
      </c>
      <c r="C51" s="279">
        <v>1223</v>
      </c>
      <c r="D51" s="30"/>
      <c r="E51" s="30"/>
      <c r="F51" s="30">
        <v>3</v>
      </c>
    </row>
    <row r="52" spans="1:6" s="2" customFormat="1" ht="12" customHeight="1" thickBot="1">
      <c r="A52" s="33" t="s">
        <v>1138</v>
      </c>
      <c r="B52" s="294" t="s">
        <v>1412</v>
      </c>
      <c r="C52" s="273">
        <f>+C53+C54</f>
        <v>7759</v>
      </c>
      <c r="D52" s="56">
        <f>+D53+D54</f>
        <v>0</v>
      </c>
      <c r="E52" s="56">
        <f>+E53+E54</f>
        <v>115</v>
      </c>
      <c r="F52" s="56">
        <f>+F53+F54</f>
        <v>115</v>
      </c>
    </row>
    <row r="53" spans="1:6" s="2" customFormat="1" ht="12" customHeight="1">
      <c r="A53" s="21" t="s">
        <v>1413</v>
      </c>
      <c r="B53" s="295" t="s">
        <v>1315</v>
      </c>
      <c r="C53" s="284">
        <v>183</v>
      </c>
      <c r="D53" s="256">
        <v>0</v>
      </c>
      <c r="E53" s="256">
        <v>115</v>
      </c>
      <c r="F53" s="256">
        <v>115</v>
      </c>
    </row>
    <row r="54" spans="1:6" s="2" customFormat="1" ht="12" customHeight="1" thickBot="1">
      <c r="A54" s="18" t="s">
        <v>1414</v>
      </c>
      <c r="B54" s="295" t="s">
        <v>1316</v>
      </c>
      <c r="C54" s="285">
        <v>7576</v>
      </c>
      <c r="D54" s="51"/>
      <c r="E54" s="51"/>
      <c r="F54" s="51"/>
    </row>
    <row r="55" spans="1:8" s="2" customFormat="1" ht="17.25" customHeight="1" thickBot="1">
      <c r="A55" s="33" t="s">
        <v>1415</v>
      </c>
      <c r="B55" s="294" t="s">
        <v>1416</v>
      </c>
      <c r="C55" s="286">
        <v>250</v>
      </c>
      <c r="D55" s="123"/>
      <c r="E55" s="123">
        <v>250</v>
      </c>
      <c r="F55" s="123">
        <v>250</v>
      </c>
      <c r="H55" s="57"/>
    </row>
    <row r="56" spans="1:6" s="2" customFormat="1" ht="12" customHeight="1" thickBot="1">
      <c r="A56" s="33" t="s">
        <v>1140</v>
      </c>
      <c r="B56" s="304" t="s">
        <v>1417</v>
      </c>
      <c r="C56" s="287">
        <f>+C6+C26+C35+C48+C52+C55</f>
        <v>535846</v>
      </c>
      <c r="D56" s="58">
        <f>+D6+D26+D35+D48+D52+D55+D25</f>
        <v>559387</v>
      </c>
      <c r="E56" s="58">
        <f>+E6+E26+E35+E48+E52+E55+E25</f>
        <v>566460</v>
      </c>
      <c r="F56" s="58">
        <f>+F6+F26+F35+F48+F52+F55+F25</f>
        <v>550201</v>
      </c>
    </row>
    <row r="57" spans="1:6" s="2" customFormat="1" ht="12" customHeight="1" thickBot="1">
      <c r="A57" s="108" t="s">
        <v>1141</v>
      </c>
      <c r="B57" s="305" t="s">
        <v>174</v>
      </c>
      <c r="C57" s="70">
        <f>SUM(C58:C59)</f>
        <v>13774</v>
      </c>
      <c r="D57" s="70">
        <f>SUM(D58:D59)</f>
        <v>39512</v>
      </c>
      <c r="E57" s="70">
        <f>SUM(E58:E59)</f>
        <v>39512</v>
      </c>
      <c r="F57" s="70">
        <f>SUM(F58:F59)</f>
        <v>27179</v>
      </c>
    </row>
    <row r="58" spans="1:6" s="2" customFormat="1" ht="12" customHeight="1">
      <c r="A58" s="133" t="s">
        <v>1326</v>
      </c>
      <c r="B58" s="306" t="s">
        <v>1418</v>
      </c>
      <c r="C58" s="288">
        <v>1759</v>
      </c>
      <c r="D58" s="131">
        <v>22052</v>
      </c>
      <c r="E58" s="131">
        <v>22052</v>
      </c>
      <c r="F58" s="131">
        <v>9904</v>
      </c>
    </row>
    <row r="59" spans="1:6" s="2" customFormat="1" ht="12" customHeight="1" thickBot="1">
      <c r="A59" s="135" t="s">
        <v>1327</v>
      </c>
      <c r="B59" s="307" t="s">
        <v>1419</v>
      </c>
      <c r="C59" s="289">
        <v>12015</v>
      </c>
      <c r="D59" s="137">
        <v>17460</v>
      </c>
      <c r="E59" s="137">
        <v>17460</v>
      </c>
      <c r="F59" s="137">
        <v>17275</v>
      </c>
    </row>
    <row r="60" spans="1:6" s="2" customFormat="1" ht="12" customHeight="1" thickBot="1">
      <c r="A60" s="108" t="s">
        <v>1142</v>
      </c>
      <c r="B60" s="305" t="s">
        <v>1420</v>
      </c>
      <c r="C60" s="70">
        <f>SUM(C61,C68)</f>
        <v>16000</v>
      </c>
      <c r="D60" s="70">
        <f>SUM(D61,D68)</f>
        <v>18000</v>
      </c>
      <c r="E60" s="70">
        <f>SUM(E61,E68)</f>
        <v>0</v>
      </c>
      <c r="F60" s="70">
        <f>SUM(F61,F68)</f>
        <v>6000</v>
      </c>
    </row>
    <row r="61" spans="1:6" s="2" customFormat="1" ht="12" customHeight="1">
      <c r="A61" s="23" t="s">
        <v>1421</v>
      </c>
      <c r="B61" s="300" t="s">
        <v>1436</v>
      </c>
      <c r="C61" s="290">
        <f>SUM(C62:C67)</f>
        <v>16000</v>
      </c>
      <c r="D61" s="153">
        <f>SUM(D62:D67)</f>
        <v>0</v>
      </c>
      <c r="E61" s="153">
        <f>SUM(E62:E67)</f>
        <v>0</v>
      </c>
      <c r="F61" s="153">
        <f>SUM(F62:F67)</f>
        <v>6000</v>
      </c>
    </row>
    <row r="62" spans="1:6" s="2" customFormat="1" ht="12" customHeight="1">
      <c r="A62" s="21" t="s">
        <v>1435</v>
      </c>
      <c r="B62" s="308" t="s">
        <v>1437</v>
      </c>
      <c r="C62" s="280"/>
      <c r="D62" s="50"/>
      <c r="E62" s="50"/>
      <c r="F62" s="50"/>
    </row>
    <row r="63" spans="1:6" s="2" customFormat="1" ht="12" customHeight="1">
      <c r="A63" s="21" t="s">
        <v>1422</v>
      </c>
      <c r="B63" s="308" t="s">
        <v>1438</v>
      </c>
      <c r="C63" s="280"/>
      <c r="D63" s="50"/>
      <c r="E63" s="50"/>
      <c r="F63" s="50"/>
    </row>
    <row r="64" spans="1:6" s="2" customFormat="1" ht="12" customHeight="1">
      <c r="A64" s="21" t="s">
        <v>1423</v>
      </c>
      <c r="B64" s="308" t="s">
        <v>1439</v>
      </c>
      <c r="C64" s="285"/>
      <c r="D64" s="51"/>
      <c r="E64" s="51"/>
      <c r="F64" s="51"/>
    </row>
    <row r="65" spans="1:6" s="2" customFormat="1" ht="12" customHeight="1">
      <c r="A65" s="21" t="s">
        <v>1424</v>
      </c>
      <c r="B65" s="308" t="s">
        <v>1440</v>
      </c>
      <c r="C65" s="283">
        <v>16000</v>
      </c>
      <c r="D65" s="104"/>
      <c r="E65" s="104"/>
      <c r="F65" s="104">
        <v>6000</v>
      </c>
    </row>
    <row r="66" spans="1:6" s="2" customFormat="1" ht="12" customHeight="1">
      <c r="A66" s="21" t="s">
        <v>1425</v>
      </c>
      <c r="B66" s="308" t="s">
        <v>1441</v>
      </c>
      <c r="C66" s="283"/>
      <c r="D66" s="104"/>
      <c r="E66" s="104"/>
      <c r="F66" s="104"/>
    </row>
    <row r="67" spans="1:6" s="2" customFormat="1" ht="12" customHeight="1">
      <c r="A67" s="21" t="s">
        <v>1426</v>
      </c>
      <c r="B67" s="308" t="s">
        <v>1443</v>
      </c>
      <c r="C67" s="283"/>
      <c r="D67" s="104"/>
      <c r="E67" s="104"/>
      <c r="F67" s="104"/>
    </row>
    <row r="68" spans="1:6" s="2" customFormat="1" ht="12" customHeight="1">
      <c r="A68" s="21" t="s">
        <v>1427</v>
      </c>
      <c r="B68" s="300" t="s">
        <v>1470</v>
      </c>
      <c r="C68" s="291">
        <f>SUM(C69:C75)</f>
        <v>0</v>
      </c>
      <c r="D68" s="152">
        <f>SUM(D69:D75)</f>
        <v>18000</v>
      </c>
      <c r="E68" s="152">
        <f>SUM(E69:E75)</f>
        <v>0</v>
      </c>
      <c r="F68" s="152">
        <f>SUM(F69:F75)</f>
        <v>0</v>
      </c>
    </row>
    <row r="69" spans="1:6" s="2" customFormat="1" ht="12" customHeight="1">
      <c r="A69" s="21" t="s">
        <v>1428</v>
      </c>
      <c r="B69" s="308" t="s">
        <v>1437</v>
      </c>
      <c r="C69" s="280"/>
      <c r="D69" s="50"/>
      <c r="E69" s="50"/>
      <c r="F69" s="50"/>
    </row>
    <row r="70" spans="1:6" s="2" customFormat="1" ht="12" customHeight="1">
      <c r="A70" s="21" t="s">
        <v>1429</v>
      </c>
      <c r="B70" s="308" t="s">
        <v>1340</v>
      </c>
      <c r="C70" s="280"/>
      <c r="D70" s="50">
        <v>18000</v>
      </c>
      <c r="E70" s="50"/>
      <c r="F70" s="50"/>
    </row>
    <row r="71" spans="1:6" s="2" customFormat="1" ht="12" customHeight="1">
      <c r="A71" s="21" t="s">
        <v>1430</v>
      </c>
      <c r="B71" s="308" t="s">
        <v>1341</v>
      </c>
      <c r="C71" s="285"/>
      <c r="D71" s="51"/>
      <c r="E71" s="51"/>
      <c r="F71" s="51"/>
    </row>
    <row r="72" spans="1:6" s="2" customFormat="1" ht="12" customHeight="1">
      <c r="A72" s="21" t="s">
        <v>1431</v>
      </c>
      <c r="B72" s="308" t="s">
        <v>1439</v>
      </c>
      <c r="C72" s="280"/>
      <c r="D72" s="50"/>
      <c r="E72" s="50"/>
      <c r="F72" s="50"/>
    </row>
    <row r="73" spans="1:6" s="2" customFormat="1" ht="12" customHeight="1">
      <c r="A73" s="18" t="s">
        <v>1432</v>
      </c>
      <c r="B73" s="302" t="s">
        <v>1471</v>
      </c>
      <c r="C73" s="275"/>
      <c r="D73" s="26"/>
      <c r="E73" s="26"/>
      <c r="F73" s="26"/>
    </row>
    <row r="74" spans="1:6" s="2" customFormat="1" ht="12" customHeight="1">
      <c r="A74" s="19" t="s">
        <v>1433</v>
      </c>
      <c r="B74" s="302" t="s">
        <v>1441</v>
      </c>
      <c r="C74" s="272"/>
      <c r="D74" s="27"/>
      <c r="E74" s="27"/>
      <c r="F74" s="27"/>
    </row>
    <row r="75" spans="1:6" s="2" customFormat="1" ht="12" customHeight="1" thickBot="1">
      <c r="A75" s="24" t="s">
        <v>1434</v>
      </c>
      <c r="B75" s="309" t="s">
        <v>1472</v>
      </c>
      <c r="C75" s="292"/>
      <c r="D75" s="25">
        <v>0</v>
      </c>
      <c r="E75" s="25"/>
      <c r="F75" s="25"/>
    </row>
    <row r="76" spans="1:7" s="2" customFormat="1" ht="26.25" customHeight="1" thickBot="1">
      <c r="A76" s="33" t="s">
        <v>1143</v>
      </c>
      <c r="B76" s="310" t="s">
        <v>1028</v>
      </c>
      <c r="C76" s="56">
        <f>+C56+C57+C60</f>
        <v>565620</v>
      </c>
      <c r="D76" s="56">
        <f>+D56+D57+D60</f>
        <v>616899</v>
      </c>
      <c r="E76" s="56">
        <f>+E56+E57+E60</f>
        <v>605972</v>
      </c>
      <c r="F76" s="56">
        <f>+F56+F57+F60</f>
        <v>583380</v>
      </c>
      <c r="G76" s="125"/>
    </row>
    <row r="77" spans="1:7" s="2" customFormat="1" ht="15" customHeight="1" thickBot="1">
      <c r="A77" s="602" t="s">
        <v>1144</v>
      </c>
      <c r="B77" s="310" t="s">
        <v>1027</v>
      </c>
      <c r="C77" s="613">
        <v>-8</v>
      </c>
      <c r="D77" s="614"/>
      <c r="E77" s="612"/>
      <c r="F77" s="713">
        <v>100</v>
      </c>
      <c r="G77" s="149"/>
    </row>
    <row r="78" spans="1:7" s="2" customFormat="1" ht="15" customHeight="1" thickBot="1">
      <c r="A78" s="602" t="s">
        <v>1145</v>
      </c>
      <c r="B78" s="310" t="s">
        <v>1029</v>
      </c>
      <c r="C78" s="313">
        <f>+C76+C77</f>
        <v>565612</v>
      </c>
      <c r="D78" s="313">
        <f>+D76+D77</f>
        <v>616899</v>
      </c>
      <c r="E78" s="273">
        <f>+E76+E77</f>
        <v>605972</v>
      </c>
      <c r="F78" s="273">
        <f>+F76+F77</f>
        <v>583480</v>
      </c>
      <c r="G78" s="149"/>
    </row>
    <row r="79" spans="1:6" s="2" customFormat="1" ht="22.5" customHeight="1">
      <c r="A79" s="1113"/>
      <c r="B79" s="1113"/>
      <c r="C79" s="1113"/>
      <c r="D79" s="1113"/>
      <c r="E79" s="1113"/>
      <c r="F79" s="1113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114" t="s">
        <v>1160</v>
      </c>
      <c r="B81" s="1114"/>
      <c r="C81" s="1114"/>
      <c r="D81" s="1114"/>
      <c r="E81" s="1114"/>
      <c r="F81" s="1114"/>
    </row>
    <row r="82" spans="1:6" ht="16.5" customHeight="1" thickBot="1">
      <c r="A82" s="1110" t="s">
        <v>1334</v>
      </c>
      <c r="B82" s="1110"/>
      <c r="C82" s="130"/>
      <c r="D82" s="130"/>
      <c r="E82" s="130"/>
      <c r="F82" s="129"/>
    </row>
    <row r="83" spans="1:6" ht="16.5" customHeight="1" thickBot="1">
      <c r="A83" s="1115" t="s">
        <v>1129</v>
      </c>
      <c r="B83" s="1121" t="s">
        <v>1161</v>
      </c>
      <c r="C83" s="1214" t="s">
        <v>175</v>
      </c>
      <c r="D83" s="1119" t="s">
        <v>176</v>
      </c>
      <c r="E83" s="1119"/>
      <c r="F83" s="1120"/>
    </row>
    <row r="84" spans="1:6" ht="30.75" customHeight="1" thickBot="1">
      <c r="A84" s="1116"/>
      <c r="B84" s="1122"/>
      <c r="C84" s="1215"/>
      <c r="D84" s="311" t="s">
        <v>177</v>
      </c>
      <c r="E84" s="311" t="s">
        <v>178</v>
      </c>
      <c r="F84" s="166" t="s">
        <v>179</v>
      </c>
    </row>
    <row r="85" spans="1:6" s="54" customFormat="1" ht="12" customHeight="1" thickBot="1">
      <c r="A85" s="47">
        <v>1</v>
      </c>
      <c r="B85" s="48">
        <v>2</v>
      </c>
      <c r="C85" s="269">
        <v>3</v>
      </c>
      <c r="D85" s="314">
        <v>4</v>
      </c>
      <c r="E85" s="314">
        <v>5</v>
      </c>
      <c r="F85" s="312">
        <v>6</v>
      </c>
    </row>
    <row r="86" spans="1:6" ht="12" customHeight="1" thickBot="1">
      <c r="A86" s="36" t="s">
        <v>1131</v>
      </c>
      <c r="B86" s="326" t="s">
        <v>1473</v>
      </c>
      <c r="C86" s="315">
        <f>SUM(C87:C91)</f>
        <v>283945</v>
      </c>
      <c r="D86" s="59">
        <f>SUM(D87:D91)</f>
        <v>294942</v>
      </c>
      <c r="E86" s="59">
        <f>SUM(E87:E91)</f>
        <v>314269</v>
      </c>
      <c r="F86" s="59">
        <f>SUM(F87:F91)</f>
        <v>306863</v>
      </c>
    </row>
    <row r="87" spans="1:6" ht="12" customHeight="1">
      <c r="A87" s="23" t="s">
        <v>1266</v>
      </c>
      <c r="B87" s="296" t="s">
        <v>1162</v>
      </c>
      <c r="C87" s="316">
        <v>143584</v>
      </c>
      <c r="D87" s="16">
        <v>146364</v>
      </c>
      <c r="E87" s="16">
        <v>154993</v>
      </c>
      <c r="F87" s="16">
        <v>154470</v>
      </c>
    </row>
    <row r="88" spans="1:6" ht="12" customHeight="1">
      <c r="A88" s="19" t="s">
        <v>1267</v>
      </c>
      <c r="B88" s="295" t="s">
        <v>0</v>
      </c>
      <c r="C88" s="317">
        <v>35636</v>
      </c>
      <c r="D88" s="10">
        <v>38353</v>
      </c>
      <c r="E88" s="10">
        <v>40316</v>
      </c>
      <c r="F88" s="10">
        <v>39366</v>
      </c>
    </row>
    <row r="89" spans="1:6" ht="12" customHeight="1">
      <c r="A89" s="19" t="s">
        <v>1268</v>
      </c>
      <c r="B89" s="295" t="s">
        <v>1314</v>
      </c>
      <c r="C89" s="318">
        <v>73130</v>
      </c>
      <c r="D89" s="14">
        <v>85313</v>
      </c>
      <c r="E89" s="14">
        <v>87676</v>
      </c>
      <c r="F89" s="14">
        <v>82969</v>
      </c>
    </row>
    <row r="90" spans="1:6" ht="12" customHeight="1">
      <c r="A90" s="19" t="s">
        <v>1269</v>
      </c>
      <c r="B90" s="295" t="s">
        <v>1</v>
      </c>
      <c r="C90" s="318">
        <v>8631</v>
      </c>
      <c r="D90" s="14"/>
      <c r="E90" s="14">
        <v>7</v>
      </c>
      <c r="F90" s="14">
        <v>7</v>
      </c>
    </row>
    <row r="91" spans="1:6" ht="12" customHeight="1">
      <c r="A91" s="19" t="s">
        <v>1279</v>
      </c>
      <c r="B91" s="297" t="s">
        <v>2</v>
      </c>
      <c r="C91" s="14">
        <f>SUM(C92:C99)</f>
        <v>22964</v>
      </c>
      <c r="D91" s="14">
        <f>SUM(D92:D99)</f>
        <v>24912</v>
      </c>
      <c r="E91" s="14">
        <f>SUM(E92:E99)</f>
        <v>31277</v>
      </c>
      <c r="F91" s="14">
        <f>SUM(F92:F99)</f>
        <v>30051</v>
      </c>
    </row>
    <row r="92" spans="1:6" ht="12" customHeight="1">
      <c r="A92" s="19" t="s">
        <v>1270</v>
      </c>
      <c r="B92" s="295" t="s">
        <v>95</v>
      </c>
      <c r="C92" s="318"/>
      <c r="D92" s="14"/>
      <c r="E92" s="14"/>
      <c r="F92" s="14"/>
    </row>
    <row r="93" spans="1:6" ht="12" customHeight="1">
      <c r="A93" s="19" t="s">
        <v>1271</v>
      </c>
      <c r="B93" s="327" t="s">
        <v>96</v>
      </c>
      <c r="C93" s="318">
        <v>15800</v>
      </c>
      <c r="D93" s="14">
        <v>19407</v>
      </c>
      <c r="E93" s="14">
        <v>15485</v>
      </c>
      <c r="F93" s="14">
        <v>14181</v>
      </c>
    </row>
    <row r="94" spans="1:6" ht="12" customHeight="1">
      <c r="A94" s="19" t="s">
        <v>1280</v>
      </c>
      <c r="B94" s="327" t="s">
        <v>97</v>
      </c>
      <c r="C94" s="318"/>
      <c r="D94" s="14"/>
      <c r="E94" s="14">
        <v>7916</v>
      </c>
      <c r="F94" s="14">
        <v>7816</v>
      </c>
    </row>
    <row r="95" spans="1:6" ht="12" customHeight="1">
      <c r="A95" s="19" t="s">
        <v>1281</v>
      </c>
      <c r="B95" s="328" t="s">
        <v>98</v>
      </c>
      <c r="C95" s="318">
        <v>3588</v>
      </c>
      <c r="D95" s="14">
        <v>3128</v>
      </c>
      <c r="E95" s="14">
        <v>3342</v>
      </c>
      <c r="F95" s="14">
        <v>3552</v>
      </c>
    </row>
    <row r="96" spans="1:6" ht="12" customHeight="1">
      <c r="A96" s="19" t="s">
        <v>1282</v>
      </c>
      <c r="B96" s="328" t="s">
        <v>99</v>
      </c>
      <c r="C96" s="318">
        <v>3576</v>
      </c>
      <c r="D96" s="14">
        <v>2377</v>
      </c>
      <c r="E96" s="14">
        <v>4534</v>
      </c>
      <c r="F96" s="14">
        <v>4502</v>
      </c>
    </row>
    <row r="97" spans="1:6" ht="12" customHeight="1">
      <c r="A97" s="18" t="s">
        <v>1283</v>
      </c>
      <c r="B97" s="329" t="s">
        <v>100</v>
      </c>
      <c r="C97" s="318"/>
      <c r="D97" s="14"/>
      <c r="E97" s="14"/>
      <c r="F97" s="14"/>
    </row>
    <row r="98" spans="1:6" ht="12" customHeight="1">
      <c r="A98" s="19" t="s">
        <v>1285</v>
      </c>
      <c r="B98" s="329" t="s">
        <v>101</v>
      </c>
      <c r="C98" s="318"/>
      <c r="D98" s="14"/>
      <c r="E98" s="14"/>
      <c r="F98" s="14"/>
    </row>
    <row r="99" spans="1:6" ht="12" customHeight="1" thickBot="1">
      <c r="A99" s="24" t="s">
        <v>3</v>
      </c>
      <c r="B99" s="330" t="s">
        <v>102</v>
      </c>
      <c r="C99" s="319"/>
      <c r="D99" s="32"/>
      <c r="E99" s="32"/>
      <c r="F99" s="32"/>
    </row>
    <row r="100" spans="1:6" ht="12" customHeight="1" thickBot="1">
      <c r="A100" s="33" t="s">
        <v>1132</v>
      </c>
      <c r="B100" s="331" t="s">
        <v>4</v>
      </c>
      <c r="C100" s="320">
        <f>SUM(C101:C107)</f>
        <v>214654</v>
      </c>
      <c r="D100" s="60">
        <f>SUM(D101:D107)</f>
        <v>72086</v>
      </c>
      <c r="E100" s="60">
        <f>SUM(E101:E107)</f>
        <v>72346</v>
      </c>
      <c r="F100" s="60">
        <f>SUM(F101:F107)</f>
        <v>58359</v>
      </c>
    </row>
    <row r="101" spans="1:6" ht="12" customHeight="1">
      <c r="A101" s="21" t="s">
        <v>1272</v>
      </c>
      <c r="B101" s="295" t="s">
        <v>5</v>
      </c>
      <c r="C101" s="321">
        <v>157986</v>
      </c>
      <c r="D101" s="12">
        <v>27181</v>
      </c>
      <c r="E101" s="12">
        <v>3543</v>
      </c>
      <c r="F101" s="12">
        <v>2836</v>
      </c>
    </row>
    <row r="102" spans="1:6" ht="12" customHeight="1">
      <c r="A102" s="21" t="s">
        <v>1273</v>
      </c>
      <c r="B102" s="295" t="s">
        <v>6</v>
      </c>
      <c r="C102" s="317">
        <v>22847</v>
      </c>
      <c r="D102" s="10">
        <v>33077</v>
      </c>
      <c r="E102" s="10">
        <v>48961</v>
      </c>
      <c r="F102" s="10">
        <v>38240</v>
      </c>
    </row>
    <row r="103" spans="1:6" ht="12" customHeight="1">
      <c r="A103" s="21" t="s">
        <v>1274</v>
      </c>
      <c r="B103" s="295" t="s">
        <v>7</v>
      </c>
      <c r="C103" s="317"/>
      <c r="D103" s="10"/>
      <c r="E103" s="10"/>
      <c r="F103" s="10"/>
    </row>
    <row r="104" spans="1:6" ht="12" customHeight="1">
      <c r="A104" s="21" t="s">
        <v>1275</v>
      </c>
      <c r="B104" s="295" t="s">
        <v>8</v>
      </c>
      <c r="C104" s="317"/>
      <c r="D104" s="10"/>
      <c r="E104" s="10"/>
      <c r="F104" s="10"/>
    </row>
    <row r="105" spans="1:6" ht="22.5" customHeight="1">
      <c r="A105" s="21" t="s">
        <v>1276</v>
      </c>
      <c r="B105" s="295" t="s">
        <v>13</v>
      </c>
      <c r="C105" s="317"/>
      <c r="D105" s="10"/>
      <c r="E105" s="10"/>
      <c r="F105" s="10"/>
    </row>
    <row r="106" spans="1:6" ht="24" customHeight="1">
      <c r="A106" s="21" t="s">
        <v>1284</v>
      </c>
      <c r="B106" s="295" t="s">
        <v>14</v>
      </c>
      <c r="C106" s="317"/>
      <c r="D106" s="10"/>
      <c r="E106" s="10"/>
      <c r="F106" s="10"/>
    </row>
    <row r="107" spans="1:6" ht="12" customHeight="1">
      <c r="A107" s="21" t="s">
        <v>1289</v>
      </c>
      <c r="B107" s="295" t="s">
        <v>15</v>
      </c>
      <c r="C107" s="10">
        <f>SUM(C108:C111)</f>
        <v>33821</v>
      </c>
      <c r="D107" s="10">
        <f>SUM(D108:D111)</f>
        <v>11828</v>
      </c>
      <c r="E107" s="10">
        <f>SUM(E108:E111)</f>
        <v>19842</v>
      </c>
      <c r="F107" s="10">
        <f>SUM(F108:F111)</f>
        <v>17283</v>
      </c>
    </row>
    <row r="108" spans="1:6" ht="12" customHeight="1">
      <c r="A108" s="21" t="s">
        <v>9</v>
      </c>
      <c r="B108" s="295" t="s">
        <v>91</v>
      </c>
      <c r="C108" s="317"/>
      <c r="D108" s="10"/>
      <c r="E108" s="10"/>
      <c r="F108" s="10"/>
    </row>
    <row r="109" spans="1:6" ht="12" customHeight="1">
      <c r="A109" s="21" t="s">
        <v>10</v>
      </c>
      <c r="B109" s="327" t="s">
        <v>92</v>
      </c>
      <c r="C109" s="317">
        <v>7824</v>
      </c>
      <c r="D109" s="10">
        <v>11828</v>
      </c>
      <c r="E109" s="10">
        <v>11828</v>
      </c>
      <c r="F109" s="10">
        <v>9269</v>
      </c>
    </row>
    <row r="110" spans="1:6" ht="12" customHeight="1">
      <c r="A110" s="18" t="s">
        <v>11</v>
      </c>
      <c r="B110" s="327" t="s">
        <v>93</v>
      </c>
      <c r="C110" s="318">
        <v>25997</v>
      </c>
      <c r="D110" s="14"/>
      <c r="E110" s="14">
        <v>8014</v>
      </c>
      <c r="F110" s="14">
        <v>8014</v>
      </c>
    </row>
    <row r="111" spans="1:6" ht="12" customHeight="1" thickBot="1">
      <c r="A111" s="22" t="s">
        <v>12</v>
      </c>
      <c r="B111" s="327" t="s">
        <v>94</v>
      </c>
      <c r="C111" s="318"/>
      <c r="D111" s="14"/>
      <c r="E111" s="14"/>
      <c r="F111" s="14"/>
    </row>
    <row r="112" spans="1:6" ht="12" customHeight="1" thickBot="1">
      <c r="A112" s="33" t="s">
        <v>1133</v>
      </c>
      <c r="B112" s="331" t="s">
        <v>16</v>
      </c>
      <c r="C112" s="322">
        <v>250</v>
      </c>
      <c r="D112" s="174"/>
      <c r="E112" s="174">
        <v>250</v>
      </c>
      <c r="F112" s="174">
        <v>250</v>
      </c>
    </row>
    <row r="113" spans="1:6" ht="12" customHeight="1" thickBot="1">
      <c r="A113" s="33" t="s">
        <v>1134</v>
      </c>
      <c r="B113" s="331" t="s">
        <v>17</v>
      </c>
      <c r="C113" s="320">
        <f>SUM(C114:C115)</f>
        <v>0</v>
      </c>
      <c r="D113" s="60">
        <f>SUM(D114:D115)</f>
        <v>11271</v>
      </c>
      <c r="E113" s="60">
        <f>SUM(E114:E115)</f>
        <v>5697</v>
      </c>
      <c r="F113" s="60">
        <f>SUM(F114:F115)</f>
        <v>0</v>
      </c>
    </row>
    <row r="114" spans="1:6" ht="12" customHeight="1">
      <c r="A114" s="21" t="s">
        <v>1248</v>
      </c>
      <c r="B114" s="299" t="s">
        <v>1178</v>
      </c>
      <c r="C114" s="321"/>
      <c r="D114" s="12">
        <v>11271</v>
      </c>
      <c r="E114" s="12">
        <v>5697</v>
      </c>
      <c r="F114" s="12"/>
    </row>
    <row r="115" spans="1:6" ht="12" customHeight="1">
      <c r="A115" s="19" t="s">
        <v>1249</v>
      </c>
      <c r="B115" s="295" t="s">
        <v>1179</v>
      </c>
      <c r="C115" s="317"/>
      <c r="D115" s="10"/>
      <c r="E115" s="10"/>
      <c r="F115" s="10"/>
    </row>
    <row r="116" spans="1:6" ht="12" customHeight="1" thickBot="1">
      <c r="A116" s="1107" t="s">
        <v>1135</v>
      </c>
      <c r="B116" s="1108" t="s">
        <v>48</v>
      </c>
      <c r="C116" s="324"/>
      <c r="D116" s="1109">
        <v>216860</v>
      </c>
      <c r="E116" s="1109">
        <v>214976</v>
      </c>
      <c r="F116" s="1109">
        <v>214976</v>
      </c>
    </row>
    <row r="117" spans="1:6" ht="12" customHeight="1" thickBot="1">
      <c r="A117" s="33" t="s">
        <v>1136</v>
      </c>
      <c r="B117" s="332" t="s">
        <v>1342</v>
      </c>
      <c r="C117" s="320">
        <f>+C86+C100+C112+C113</f>
        <v>498849</v>
      </c>
      <c r="D117" s="60">
        <f>+D86+D100+D112+D113+D116</f>
        <v>595159</v>
      </c>
      <c r="E117" s="60">
        <f>+E86+E100+E112+E113+E116</f>
        <v>607538</v>
      </c>
      <c r="F117" s="60">
        <f>+F86+F100+F112+F113+F116</f>
        <v>580448</v>
      </c>
    </row>
    <row r="118" spans="1:6" ht="12" customHeight="1" thickBot="1">
      <c r="A118" s="33" t="s">
        <v>1137</v>
      </c>
      <c r="B118" s="331" t="s">
        <v>18</v>
      </c>
      <c r="C118" s="320">
        <f>SUM(C119,C128)</f>
        <v>25740</v>
      </c>
      <c r="D118" s="60">
        <f>SUM(D119,D128)</f>
        <v>21740</v>
      </c>
      <c r="E118" s="60">
        <f>SUM(E119,E128)</f>
        <v>8434</v>
      </c>
      <c r="F118" s="60">
        <f>SUM(F119,F128)</f>
        <v>8434</v>
      </c>
    </row>
    <row r="119" spans="1:6" ht="12" customHeight="1">
      <c r="A119" s="21" t="s">
        <v>1260</v>
      </c>
      <c r="B119" s="300" t="s">
        <v>25</v>
      </c>
      <c r="C119" s="323">
        <f>SUM(C120:C127)</f>
        <v>22000</v>
      </c>
      <c r="D119" s="175">
        <f>SUM(D120:D127)</f>
        <v>18000</v>
      </c>
      <c r="E119" s="175"/>
      <c r="F119" s="175"/>
    </row>
    <row r="120" spans="1:6" ht="12" customHeight="1">
      <c r="A120" s="21" t="s">
        <v>49</v>
      </c>
      <c r="B120" s="308" t="s">
        <v>26</v>
      </c>
      <c r="C120" s="317"/>
      <c r="D120" s="10"/>
      <c r="E120" s="10"/>
      <c r="F120" s="10"/>
    </row>
    <row r="121" spans="1:6" ht="12" customHeight="1">
      <c r="A121" s="21" t="s">
        <v>50</v>
      </c>
      <c r="B121" s="308" t="s">
        <v>27</v>
      </c>
      <c r="C121" s="317"/>
      <c r="D121" s="10">
        <v>18000</v>
      </c>
      <c r="E121" s="10"/>
      <c r="F121" s="10"/>
    </row>
    <row r="122" spans="1:6" ht="12" customHeight="1">
      <c r="A122" s="21" t="s">
        <v>51</v>
      </c>
      <c r="B122" s="308" t="s">
        <v>1343</v>
      </c>
      <c r="C122" s="317"/>
      <c r="D122" s="10"/>
      <c r="E122" s="10"/>
      <c r="F122" s="10"/>
    </row>
    <row r="123" spans="1:6" ht="12" customHeight="1">
      <c r="A123" s="21" t="s">
        <v>52</v>
      </c>
      <c r="B123" s="308" t="s">
        <v>1344</v>
      </c>
      <c r="C123" s="317"/>
      <c r="D123" s="10"/>
      <c r="E123" s="10"/>
      <c r="F123" s="10"/>
    </row>
    <row r="124" spans="1:6" ht="12" customHeight="1">
      <c r="A124" s="21" t="s">
        <v>53</v>
      </c>
      <c r="B124" s="308" t="s">
        <v>28</v>
      </c>
      <c r="C124" s="317"/>
      <c r="D124" s="10"/>
      <c r="E124" s="10"/>
      <c r="F124" s="10"/>
    </row>
    <row r="125" spans="1:6" ht="12" customHeight="1">
      <c r="A125" s="21" t="s">
        <v>54</v>
      </c>
      <c r="B125" s="308" t="s">
        <v>29</v>
      </c>
      <c r="C125" s="317">
        <v>22000</v>
      </c>
      <c r="D125" s="10"/>
      <c r="E125" s="10"/>
      <c r="F125" s="10"/>
    </row>
    <row r="126" spans="1:6" ht="12" customHeight="1">
      <c r="A126" s="21" t="s">
        <v>55</v>
      </c>
      <c r="B126" s="308" t="s">
        <v>30</v>
      </c>
      <c r="C126" s="317"/>
      <c r="D126" s="10"/>
      <c r="E126" s="10"/>
      <c r="F126" s="10"/>
    </row>
    <row r="127" spans="1:6" ht="12" customHeight="1">
      <c r="A127" s="21" t="s">
        <v>56</v>
      </c>
      <c r="B127" s="308" t="s">
        <v>1313</v>
      </c>
      <c r="C127" s="317"/>
      <c r="D127" s="10"/>
      <c r="E127" s="10"/>
      <c r="F127" s="10"/>
    </row>
    <row r="128" spans="1:6" ht="12" customHeight="1">
      <c r="A128" s="21" t="s">
        <v>57</v>
      </c>
      <c r="B128" s="300" t="s">
        <v>31</v>
      </c>
      <c r="C128" s="323">
        <f>SUM(C129:C136)</f>
        <v>3740</v>
      </c>
      <c r="D128" s="175">
        <f>SUM(D129:D136)</f>
        <v>3740</v>
      </c>
      <c r="E128" s="175">
        <f>SUM(E129:E136)</f>
        <v>8434</v>
      </c>
      <c r="F128" s="175">
        <f>SUM(F129:F136)</f>
        <v>8434</v>
      </c>
    </row>
    <row r="129" spans="1:6" ht="12" customHeight="1">
      <c r="A129" s="21" t="s">
        <v>58</v>
      </c>
      <c r="B129" s="308" t="s">
        <v>26</v>
      </c>
      <c r="C129" s="317"/>
      <c r="D129" s="10"/>
      <c r="E129" s="10"/>
      <c r="F129" s="10"/>
    </row>
    <row r="130" spans="1:6" ht="12" customHeight="1">
      <c r="A130" s="21" t="s">
        <v>59</v>
      </c>
      <c r="B130" s="308" t="s">
        <v>32</v>
      </c>
      <c r="C130" s="317"/>
      <c r="D130" s="10"/>
      <c r="E130" s="10"/>
      <c r="F130" s="10"/>
    </row>
    <row r="131" spans="1:6" ht="12" customHeight="1">
      <c r="A131" s="21" t="s">
        <v>60</v>
      </c>
      <c r="B131" s="308" t="s">
        <v>1343</v>
      </c>
      <c r="C131" s="317"/>
      <c r="D131" s="10"/>
      <c r="E131" s="10"/>
      <c r="F131" s="10"/>
    </row>
    <row r="132" spans="1:6" ht="12" customHeight="1">
      <c r="A132" s="21" t="s">
        <v>61</v>
      </c>
      <c r="B132" s="308" t="s">
        <v>1344</v>
      </c>
      <c r="C132" s="324">
        <v>3740</v>
      </c>
      <c r="D132" s="112">
        <v>3740</v>
      </c>
      <c r="E132" s="112">
        <v>8434</v>
      </c>
      <c r="F132" s="112">
        <v>8434</v>
      </c>
    </row>
    <row r="133" spans="1:6" ht="12" customHeight="1">
      <c r="A133" s="21" t="s">
        <v>62</v>
      </c>
      <c r="B133" s="308" t="s">
        <v>28</v>
      </c>
      <c r="C133" s="317"/>
      <c r="D133" s="10"/>
      <c r="E133" s="10"/>
      <c r="F133" s="10"/>
    </row>
    <row r="134" spans="1:6" ht="12" customHeight="1">
      <c r="A134" s="21" t="s">
        <v>63</v>
      </c>
      <c r="B134" s="308" t="s">
        <v>75</v>
      </c>
      <c r="C134" s="318"/>
      <c r="D134" s="14"/>
      <c r="E134" s="14"/>
      <c r="F134" s="14"/>
    </row>
    <row r="135" spans="1:6" ht="12" customHeight="1">
      <c r="A135" s="21" t="s">
        <v>64</v>
      </c>
      <c r="B135" s="308" t="s">
        <v>30</v>
      </c>
      <c r="C135" s="318"/>
      <c r="D135" s="14"/>
      <c r="E135" s="14"/>
      <c r="F135" s="14"/>
    </row>
    <row r="136" spans="1:6" ht="12" customHeight="1" thickBot="1">
      <c r="A136" s="21" t="s">
        <v>65</v>
      </c>
      <c r="B136" s="308" t="s">
        <v>76</v>
      </c>
      <c r="C136" s="325"/>
      <c r="D136" s="126"/>
      <c r="E136" s="126"/>
      <c r="F136" s="126"/>
    </row>
    <row r="137" spans="1:12" ht="15" customHeight="1" thickBot="1">
      <c r="A137" s="33" t="s">
        <v>1138</v>
      </c>
      <c r="B137" s="333" t="s">
        <v>1030</v>
      </c>
      <c r="C137" s="60">
        <f>SUM(C117,C118)</f>
        <v>524589</v>
      </c>
      <c r="D137" s="60">
        <f>SUM(D117,D118)</f>
        <v>616899</v>
      </c>
      <c r="E137" s="60">
        <f>SUM(E117,E118)</f>
        <v>615972</v>
      </c>
      <c r="F137" s="60">
        <f>SUM(F117,F118)</f>
        <v>588882</v>
      </c>
      <c r="I137" s="57"/>
      <c r="J137" s="113"/>
      <c r="K137" s="113"/>
      <c r="L137" s="113"/>
    </row>
    <row r="138" spans="1:12" ht="15" customHeight="1" thickBot="1">
      <c r="A138" s="607" t="s">
        <v>1139</v>
      </c>
      <c r="B138" s="604" t="s">
        <v>1031</v>
      </c>
      <c r="C138" s="609">
        <v>-76</v>
      </c>
      <c r="D138" s="610"/>
      <c r="E138" s="611"/>
      <c r="F138" s="611">
        <v>-7848</v>
      </c>
      <c r="I138" s="57"/>
      <c r="J138" s="113"/>
      <c r="K138" s="113"/>
      <c r="L138" s="113"/>
    </row>
    <row r="139" spans="1:12" ht="15" customHeight="1" thickBot="1">
      <c r="A139" s="608" t="s">
        <v>1140</v>
      </c>
      <c r="B139" s="604" t="s">
        <v>1032</v>
      </c>
      <c r="C139" s="606">
        <f>+C137+C138</f>
        <v>524513</v>
      </c>
      <c r="D139" s="605">
        <f>+D137+D138</f>
        <v>616899</v>
      </c>
      <c r="E139" s="320">
        <f>+E137+E138</f>
        <v>615972</v>
      </c>
      <c r="F139" s="320">
        <f>+F137+F138</f>
        <v>581034</v>
      </c>
      <c r="I139" s="57"/>
      <c r="J139" s="113"/>
      <c r="K139" s="113"/>
      <c r="L139" s="113"/>
    </row>
    <row r="140" spans="1:6" s="2" customFormat="1" ht="12.75" customHeight="1">
      <c r="A140" s="1113"/>
      <c r="B140" s="1113"/>
      <c r="C140" s="1113"/>
      <c r="D140" s="1113"/>
      <c r="E140" s="1113"/>
      <c r="F140" s="1113"/>
    </row>
    <row r="142" spans="1:6" ht="15.75">
      <c r="A142" s="1111" t="s">
        <v>1345</v>
      </c>
      <c r="B142" s="1111"/>
      <c r="C142" s="1111"/>
      <c r="D142" s="1111"/>
      <c r="E142" s="1111"/>
      <c r="F142" s="1111"/>
    </row>
    <row r="143" spans="1:5" ht="16.5" thickBot="1">
      <c r="A143" s="1110" t="s">
        <v>1335</v>
      </c>
      <c r="B143" s="1110"/>
      <c r="C143" s="268"/>
      <c r="D143" s="268"/>
      <c r="E143" s="268"/>
    </row>
    <row r="144" spans="1:7" ht="23.25" customHeight="1" thickBot="1">
      <c r="A144" s="33">
        <v>1</v>
      </c>
      <c r="B144" s="46" t="s">
        <v>77</v>
      </c>
      <c r="C144" s="124">
        <f>+C56-C117</f>
        <v>36997</v>
      </c>
      <c r="D144" s="124">
        <f>+D56-D117</f>
        <v>-35772</v>
      </c>
      <c r="E144" s="124">
        <f>+E56-E117</f>
        <v>-41078</v>
      </c>
      <c r="F144" s="124">
        <f>+F56-F117</f>
        <v>-30247</v>
      </c>
      <c r="G144" s="127"/>
    </row>
    <row r="145" ht="15.75">
      <c r="F145" s="116"/>
    </row>
    <row r="146" spans="1:6" ht="33" customHeight="1">
      <c r="A146" s="1112" t="s">
        <v>78</v>
      </c>
      <c r="B146" s="1112"/>
      <c r="C146" s="1112"/>
      <c r="D146" s="1112"/>
      <c r="E146" s="1112"/>
      <c r="F146" s="1112"/>
    </row>
    <row r="147" spans="1:5" ht="16.5" thickBot="1">
      <c r="A147" s="1110" t="s">
        <v>1336</v>
      </c>
      <c r="B147" s="1110"/>
      <c r="C147" s="268"/>
      <c r="D147" s="268"/>
      <c r="E147" s="268"/>
    </row>
    <row r="148" spans="1:6" ht="12" customHeight="1" thickBot="1">
      <c r="A148" s="33" t="s">
        <v>1131</v>
      </c>
      <c r="B148" s="46" t="s">
        <v>79</v>
      </c>
      <c r="C148" s="119">
        <f>C149-C152</f>
        <v>-9740</v>
      </c>
      <c r="D148" s="119">
        <f>D149-D152</f>
        <v>-3740</v>
      </c>
      <c r="E148" s="119">
        <f>E149-E152</f>
        <v>-8434</v>
      </c>
      <c r="F148" s="119">
        <f>F149-F152</f>
        <v>-2434</v>
      </c>
    </row>
    <row r="149" spans="1:6" ht="18" customHeight="1">
      <c r="A149" s="23" t="s">
        <v>1266</v>
      </c>
      <c r="B149" s="15" t="s">
        <v>80</v>
      </c>
      <c r="C149" s="144">
        <f aca="true" t="shared" si="0" ref="C149:F150">+C60</f>
        <v>16000</v>
      </c>
      <c r="D149" s="144">
        <f t="shared" si="0"/>
        <v>18000</v>
      </c>
      <c r="E149" s="144">
        <f t="shared" si="0"/>
        <v>0</v>
      </c>
      <c r="F149" s="144">
        <f t="shared" si="0"/>
        <v>6000</v>
      </c>
    </row>
    <row r="150" spans="1:6" ht="18.75" customHeight="1">
      <c r="A150" s="18" t="s">
        <v>81</v>
      </c>
      <c r="B150" s="8" t="s">
        <v>87</v>
      </c>
      <c r="C150" s="147">
        <f t="shared" si="0"/>
        <v>16000</v>
      </c>
      <c r="D150" s="147">
        <f t="shared" si="0"/>
        <v>0</v>
      </c>
      <c r="E150" s="147">
        <f t="shared" si="0"/>
        <v>0</v>
      </c>
      <c r="F150" s="147">
        <f t="shared" si="0"/>
        <v>6000</v>
      </c>
    </row>
    <row r="151" spans="1:6" ht="12.75" customHeight="1">
      <c r="A151" s="18" t="s">
        <v>82</v>
      </c>
      <c r="B151" s="141" t="s">
        <v>83</v>
      </c>
      <c r="C151" s="142">
        <f>+C68</f>
        <v>0</v>
      </c>
      <c r="D151" s="142">
        <f>+D68</f>
        <v>18000</v>
      </c>
      <c r="E151" s="142">
        <f>+E68</f>
        <v>0</v>
      </c>
      <c r="F151" s="142">
        <f>+F68</f>
        <v>0</v>
      </c>
    </row>
    <row r="152" spans="1:6" ht="12.75" customHeight="1">
      <c r="A152" s="22" t="s">
        <v>1267</v>
      </c>
      <c r="B152" s="17" t="s">
        <v>84</v>
      </c>
      <c r="C152" s="143">
        <f aca="true" t="shared" si="1" ref="C152:F153">+C118</f>
        <v>25740</v>
      </c>
      <c r="D152" s="143">
        <f t="shared" si="1"/>
        <v>21740</v>
      </c>
      <c r="E152" s="143">
        <f t="shared" si="1"/>
        <v>8434</v>
      </c>
      <c r="F152" s="143">
        <f t="shared" si="1"/>
        <v>8434</v>
      </c>
    </row>
    <row r="153" spans="1:6" ht="18.75" customHeight="1">
      <c r="A153" s="19" t="s">
        <v>85</v>
      </c>
      <c r="B153" s="9" t="s">
        <v>88</v>
      </c>
      <c r="C153" s="143">
        <f t="shared" si="1"/>
        <v>22000</v>
      </c>
      <c r="D153" s="143">
        <f t="shared" si="1"/>
        <v>18000</v>
      </c>
      <c r="E153" s="143">
        <f t="shared" si="1"/>
        <v>0</v>
      </c>
      <c r="F153" s="143">
        <f t="shared" si="1"/>
        <v>0</v>
      </c>
    </row>
    <row r="154" spans="1:6" ht="12.75" customHeight="1" thickBot="1">
      <c r="A154" s="24" t="s">
        <v>86</v>
      </c>
      <c r="B154" s="145" t="s">
        <v>89</v>
      </c>
      <c r="C154" s="118">
        <f>+C128</f>
        <v>3740</v>
      </c>
      <c r="D154" s="118">
        <f>+D128</f>
        <v>3740</v>
      </c>
      <c r="E154" s="118">
        <f>+E128</f>
        <v>8434</v>
      </c>
      <c r="F154" s="118">
        <f>+F128</f>
        <v>8434</v>
      </c>
    </row>
    <row r="156" spans="1:5" ht="15.75">
      <c r="A156" s="1111" t="s">
        <v>1033</v>
      </c>
      <c r="B156" s="1111"/>
      <c r="C156" s="1111"/>
      <c r="D156" s="1111"/>
      <c r="E156" s="1111"/>
    </row>
    <row r="157" spans="1:4" ht="16.5" thickBot="1">
      <c r="A157" s="1110" t="s">
        <v>1335</v>
      </c>
      <c r="B157" s="1110"/>
      <c r="C157" s="268"/>
      <c r="D157" s="268"/>
    </row>
    <row r="158" spans="1:6" ht="21.75" thickBot="1">
      <c r="A158" s="33">
        <v>1</v>
      </c>
      <c r="B158" s="46" t="s">
        <v>1034</v>
      </c>
      <c r="C158" s="124">
        <f>+C78-C139</f>
        <v>41099</v>
      </c>
      <c r="D158" s="313">
        <f>+D78-D139</f>
        <v>0</v>
      </c>
      <c r="E158" s="313">
        <f>+E78-E139</f>
        <v>-10000</v>
      </c>
      <c r="F158" s="56">
        <f>+F78-F139</f>
        <v>2446</v>
      </c>
    </row>
  </sheetData>
  <sheetProtection/>
  <mergeCells count="19">
    <mergeCell ref="D3:F3"/>
    <mergeCell ref="A79:F79"/>
    <mergeCell ref="A2:B2"/>
    <mergeCell ref="A3:A4"/>
    <mergeCell ref="B3:B4"/>
    <mergeCell ref="C3:C4"/>
    <mergeCell ref="A81:F81"/>
    <mergeCell ref="A82:B82"/>
    <mergeCell ref="A83:A84"/>
    <mergeCell ref="B83:B84"/>
    <mergeCell ref="C83:C84"/>
    <mergeCell ref="D83:F83"/>
    <mergeCell ref="A157:B157"/>
    <mergeCell ref="A140:F140"/>
    <mergeCell ref="A142:F142"/>
    <mergeCell ref="A143:B143"/>
    <mergeCell ref="A146:F146"/>
    <mergeCell ref="A147:B147"/>
    <mergeCell ref="A156:E15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Rábapatona Önkormányzat
2012. ÉVI KÖLTSÉGVETÉSÉNEK MÉRLEGE&amp;10
&amp;R&amp;"Times New Roman CE,Félkövér dőlt"&amp;11 1. tájékoztató tábla a ........./2013. (.......) önkormányzati rendelethez</oddHeader>
  </headerFooter>
  <rowBreaks count="1" manualBreakCount="1">
    <brk id="7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P17" sqref="P17"/>
    </sheetView>
  </sheetViews>
  <sheetFormatPr defaultColWidth="9.00390625" defaultRowHeight="12.75"/>
  <cols>
    <col min="1" max="1" width="6.875" style="64" customWidth="1"/>
    <col min="2" max="2" width="36.00390625" style="63" customWidth="1"/>
    <col min="3" max="3" width="17.00390625" style="63" customWidth="1"/>
    <col min="4" max="9" width="12.875" style="63" customWidth="1"/>
    <col min="10" max="10" width="13.875" style="63" customWidth="1"/>
    <col min="11" max="16384" width="9.375" style="63" customWidth="1"/>
  </cols>
  <sheetData>
    <row r="1" spans="1:10" ht="14.25" thickBot="1">
      <c r="A1" s="663"/>
      <c r="B1" s="664"/>
      <c r="C1" s="664"/>
      <c r="D1" s="664"/>
      <c r="E1" s="664"/>
      <c r="F1" s="664"/>
      <c r="G1" s="664"/>
      <c r="H1" s="664"/>
      <c r="I1" s="664"/>
      <c r="J1" s="709" t="s">
        <v>1184</v>
      </c>
    </row>
    <row r="2" spans="1:10" s="85" customFormat="1" ht="26.25" customHeight="1">
      <c r="A2" s="1219" t="s">
        <v>1238</v>
      </c>
      <c r="B2" s="1216" t="s">
        <v>362</v>
      </c>
      <c r="C2" s="1216" t="s">
        <v>363</v>
      </c>
      <c r="D2" s="1216" t="s">
        <v>364</v>
      </c>
      <c r="E2" s="1216" t="s">
        <v>372</v>
      </c>
      <c r="F2" s="714" t="s">
        <v>365</v>
      </c>
      <c r="G2" s="715"/>
      <c r="H2" s="715"/>
      <c r="I2" s="716"/>
      <c r="J2" s="1144" t="s">
        <v>366</v>
      </c>
    </row>
    <row r="3" spans="1:10" s="86" customFormat="1" ht="32.25" customHeight="1" thickBot="1">
      <c r="A3" s="1220"/>
      <c r="B3" s="1221"/>
      <c r="C3" s="1221"/>
      <c r="D3" s="1217"/>
      <c r="E3" s="1217"/>
      <c r="F3" s="717" t="s">
        <v>1364</v>
      </c>
      <c r="G3" s="718" t="s">
        <v>120</v>
      </c>
      <c r="H3" s="718" t="s">
        <v>373</v>
      </c>
      <c r="I3" s="719" t="s">
        <v>374</v>
      </c>
      <c r="J3" s="1218"/>
    </row>
    <row r="4" spans="1:10" s="349" customFormat="1" ht="13.5" customHeight="1" thickBot="1">
      <c r="A4" s="720">
        <v>1</v>
      </c>
      <c r="B4" s="721">
        <v>2</v>
      </c>
      <c r="C4" s="722">
        <v>3</v>
      </c>
      <c r="D4" s="722">
        <v>4</v>
      </c>
      <c r="E4" s="722">
        <v>5</v>
      </c>
      <c r="F4" s="722">
        <v>6</v>
      </c>
      <c r="G4" s="722">
        <v>7</v>
      </c>
      <c r="H4" s="722">
        <v>8</v>
      </c>
      <c r="I4" s="722">
        <v>9</v>
      </c>
      <c r="J4" s="723" t="s">
        <v>367</v>
      </c>
    </row>
    <row r="5" spans="1:10" ht="33.75" customHeight="1">
      <c r="A5" s="724" t="s">
        <v>1131</v>
      </c>
      <c r="B5" s="725" t="s">
        <v>368</v>
      </c>
      <c r="C5" s="350"/>
      <c r="D5" s="351">
        <f aca="true" t="shared" si="0" ref="D5:I5">SUM(D6:D7)</f>
        <v>0</v>
      </c>
      <c r="E5" s="351">
        <f t="shared" si="0"/>
        <v>0</v>
      </c>
      <c r="F5" s="351">
        <f t="shared" si="0"/>
        <v>0</v>
      </c>
      <c r="G5" s="351">
        <f t="shared" si="0"/>
        <v>0</v>
      </c>
      <c r="H5" s="351">
        <f t="shared" si="0"/>
        <v>0</v>
      </c>
      <c r="I5" s="352">
        <f t="shared" si="0"/>
        <v>0</v>
      </c>
      <c r="J5" s="726">
        <f aca="true" t="shared" si="1" ref="J5:J21">SUM(F5:I5)</f>
        <v>0</v>
      </c>
    </row>
    <row r="6" spans="1:10" ht="21" customHeight="1">
      <c r="A6" s="731" t="s">
        <v>1132</v>
      </c>
      <c r="B6" s="334" t="s">
        <v>1239</v>
      </c>
      <c r="C6" s="354"/>
      <c r="D6" s="44"/>
      <c r="E6" s="44"/>
      <c r="F6" s="44"/>
      <c r="G6" s="44"/>
      <c r="H6" s="44"/>
      <c r="I6" s="67"/>
      <c r="J6" s="727">
        <f t="shared" si="1"/>
        <v>0</v>
      </c>
    </row>
    <row r="7" spans="1:10" ht="21" customHeight="1">
      <c r="A7" s="731" t="s">
        <v>1133</v>
      </c>
      <c r="B7" s="334" t="s">
        <v>1239</v>
      </c>
      <c r="C7" s="354"/>
      <c r="D7" s="44"/>
      <c r="E7" s="44"/>
      <c r="F7" s="44"/>
      <c r="G7" s="44"/>
      <c r="H7" s="44"/>
      <c r="I7" s="67"/>
      <c r="J7" s="727">
        <f t="shared" si="1"/>
        <v>0</v>
      </c>
    </row>
    <row r="8" spans="1:10" ht="36" customHeight="1">
      <c r="A8" s="731" t="s">
        <v>1134</v>
      </c>
      <c r="B8" s="355" t="s">
        <v>369</v>
      </c>
      <c r="C8" s="356"/>
      <c r="D8" s="357">
        <f aca="true" t="shared" si="2" ref="D8:I8">SUM(D9:D10)</f>
        <v>0</v>
      </c>
      <c r="E8" s="357">
        <f t="shared" si="2"/>
        <v>0</v>
      </c>
      <c r="F8" s="357">
        <f t="shared" si="2"/>
        <v>0</v>
      </c>
      <c r="G8" s="357">
        <f t="shared" si="2"/>
        <v>0</v>
      </c>
      <c r="H8" s="357">
        <f t="shared" si="2"/>
        <v>0</v>
      </c>
      <c r="I8" s="358">
        <f t="shared" si="2"/>
        <v>0</v>
      </c>
      <c r="J8" s="728">
        <f t="shared" si="1"/>
        <v>0</v>
      </c>
    </row>
    <row r="9" spans="1:10" ht="21" customHeight="1">
      <c r="A9" s="731" t="s">
        <v>1135</v>
      </c>
      <c r="B9" s="334" t="s">
        <v>1239</v>
      </c>
      <c r="C9" s="354"/>
      <c r="D9" s="44"/>
      <c r="E9" s="44"/>
      <c r="F9" s="44"/>
      <c r="G9" s="44"/>
      <c r="H9" s="44"/>
      <c r="I9" s="67"/>
      <c r="J9" s="727">
        <f t="shared" si="1"/>
        <v>0</v>
      </c>
    </row>
    <row r="10" spans="1:10" ht="18" customHeight="1">
      <c r="A10" s="731" t="s">
        <v>1136</v>
      </c>
      <c r="B10" s="334"/>
      <c r="C10" s="354"/>
      <c r="D10" s="44"/>
      <c r="E10" s="44"/>
      <c r="F10" s="44"/>
      <c r="G10" s="44"/>
      <c r="H10" s="44"/>
      <c r="I10" s="67"/>
      <c r="J10" s="727">
        <f t="shared" si="1"/>
        <v>0</v>
      </c>
    </row>
    <row r="11" spans="1:10" ht="21" customHeight="1">
      <c r="A11" s="731" t="s">
        <v>1137</v>
      </c>
      <c r="B11" s="359" t="s">
        <v>370</v>
      </c>
      <c r="C11" s="356"/>
      <c r="D11" s="357">
        <f aca="true" t="shared" si="3" ref="D11:I11">SUM(D12:D13)</f>
        <v>15463</v>
      </c>
      <c r="E11" s="357">
        <f t="shared" si="3"/>
        <v>7506</v>
      </c>
      <c r="F11" s="357">
        <f t="shared" si="3"/>
        <v>901</v>
      </c>
      <c r="G11" s="357">
        <f t="shared" si="3"/>
        <v>901</v>
      </c>
      <c r="H11" s="357">
        <f t="shared" si="3"/>
        <v>890</v>
      </c>
      <c r="I11" s="357">
        <f t="shared" si="3"/>
        <v>5265</v>
      </c>
      <c r="J11" s="728">
        <f t="shared" si="1"/>
        <v>7957</v>
      </c>
    </row>
    <row r="12" spans="1:10" ht="21" customHeight="1">
      <c r="A12" s="731"/>
      <c r="B12" s="359" t="s">
        <v>343</v>
      </c>
      <c r="C12" s="354">
        <v>2007</v>
      </c>
      <c r="D12" s="1097">
        <v>12267</v>
      </c>
      <c r="E12" s="1097">
        <v>6123</v>
      </c>
      <c r="F12" s="1097">
        <v>293</v>
      </c>
      <c r="G12" s="1097">
        <v>293</v>
      </c>
      <c r="H12" s="1097">
        <v>293</v>
      </c>
      <c r="I12" s="1098">
        <v>5265</v>
      </c>
      <c r="J12" s="1099">
        <f t="shared" si="1"/>
        <v>6144</v>
      </c>
    </row>
    <row r="13" spans="1:10" ht="21" customHeight="1">
      <c r="A13" s="731"/>
      <c r="B13" s="359" t="s">
        <v>343</v>
      </c>
      <c r="C13" s="354">
        <v>2010</v>
      </c>
      <c r="D13" s="44">
        <v>3196</v>
      </c>
      <c r="E13" s="44">
        <v>1383</v>
      </c>
      <c r="F13" s="44">
        <v>608</v>
      </c>
      <c r="G13" s="44">
        <v>608</v>
      </c>
      <c r="H13" s="44">
        <v>597</v>
      </c>
      <c r="I13" s="67">
        <v>0</v>
      </c>
      <c r="J13" s="727">
        <f t="shared" si="1"/>
        <v>1813</v>
      </c>
    </row>
    <row r="14" spans="1:10" ht="21" customHeight="1">
      <c r="A14" s="731" t="s">
        <v>1138</v>
      </c>
      <c r="B14" s="359" t="s">
        <v>371</v>
      </c>
      <c r="C14" s="356"/>
      <c r="D14" s="357">
        <f aca="true" t="shared" si="4" ref="D14:I14">SUM(D15:D15)</f>
        <v>0</v>
      </c>
      <c r="E14" s="357">
        <f t="shared" si="4"/>
        <v>0</v>
      </c>
      <c r="F14" s="357">
        <f t="shared" si="4"/>
        <v>0</v>
      </c>
      <c r="G14" s="357">
        <f t="shared" si="4"/>
        <v>0</v>
      </c>
      <c r="H14" s="357">
        <f t="shared" si="4"/>
        <v>0</v>
      </c>
      <c r="I14" s="358">
        <f t="shared" si="4"/>
        <v>0</v>
      </c>
      <c r="J14" s="728">
        <f t="shared" si="1"/>
        <v>0</v>
      </c>
    </row>
    <row r="15" spans="1:10" ht="21" customHeight="1">
      <c r="A15" s="731" t="s">
        <v>1139</v>
      </c>
      <c r="B15" s="334" t="s">
        <v>1239</v>
      </c>
      <c r="C15" s="354"/>
      <c r="D15" s="44"/>
      <c r="E15" s="44"/>
      <c r="F15" s="44"/>
      <c r="G15" s="44"/>
      <c r="H15" s="44"/>
      <c r="I15" s="67"/>
      <c r="J15" s="727">
        <f t="shared" si="1"/>
        <v>0</v>
      </c>
    </row>
    <row r="16" spans="1:10" ht="21" customHeight="1">
      <c r="A16" s="731" t="s">
        <v>1140</v>
      </c>
      <c r="B16" s="732" t="s">
        <v>1313</v>
      </c>
      <c r="C16" s="360"/>
      <c r="D16" s="361">
        <f aca="true" t="shared" si="5" ref="D16:I16">SUM(D17:D21)</f>
        <v>17948</v>
      </c>
      <c r="E16" s="361">
        <f t="shared" si="5"/>
        <v>4000</v>
      </c>
      <c r="F16" s="361">
        <f t="shared" si="5"/>
        <v>4962</v>
      </c>
      <c r="G16" s="361">
        <f t="shared" si="5"/>
        <v>3095</v>
      </c>
      <c r="H16" s="361">
        <f t="shared" si="5"/>
        <v>2995</v>
      </c>
      <c r="I16" s="362">
        <f t="shared" si="5"/>
        <v>2896</v>
      </c>
      <c r="J16" s="728">
        <f t="shared" si="1"/>
        <v>13948</v>
      </c>
    </row>
    <row r="17" spans="1:10" ht="21" customHeight="1">
      <c r="A17" s="731" t="s">
        <v>1141</v>
      </c>
      <c r="B17" s="334" t="s">
        <v>344</v>
      </c>
      <c r="C17" s="354"/>
      <c r="D17" s="44"/>
      <c r="E17" s="44"/>
      <c r="F17" s="44"/>
      <c r="G17" s="44"/>
      <c r="H17" s="44"/>
      <c r="I17" s="67"/>
      <c r="J17" s="728">
        <f t="shared" si="1"/>
        <v>0</v>
      </c>
    </row>
    <row r="18" spans="1:10" ht="21" customHeight="1">
      <c r="A18" s="731"/>
      <c r="B18" s="744" t="s">
        <v>345</v>
      </c>
      <c r="C18" s="363">
        <v>2011</v>
      </c>
      <c r="D18" s="90">
        <v>13336</v>
      </c>
      <c r="E18" s="90">
        <v>2333</v>
      </c>
      <c r="F18" s="90">
        <v>2445</v>
      </c>
      <c r="G18" s="90">
        <v>2445</v>
      </c>
      <c r="H18" s="90">
        <v>2445</v>
      </c>
      <c r="I18" s="364">
        <v>2446</v>
      </c>
      <c r="J18" s="728">
        <f t="shared" si="1"/>
        <v>9781</v>
      </c>
    </row>
    <row r="19" spans="1:10" ht="21" customHeight="1">
      <c r="A19" s="731"/>
      <c r="B19" s="744" t="s">
        <v>346</v>
      </c>
      <c r="C19" s="363">
        <v>2011</v>
      </c>
      <c r="D19" s="90">
        <v>4612</v>
      </c>
      <c r="E19" s="90">
        <v>1667</v>
      </c>
      <c r="F19" s="90">
        <v>756</v>
      </c>
      <c r="G19" s="90">
        <v>650</v>
      </c>
      <c r="H19" s="90">
        <v>550</v>
      </c>
      <c r="I19" s="364">
        <v>450</v>
      </c>
      <c r="J19" s="728">
        <f t="shared" si="1"/>
        <v>2406</v>
      </c>
    </row>
    <row r="20" spans="1:10" ht="21" customHeight="1">
      <c r="A20" s="731"/>
      <c r="B20" s="744" t="s">
        <v>345</v>
      </c>
      <c r="C20" s="363"/>
      <c r="D20" s="90"/>
      <c r="E20" s="90"/>
      <c r="F20" s="90">
        <v>1222</v>
      </c>
      <c r="G20" s="90"/>
      <c r="H20" s="90"/>
      <c r="I20" s="364"/>
      <c r="J20" s="728">
        <f t="shared" si="1"/>
        <v>1222</v>
      </c>
    </row>
    <row r="21" spans="1:10" ht="21" customHeight="1" thickBot="1">
      <c r="A21" s="731"/>
      <c r="B21" s="744" t="s">
        <v>346</v>
      </c>
      <c r="C21" s="363"/>
      <c r="D21" s="90"/>
      <c r="E21" s="90"/>
      <c r="F21" s="90">
        <v>539</v>
      </c>
      <c r="G21" s="90"/>
      <c r="H21" s="90"/>
      <c r="I21" s="364"/>
      <c r="J21" s="728">
        <f t="shared" si="1"/>
        <v>539</v>
      </c>
    </row>
    <row r="22" spans="1:10" ht="21" customHeight="1" thickBot="1">
      <c r="A22" s="731" t="s">
        <v>1142</v>
      </c>
      <c r="B22" s="730" t="s">
        <v>1323</v>
      </c>
      <c r="C22" s="366"/>
      <c r="D22" s="120">
        <f aca="true" t="shared" si="6" ref="D22:J22">D5+D8+D11+D14+D16</f>
        <v>33411</v>
      </c>
      <c r="E22" s="120">
        <f t="shared" si="6"/>
        <v>11506</v>
      </c>
      <c r="F22" s="120">
        <f t="shared" si="6"/>
        <v>5863</v>
      </c>
      <c r="G22" s="120">
        <f t="shared" si="6"/>
        <v>3996</v>
      </c>
      <c r="H22" s="120">
        <f t="shared" si="6"/>
        <v>3885</v>
      </c>
      <c r="I22" s="335">
        <f t="shared" si="6"/>
        <v>8161</v>
      </c>
      <c r="J22" s="729">
        <f t="shared" si="6"/>
        <v>21905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8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......../2013.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18" sqref="K18"/>
    </sheetView>
  </sheetViews>
  <sheetFormatPr defaultColWidth="9.00390625" defaultRowHeight="12.75"/>
  <cols>
    <col min="1" max="1" width="6.875" style="64" customWidth="1"/>
    <col min="2" max="2" width="50.375" style="63" customWidth="1"/>
    <col min="3" max="5" width="12.875" style="63" customWidth="1"/>
    <col min="6" max="6" width="13.875" style="63" customWidth="1"/>
    <col min="7" max="7" width="15.50390625" style="63" customWidth="1"/>
    <col min="8" max="8" width="16.875" style="63" customWidth="1"/>
    <col min="9" max="16384" width="9.375" style="63" customWidth="1"/>
  </cols>
  <sheetData>
    <row r="1" spans="1:8" s="92" customFormat="1" ht="15.75" thickBot="1">
      <c r="A1" s="91"/>
      <c r="H1" s="65" t="s">
        <v>1184</v>
      </c>
    </row>
    <row r="2" spans="1:8" s="85" customFormat="1" ht="26.25" customHeight="1">
      <c r="A2" s="1224" t="s">
        <v>1238</v>
      </c>
      <c r="B2" s="1226" t="s">
        <v>375</v>
      </c>
      <c r="C2" s="1224" t="s">
        <v>376</v>
      </c>
      <c r="D2" s="1224" t="s">
        <v>377</v>
      </c>
      <c r="E2" s="1228" t="s">
        <v>382</v>
      </c>
      <c r="F2" s="1230" t="s">
        <v>378</v>
      </c>
      <c r="G2" s="1231"/>
      <c r="H2" s="1222" t="s">
        <v>383</v>
      </c>
    </row>
    <row r="3" spans="1:8" s="86" customFormat="1" ht="40.5" customHeight="1" thickBot="1">
      <c r="A3" s="1225"/>
      <c r="B3" s="1227"/>
      <c r="C3" s="1227"/>
      <c r="D3" s="1225"/>
      <c r="E3" s="1229"/>
      <c r="F3" s="348" t="s">
        <v>1364</v>
      </c>
      <c r="G3" s="367" t="s">
        <v>120</v>
      </c>
      <c r="H3" s="1223"/>
    </row>
    <row r="4" spans="1:8" s="87" customFormat="1" ht="12.75" customHeight="1" thickBot="1">
      <c r="A4" s="368">
        <v>1</v>
      </c>
      <c r="B4" s="369">
        <v>2</v>
      </c>
      <c r="C4" s="369">
        <v>3</v>
      </c>
      <c r="D4" s="370">
        <v>4</v>
      </c>
      <c r="E4" s="368">
        <v>5</v>
      </c>
      <c r="F4" s="370">
        <v>6</v>
      </c>
      <c r="G4" s="370">
        <v>7</v>
      </c>
      <c r="H4" s="255">
        <v>8</v>
      </c>
    </row>
    <row r="5" spans="1:8" ht="19.5" customHeight="1" thickBot="1">
      <c r="A5" s="365" t="s">
        <v>1131</v>
      </c>
      <c r="B5" s="371" t="s">
        <v>379</v>
      </c>
      <c r="C5" s="372"/>
      <c r="D5" s="373"/>
      <c r="E5" s="374">
        <f>SUM(E6:E9)</f>
        <v>0</v>
      </c>
      <c r="F5" s="375">
        <f>SUM(F6:F9)</f>
        <v>0</v>
      </c>
      <c r="G5" s="375">
        <f>SUM(G6:G9)</f>
        <v>0</v>
      </c>
      <c r="H5" s="376">
        <f>SUM(H6:H9)</f>
        <v>0</v>
      </c>
    </row>
    <row r="6" spans="1:8" ht="19.5" customHeight="1">
      <c r="A6" s="353" t="s">
        <v>1132</v>
      </c>
      <c r="B6" s="88"/>
      <c r="C6" s="377"/>
      <c r="D6" s="378"/>
      <c r="E6" s="89"/>
      <c r="F6" s="44"/>
      <c r="G6" s="44"/>
      <c r="H6" s="38"/>
    </row>
    <row r="7" spans="1:8" ht="19.5" customHeight="1">
      <c r="A7" s="353" t="s">
        <v>1133</v>
      </c>
      <c r="B7" s="88" t="s">
        <v>1239</v>
      </c>
      <c r="C7" s="377"/>
      <c r="D7" s="378"/>
      <c r="E7" s="89"/>
      <c r="F7" s="44"/>
      <c r="G7" s="44"/>
      <c r="H7" s="38"/>
    </row>
    <row r="8" spans="1:8" ht="19.5" customHeight="1">
      <c r="A8" s="353" t="s">
        <v>1134</v>
      </c>
      <c r="B8" s="88" t="s">
        <v>1239</v>
      </c>
      <c r="C8" s="377"/>
      <c r="D8" s="378"/>
      <c r="E8" s="89"/>
      <c r="F8" s="44"/>
      <c r="G8" s="44"/>
      <c r="H8" s="38"/>
    </row>
    <row r="9" spans="1:8" ht="19.5" customHeight="1" thickBot="1">
      <c r="A9" s="353" t="s">
        <v>1135</v>
      </c>
      <c r="B9" s="88" t="s">
        <v>1239</v>
      </c>
      <c r="C9" s="377"/>
      <c r="D9" s="378"/>
      <c r="E9" s="89"/>
      <c r="F9" s="44"/>
      <c r="G9" s="44"/>
      <c r="H9" s="38"/>
    </row>
    <row r="10" spans="1:8" ht="19.5" customHeight="1" thickBot="1">
      <c r="A10" s="365" t="s">
        <v>1136</v>
      </c>
      <c r="B10" s="371" t="s">
        <v>380</v>
      </c>
      <c r="C10" s="379"/>
      <c r="D10" s="380"/>
      <c r="E10" s="374">
        <v>0</v>
      </c>
      <c r="F10" s="375">
        <f>SUM(F11:F14)</f>
        <v>0</v>
      </c>
      <c r="G10" s="375">
        <f>SUM(G11:G14)</f>
        <v>0</v>
      </c>
      <c r="H10" s="376">
        <f>SUM(H11:H14)</f>
        <v>0</v>
      </c>
    </row>
    <row r="11" spans="1:8" ht="19.5" customHeight="1">
      <c r="A11" s="353" t="s">
        <v>1137</v>
      </c>
      <c r="B11" s="88" t="s">
        <v>69</v>
      </c>
      <c r="C11" s="377"/>
      <c r="D11" s="378"/>
      <c r="E11" s="89" t="s">
        <v>70</v>
      </c>
      <c r="F11" s="44"/>
      <c r="G11" s="44"/>
      <c r="H11" s="38"/>
    </row>
    <row r="12" spans="1:8" ht="19.5" customHeight="1">
      <c r="A12" s="353" t="s">
        <v>1138</v>
      </c>
      <c r="B12" s="88" t="s">
        <v>1239</v>
      </c>
      <c r="C12" s="377"/>
      <c r="D12" s="378"/>
      <c r="E12" s="89"/>
      <c r="F12" s="44"/>
      <c r="G12" s="44"/>
      <c r="H12" s="38"/>
    </row>
    <row r="13" spans="1:8" ht="19.5" customHeight="1">
      <c r="A13" s="353" t="s">
        <v>1139</v>
      </c>
      <c r="B13" s="88" t="s">
        <v>1239</v>
      </c>
      <c r="C13" s="377"/>
      <c r="D13" s="378"/>
      <c r="E13" s="89"/>
      <c r="F13" s="44"/>
      <c r="G13" s="44"/>
      <c r="H13" s="38"/>
    </row>
    <row r="14" spans="1:8" ht="19.5" customHeight="1" thickBot="1">
      <c r="A14" s="353" t="s">
        <v>1140</v>
      </c>
      <c r="B14" s="88" t="s">
        <v>1239</v>
      </c>
      <c r="C14" s="377"/>
      <c r="D14" s="378"/>
      <c r="E14" s="89"/>
      <c r="F14" s="44"/>
      <c r="G14" s="44"/>
      <c r="H14" s="38"/>
    </row>
    <row r="15" spans="1:8" ht="19.5" customHeight="1" thickBot="1">
      <c r="A15" s="365" t="s">
        <v>1141</v>
      </c>
      <c r="B15" s="371" t="s">
        <v>381</v>
      </c>
      <c r="C15" s="372"/>
      <c r="D15" s="373"/>
      <c r="E15" s="374" t="s">
        <v>70</v>
      </c>
      <c r="F15" s="375">
        <f>F5+F10</f>
        <v>0</v>
      </c>
      <c r="G15" s="375">
        <f>G5+G10</f>
        <v>0</v>
      </c>
      <c r="H15" s="376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......../2013.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25" sqref="E25"/>
    </sheetView>
  </sheetViews>
  <sheetFormatPr defaultColWidth="9.00390625" defaultRowHeight="12.75"/>
  <cols>
    <col min="1" max="1" width="6.875" style="63" customWidth="1"/>
    <col min="2" max="2" width="43.125" style="64" customWidth="1"/>
    <col min="3" max="4" width="11.625" style="64" customWidth="1"/>
    <col min="5" max="5" width="11.625" style="63" customWidth="1"/>
    <col min="6" max="6" width="37.50390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1346</v>
      </c>
      <c r="C1" s="61"/>
      <c r="D1" s="61"/>
      <c r="E1" s="62"/>
      <c r="F1" s="62"/>
      <c r="G1" s="62"/>
      <c r="H1" s="62"/>
      <c r="I1" s="62"/>
      <c r="J1" s="1125" t="s">
        <v>1048</v>
      </c>
    </row>
    <row r="2" spans="9:10" ht="14.25" thickBot="1">
      <c r="I2" s="65" t="s">
        <v>1184</v>
      </c>
      <c r="J2" s="1125"/>
    </row>
    <row r="3" spans="1:10" ht="18" customHeight="1" thickBot="1">
      <c r="A3" s="1123" t="s">
        <v>1238</v>
      </c>
      <c r="B3" s="615" t="s">
        <v>1170</v>
      </c>
      <c r="C3" s="616"/>
      <c r="D3" s="616"/>
      <c r="E3" s="617"/>
      <c r="F3" s="615" t="s">
        <v>1176</v>
      </c>
      <c r="G3" s="618"/>
      <c r="H3" s="618"/>
      <c r="I3" s="619"/>
      <c r="J3" s="1125"/>
    </row>
    <row r="4" spans="1:10" s="66" customFormat="1" ht="35.25" customHeight="1" thickBot="1">
      <c r="A4" s="1124"/>
      <c r="B4" s="177" t="s">
        <v>1185</v>
      </c>
      <c r="C4" s="620" t="s">
        <v>181</v>
      </c>
      <c r="D4" s="620" t="s">
        <v>180</v>
      </c>
      <c r="E4" s="178" t="s">
        <v>182</v>
      </c>
      <c r="F4" s="177" t="s">
        <v>1185</v>
      </c>
      <c r="G4" s="620" t="s">
        <v>181</v>
      </c>
      <c r="H4" s="620" t="s">
        <v>180</v>
      </c>
      <c r="I4" s="178" t="s">
        <v>182</v>
      </c>
      <c r="J4" s="1125"/>
    </row>
    <row r="5" spans="1:10" s="115" customFormat="1" ht="12" customHeight="1" thickBot="1">
      <c r="A5" s="621">
        <v>1</v>
      </c>
      <c r="B5" s="622">
        <v>2</v>
      </c>
      <c r="C5" s="623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29" t="s">
        <v>1131</v>
      </c>
      <c r="B6" s="627" t="s">
        <v>103</v>
      </c>
      <c r="C6" s="734"/>
      <c r="D6" s="733">
        <v>141531</v>
      </c>
      <c r="E6" s="743">
        <v>140939</v>
      </c>
      <c r="F6" s="627" t="s">
        <v>1186</v>
      </c>
      <c r="G6" s="743"/>
      <c r="H6" s="757">
        <v>154993</v>
      </c>
      <c r="I6" s="758">
        <v>154470</v>
      </c>
      <c r="J6" s="1125"/>
    </row>
    <row r="7" spans="1:10" ht="26.25" customHeight="1">
      <c r="A7" s="630" t="s">
        <v>1132</v>
      </c>
      <c r="B7" s="628" t="s">
        <v>1411</v>
      </c>
      <c r="C7" s="734"/>
      <c r="D7" s="734">
        <v>29299</v>
      </c>
      <c r="E7" s="744">
        <v>27893</v>
      </c>
      <c r="F7" s="628" t="s">
        <v>1187</v>
      </c>
      <c r="G7" s="744"/>
      <c r="H7" s="736">
        <v>40316</v>
      </c>
      <c r="I7" s="759">
        <v>39366</v>
      </c>
      <c r="J7" s="1125"/>
    </row>
    <row r="8" spans="1:10" ht="12.75" customHeight="1">
      <c r="A8" s="630" t="s">
        <v>1133</v>
      </c>
      <c r="B8" s="628" t="s">
        <v>1384</v>
      </c>
      <c r="C8" s="734"/>
      <c r="D8" s="734">
        <v>40</v>
      </c>
      <c r="E8" s="744">
        <v>56</v>
      </c>
      <c r="F8" s="628" t="s">
        <v>1188</v>
      </c>
      <c r="G8" s="744"/>
      <c r="H8" s="736">
        <v>87676</v>
      </c>
      <c r="I8" s="759">
        <v>82969</v>
      </c>
      <c r="J8" s="1125"/>
    </row>
    <row r="9" spans="1:10" ht="12.75" customHeight="1">
      <c r="A9" s="630" t="s">
        <v>1134</v>
      </c>
      <c r="B9" s="631" t="s">
        <v>1243</v>
      </c>
      <c r="C9" s="734"/>
      <c r="D9" s="735">
        <v>100482</v>
      </c>
      <c r="E9" s="744">
        <v>100482</v>
      </c>
      <c r="F9" s="628" t="s">
        <v>2</v>
      </c>
      <c r="G9" s="744"/>
      <c r="H9" s="736">
        <v>31277</v>
      </c>
      <c r="I9" s="759">
        <v>30053</v>
      </c>
      <c r="J9" s="1125"/>
    </row>
    <row r="10" spans="1:10" ht="12.75" customHeight="1">
      <c r="A10" s="630" t="s">
        <v>1135</v>
      </c>
      <c r="B10" s="628" t="s">
        <v>1278</v>
      </c>
      <c r="C10" s="734"/>
      <c r="D10" s="734">
        <v>31205</v>
      </c>
      <c r="E10" s="744">
        <v>28407</v>
      </c>
      <c r="F10" s="628" t="s">
        <v>1</v>
      </c>
      <c r="G10" s="744"/>
      <c r="H10" s="736">
        <v>7</v>
      </c>
      <c r="I10" s="759">
        <v>7</v>
      </c>
      <c r="J10" s="1125"/>
    </row>
    <row r="11" spans="1:10" ht="12.75" customHeight="1">
      <c r="A11" s="630" t="s">
        <v>1136</v>
      </c>
      <c r="B11" s="628" t="s">
        <v>1175</v>
      </c>
      <c r="C11" s="734"/>
      <c r="D11" s="736"/>
      <c r="E11" s="745"/>
      <c r="F11" s="68" t="s">
        <v>1163</v>
      </c>
      <c r="G11" s="744"/>
      <c r="H11" s="736">
        <v>5697</v>
      </c>
      <c r="I11" s="759"/>
      <c r="J11" s="1125"/>
    </row>
    <row r="12" spans="1:10" ht="12.75" customHeight="1">
      <c r="A12" s="630" t="s">
        <v>1137</v>
      </c>
      <c r="B12" s="628" t="s">
        <v>1288</v>
      </c>
      <c r="C12" s="734"/>
      <c r="D12" s="734">
        <v>115</v>
      </c>
      <c r="E12" s="744">
        <v>115</v>
      </c>
      <c r="F12" s="68"/>
      <c r="G12" s="744"/>
      <c r="H12" s="736"/>
      <c r="I12" s="759"/>
      <c r="J12" s="1125"/>
    </row>
    <row r="13" spans="1:10" ht="12.75" customHeight="1">
      <c r="A13" s="630" t="s">
        <v>1138</v>
      </c>
      <c r="B13" s="628" t="s">
        <v>1350</v>
      </c>
      <c r="C13" s="734"/>
      <c r="D13" s="734"/>
      <c r="E13" s="744"/>
      <c r="F13" s="68"/>
      <c r="G13" s="744"/>
      <c r="H13" s="736"/>
      <c r="I13" s="759"/>
      <c r="J13" s="1125"/>
    </row>
    <row r="14" spans="1:10" ht="12.75" customHeight="1">
      <c r="A14" s="630" t="s">
        <v>1139</v>
      </c>
      <c r="B14" s="77"/>
      <c r="C14" s="746"/>
      <c r="D14" s="734"/>
      <c r="E14" s="745"/>
      <c r="F14" s="68"/>
      <c r="G14" s="744"/>
      <c r="H14" s="736"/>
      <c r="I14" s="759"/>
      <c r="J14" s="1125"/>
    </row>
    <row r="15" spans="1:10" ht="12.75" customHeight="1">
      <c r="A15" s="630" t="s">
        <v>1140</v>
      </c>
      <c r="B15" s="68"/>
      <c r="C15" s="744"/>
      <c r="D15" s="734">
        <v>7917</v>
      </c>
      <c r="E15" s="744">
        <v>7917</v>
      </c>
      <c r="F15" s="68"/>
      <c r="G15" s="744"/>
      <c r="H15" s="736"/>
      <c r="I15" s="759"/>
      <c r="J15" s="1125"/>
    </row>
    <row r="16" spans="1:10" ht="12.75" customHeight="1">
      <c r="A16" s="630" t="s">
        <v>1141</v>
      </c>
      <c r="B16" s="68"/>
      <c r="C16" s="744"/>
      <c r="D16" s="734">
        <v>-21970</v>
      </c>
      <c r="E16" s="744">
        <v>-21970</v>
      </c>
      <c r="F16" s="68"/>
      <c r="G16" s="744"/>
      <c r="H16" s="736"/>
      <c r="I16" s="759"/>
      <c r="J16" s="1125"/>
    </row>
    <row r="17" spans="1:10" ht="12.75" customHeight="1" thickBot="1">
      <c r="A17" s="630" t="s">
        <v>1142</v>
      </c>
      <c r="B17" s="78"/>
      <c r="C17" s="747"/>
      <c r="D17" s="737"/>
      <c r="E17" s="747"/>
      <c r="F17" s="68"/>
      <c r="G17" s="747"/>
      <c r="H17" s="760"/>
      <c r="I17" s="761"/>
      <c r="J17" s="1125"/>
    </row>
    <row r="18" spans="1:10" ht="15.75" customHeight="1" thickBot="1">
      <c r="A18" s="632" t="s">
        <v>1143</v>
      </c>
      <c r="B18" s="117" t="s">
        <v>1328</v>
      </c>
      <c r="C18" s="748">
        <f>SUM(C6:C17)</f>
        <v>0</v>
      </c>
      <c r="D18" s="748">
        <f>SUM(D6:D17)</f>
        <v>288619</v>
      </c>
      <c r="E18" s="748">
        <f>SUM(E6:E17)</f>
        <v>283839</v>
      </c>
      <c r="F18" s="117" t="s">
        <v>1329</v>
      </c>
      <c r="G18" s="762">
        <f>SUM(G6:G17)</f>
        <v>0</v>
      </c>
      <c r="H18" s="762">
        <f>SUM(H6:H17)</f>
        <v>319966</v>
      </c>
      <c r="I18" s="763">
        <f>SUM(I6:I17)</f>
        <v>306865</v>
      </c>
      <c r="J18" s="1125"/>
    </row>
    <row r="19" spans="1:10" ht="12.75" customHeight="1">
      <c r="A19" s="633" t="s">
        <v>1144</v>
      </c>
      <c r="B19" s="639" t="s">
        <v>1347</v>
      </c>
      <c r="C19" s="749"/>
      <c r="D19" s="738">
        <v>22052</v>
      </c>
      <c r="E19" s="749">
        <v>9904</v>
      </c>
      <c r="F19" s="641" t="s">
        <v>26</v>
      </c>
      <c r="G19" s="752"/>
      <c r="H19" s="764"/>
      <c r="I19" s="765"/>
      <c r="J19" s="1125"/>
    </row>
    <row r="20" spans="1:10" ht="12.75" customHeight="1">
      <c r="A20" s="634" t="s">
        <v>1145</v>
      </c>
      <c r="B20" s="640" t="s">
        <v>104</v>
      </c>
      <c r="C20" s="750"/>
      <c r="D20" s="739"/>
      <c r="E20" s="750"/>
      <c r="F20" s="641" t="s">
        <v>27</v>
      </c>
      <c r="G20" s="751"/>
      <c r="H20" s="766"/>
      <c r="I20" s="767"/>
      <c r="J20" s="1125"/>
    </row>
    <row r="21" spans="1:10" ht="12.75" customHeight="1">
      <c r="A21" s="635" t="s">
        <v>1146</v>
      </c>
      <c r="B21" s="641" t="s">
        <v>1437</v>
      </c>
      <c r="C21" s="751"/>
      <c r="D21" s="740"/>
      <c r="E21" s="751"/>
      <c r="F21" s="641" t="s">
        <v>107</v>
      </c>
      <c r="G21" s="751"/>
      <c r="H21" s="766"/>
      <c r="I21" s="767"/>
      <c r="J21" s="1125"/>
    </row>
    <row r="22" spans="1:10" ht="12.75" customHeight="1">
      <c r="A22" s="635" t="s">
        <v>1147</v>
      </c>
      <c r="B22" s="641" t="s">
        <v>1438</v>
      </c>
      <c r="C22" s="740"/>
      <c r="D22" s="740"/>
      <c r="E22" s="751"/>
      <c r="F22" s="641" t="s">
        <v>1344</v>
      </c>
      <c r="G22" s="751"/>
      <c r="H22" s="766"/>
      <c r="I22" s="767"/>
      <c r="J22" s="1125"/>
    </row>
    <row r="23" spans="1:10" ht="12.75" customHeight="1">
      <c r="A23" s="635" t="s">
        <v>1148</v>
      </c>
      <c r="B23" s="641" t="s">
        <v>105</v>
      </c>
      <c r="C23" s="740"/>
      <c r="D23" s="740">
        <v>250</v>
      </c>
      <c r="E23" s="751">
        <v>250</v>
      </c>
      <c r="F23" s="642" t="s">
        <v>28</v>
      </c>
      <c r="G23" s="752"/>
      <c r="H23" s="764">
        <v>250</v>
      </c>
      <c r="I23" s="767">
        <v>250</v>
      </c>
      <c r="J23" s="1125"/>
    </row>
    <row r="24" spans="1:10" ht="27" customHeight="1">
      <c r="A24" s="635" t="s">
        <v>1149</v>
      </c>
      <c r="B24" s="641" t="s">
        <v>106</v>
      </c>
      <c r="C24" s="740"/>
      <c r="D24" s="740"/>
      <c r="E24" s="751">
        <v>6000</v>
      </c>
      <c r="F24" s="641" t="s">
        <v>108</v>
      </c>
      <c r="G24" s="751"/>
      <c r="H24" s="766"/>
      <c r="I24" s="767"/>
      <c r="J24" s="1125"/>
    </row>
    <row r="25" spans="1:10" ht="24" customHeight="1">
      <c r="A25" s="636" t="s">
        <v>1150</v>
      </c>
      <c r="B25" s="642" t="s">
        <v>1441</v>
      </c>
      <c r="C25" s="741"/>
      <c r="D25" s="741"/>
      <c r="E25" s="752"/>
      <c r="F25" s="627" t="s">
        <v>29</v>
      </c>
      <c r="G25" s="768"/>
      <c r="H25" s="735"/>
      <c r="I25" s="765"/>
      <c r="J25" s="1125"/>
    </row>
    <row r="26" spans="1:10" ht="12.75" customHeight="1">
      <c r="A26" s="635" t="s">
        <v>1151</v>
      </c>
      <c r="B26" s="641" t="s">
        <v>1442</v>
      </c>
      <c r="C26" s="740"/>
      <c r="D26" s="740"/>
      <c r="E26" s="751"/>
      <c r="F26" s="628" t="s">
        <v>30</v>
      </c>
      <c r="G26" s="744"/>
      <c r="H26" s="736"/>
      <c r="I26" s="767"/>
      <c r="J26" s="1125"/>
    </row>
    <row r="27" spans="1:10" ht="12.75" customHeight="1">
      <c r="A27" s="629" t="s">
        <v>1152</v>
      </c>
      <c r="B27" s="107"/>
      <c r="C27" s="733"/>
      <c r="D27" s="733"/>
      <c r="E27" s="753"/>
      <c r="F27" s="627" t="s">
        <v>1297</v>
      </c>
      <c r="G27" s="743"/>
      <c r="H27" s="757"/>
      <c r="I27" s="769"/>
      <c r="J27" s="1125"/>
    </row>
    <row r="28" spans="1:10" ht="12.75" customHeight="1">
      <c r="A28" s="637" t="s">
        <v>1153</v>
      </c>
      <c r="B28" s="78"/>
      <c r="C28" s="737"/>
      <c r="D28" s="737"/>
      <c r="E28" s="754"/>
      <c r="F28" s="78"/>
      <c r="G28" s="747"/>
      <c r="H28" s="760"/>
      <c r="I28" s="770"/>
      <c r="J28" s="1125"/>
    </row>
    <row r="29" spans="1:10" ht="12.75" customHeight="1" thickBot="1">
      <c r="A29" s="638" t="s">
        <v>1154</v>
      </c>
      <c r="B29" s="69"/>
      <c r="C29" s="742"/>
      <c r="D29" s="742"/>
      <c r="E29" s="755"/>
      <c r="F29" s="69"/>
      <c r="G29" s="771"/>
      <c r="H29" s="772"/>
      <c r="I29" s="773"/>
      <c r="J29" s="1125"/>
    </row>
    <row r="30" spans="1:10" ht="15.75" customHeight="1" thickBot="1">
      <c r="A30" s="632" t="s">
        <v>1155</v>
      </c>
      <c r="B30" s="117" t="s">
        <v>115</v>
      </c>
      <c r="C30" s="748">
        <f>SUM(C21:C29)</f>
        <v>0</v>
      </c>
      <c r="D30" s="748">
        <f>SUM(D21:D29)</f>
        <v>250</v>
      </c>
      <c r="E30" s="748">
        <f>SUM(E21:E29)</f>
        <v>6250</v>
      </c>
      <c r="F30" s="117" t="s">
        <v>116</v>
      </c>
      <c r="G30" s="748">
        <f>SUM(G19:G29)</f>
        <v>0</v>
      </c>
      <c r="H30" s="774">
        <f>SUM(H19:H29)</f>
        <v>250</v>
      </c>
      <c r="I30" s="775">
        <f>SUM(I19:I29)</f>
        <v>250</v>
      </c>
      <c r="J30" s="1125"/>
    </row>
    <row r="31" spans="1:10" ht="21.75" thickBot="1">
      <c r="A31" s="632" t="s">
        <v>1156</v>
      </c>
      <c r="B31" s="117" t="s">
        <v>1035</v>
      </c>
      <c r="C31" s="748">
        <f>+C18+C19+C20+C30</f>
        <v>0</v>
      </c>
      <c r="D31" s="748">
        <f>+D18+D19+D20+D30</f>
        <v>310921</v>
      </c>
      <c r="E31" s="748">
        <f>+E18+E19+E20+E30</f>
        <v>299993</v>
      </c>
      <c r="F31" s="117" t="s">
        <v>1037</v>
      </c>
      <c r="G31" s="748">
        <f>+G18+G30</f>
        <v>0</v>
      </c>
      <c r="H31" s="748">
        <f>+H18+H30</f>
        <v>320216</v>
      </c>
      <c r="I31" s="763">
        <f>+I18+I30</f>
        <v>307115</v>
      </c>
      <c r="J31" s="1125"/>
    </row>
    <row r="32" spans="1:10" ht="15.75" customHeight="1" thickBot="1">
      <c r="A32" s="632" t="s">
        <v>1157</v>
      </c>
      <c r="B32" s="117" t="s">
        <v>1026</v>
      </c>
      <c r="C32" s="756"/>
      <c r="D32" s="756"/>
      <c r="E32" s="756">
        <v>100</v>
      </c>
      <c r="F32" s="117" t="s">
        <v>1031</v>
      </c>
      <c r="G32" s="756"/>
      <c r="H32" s="776"/>
      <c r="I32" s="777">
        <v>-7848</v>
      </c>
      <c r="J32" s="1125"/>
    </row>
    <row r="33" spans="1:10" ht="18" customHeight="1" thickBot="1">
      <c r="A33" s="632" t="s">
        <v>1158</v>
      </c>
      <c r="B33" s="643" t="s">
        <v>1036</v>
      </c>
      <c r="C33" s="748">
        <f>+C31+C32</f>
        <v>0</v>
      </c>
      <c r="D33" s="748">
        <f>+D31+D32</f>
        <v>310921</v>
      </c>
      <c r="E33" s="748">
        <f>+E31+E32</f>
        <v>300093</v>
      </c>
      <c r="F33" s="643" t="s">
        <v>1038</v>
      </c>
      <c r="G33" s="748">
        <f>+G31+G32</f>
        <v>0</v>
      </c>
      <c r="H33" s="748">
        <f>+H31+H32</f>
        <v>320216</v>
      </c>
      <c r="I33" s="763">
        <f>+I31+I32</f>
        <v>299267</v>
      </c>
      <c r="J33" s="1125"/>
    </row>
    <row r="34" spans="1:10" ht="18" customHeight="1" thickBot="1">
      <c r="A34" s="632" t="s">
        <v>1159</v>
      </c>
      <c r="B34" s="117" t="s">
        <v>1362</v>
      </c>
      <c r="C34" s="748" t="str">
        <f>IF(((G18-C18)&gt;0),G18-C18,"----")</f>
        <v>----</v>
      </c>
      <c r="D34" s="748">
        <f>IF(((H18-D18)&gt;0),H18-D18,"----")</f>
        <v>31347</v>
      </c>
      <c r="E34" s="748">
        <f>IF(((I18-E18)&gt;0),I18-E18,"----")</f>
        <v>23026</v>
      </c>
      <c r="F34" s="117" t="s">
        <v>1363</v>
      </c>
      <c r="G34" s="748" t="str">
        <f>IF(((C18-G18)&gt;0),C18-G18,"----")</f>
        <v>----</v>
      </c>
      <c r="H34" s="774" t="str">
        <f>IF(((D18-H18)&gt;0),D18-H18,"----")</f>
        <v>----</v>
      </c>
      <c r="I34" s="775" t="str">
        <f>IF(((E18-I18)&gt;0),E18-I18,"----")</f>
        <v>----</v>
      </c>
      <c r="J34" s="1125"/>
    </row>
    <row r="35" spans="1:10" ht="18" customHeight="1" thickBot="1">
      <c r="A35" s="632" t="s">
        <v>1300</v>
      </c>
      <c r="B35" s="117" t="s">
        <v>1039</v>
      </c>
      <c r="C35" s="748" t="str">
        <f>IF(((G33-C33)&gt;0),G33-C33,"----")</f>
        <v>----</v>
      </c>
      <c r="D35" s="748">
        <f>IF(((H33-D33)&gt;0),H33-D33,"----")</f>
        <v>9295</v>
      </c>
      <c r="E35" s="748" t="str">
        <f>IF(((I33-E33)&gt;0),I33-E33,"----")</f>
        <v>----</v>
      </c>
      <c r="F35" s="117" t="s">
        <v>1040</v>
      </c>
      <c r="G35" s="748" t="str">
        <f>IF(((C33-G33)&gt;0),C33-G33,"----")</f>
        <v>----</v>
      </c>
      <c r="H35" s="748" t="str">
        <f>IF(((D33-H33)&gt;0),D33-H33,"----")</f>
        <v>----</v>
      </c>
      <c r="I35" s="763">
        <f>IF(((E33-I33)&gt;0),E33-I33,"----")</f>
        <v>826</v>
      </c>
      <c r="J35" s="1125"/>
    </row>
    <row r="37" spans="2:4" ht="15.75">
      <c r="B37" s="114"/>
      <c r="C37" s="114"/>
      <c r="D37" s="11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1" sqref="B11"/>
    </sheetView>
  </sheetViews>
  <sheetFormatPr defaultColWidth="9.00390625" defaultRowHeight="12.75"/>
  <cols>
    <col min="1" max="1" width="5.50390625" style="71" customWidth="1"/>
    <col min="2" max="2" width="39.375" style="71" customWidth="1"/>
    <col min="3" max="8" width="13.875" style="71" customWidth="1"/>
    <col min="9" max="9" width="15.125" style="71" customWidth="1"/>
    <col min="10" max="16384" width="9.375" style="71" customWidth="1"/>
  </cols>
  <sheetData>
    <row r="1" spans="1:9" ht="34.5" customHeight="1">
      <c r="A1" s="1242" t="s">
        <v>404</v>
      </c>
      <c r="B1" s="1243"/>
      <c r="C1" s="1243"/>
      <c r="D1" s="1243"/>
      <c r="E1" s="1243"/>
      <c r="F1" s="1243"/>
      <c r="G1" s="1243"/>
      <c r="H1" s="1243"/>
      <c r="I1" s="1243"/>
    </row>
    <row r="2" spans="8:9" ht="14.25" thickBot="1">
      <c r="H2" s="1244" t="s">
        <v>1305</v>
      </c>
      <c r="I2" s="1244"/>
    </row>
    <row r="3" spans="1:9" ht="13.5" thickBot="1">
      <c r="A3" s="1245" t="s">
        <v>1129</v>
      </c>
      <c r="B3" s="1247" t="s">
        <v>384</v>
      </c>
      <c r="C3" s="1249" t="s">
        <v>385</v>
      </c>
      <c r="D3" s="1251" t="s">
        <v>386</v>
      </c>
      <c r="E3" s="1252"/>
      <c r="F3" s="1252"/>
      <c r="G3" s="1252"/>
      <c r="H3" s="1252"/>
      <c r="I3" s="1253" t="s">
        <v>387</v>
      </c>
    </row>
    <row r="4" spans="1:9" s="94" customFormat="1" ht="42" customHeight="1" thickBot="1">
      <c r="A4" s="1246"/>
      <c r="B4" s="1248"/>
      <c r="C4" s="1250"/>
      <c r="D4" s="381" t="s">
        <v>388</v>
      </c>
      <c r="E4" s="381" t="s">
        <v>389</v>
      </c>
      <c r="F4" s="381" t="s">
        <v>390</v>
      </c>
      <c r="G4" s="382" t="s">
        <v>391</v>
      </c>
      <c r="H4" s="382" t="s">
        <v>392</v>
      </c>
      <c r="I4" s="1254"/>
    </row>
    <row r="5" spans="1:9" s="94" customFormat="1" ht="12" customHeight="1" thickBot="1">
      <c r="A5" s="49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 t="s">
        <v>393</v>
      </c>
      <c r="I5" s="384" t="s">
        <v>394</v>
      </c>
    </row>
    <row r="6" spans="1:9" s="94" customFormat="1" ht="18" customHeight="1">
      <c r="A6" s="1232" t="s">
        <v>395</v>
      </c>
      <c r="B6" s="1233"/>
      <c r="C6" s="1233"/>
      <c r="D6" s="1233"/>
      <c r="E6" s="1233"/>
      <c r="F6" s="1233"/>
      <c r="G6" s="1233"/>
      <c r="H6" s="1233"/>
      <c r="I6" s="1234"/>
    </row>
    <row r="7" spans="1:9" ht="15.75" customHeight="1">
      <c r="A7" s="249" t="s">
        <v>1131</v>
      </c>
      <c r="B7" s="185" t="s">
        <v>396</v>
      </c>
      <c r="C7" s="95"/>
      <c r="D7" s="169"/>
      <c r="E7" s="169"/>
      <c r="F7" s="169"/>
      <c r="G7" s="385"/>
      <c r="H7" s="386">
        <f aca="true" t="shared" si="0" ref="H7:H13">SUM(D7:G7)</f>
        <v>0</v>
      </c>
      <c r="I7" s="250">
        <f aca="true" t="shared" si="1" ref="I7:I13">C7+H7</f>
        <v>0</v>
      </c>
    </row>
    <row r="8" spans="1:9" ht="22.5">
      <c r="A8" s="249" t="s">
        <v>1132</v>
      </c>
      <c r="B8" s="185" t="s">
        <v>158</v>
      </c>
      <c r="C8" s="95"/>
      <c r="D8" s="169"/>
      <c r="E8" s="169"/>
      <c r="F8" s="169"/>
      <c r="G8" s="385"/>
      <c r="H8" s="386">
        <f t="shared" si="0"/>
        <v>0</v>
      </c>
      <c r="I8" s="250">
        <f t="shared" si="1"/>
        <v>0</v>
      </c>
    </row>
    <row r="9" spans="1:9" ht="22.5">
      <c r="A9" s="249" t="s">
        <v>1133</v>
      </c>
      <c r="B9" s="185" t="s">
        <v>159</v>
      </c>
      <c r="C9" s="95"/>
      <c r="D9" s="169"/>
      <c r="E9" s="169"/>
      <c r="F9" s="169"/>
      <c r="G9" s="385"/>
      <c r="H9" s="386">
        <f t="shared" si="0"/>
        <v>0</v>
      </c>
      <c r="I9" s="250">
        <f t="shared" si="1"/>
        <v>0</v>
      </c>
    </row>
    <row r="10" spans="1:9" ht="15.75" customHeight="1">
      <c r="A10" s="249" t="s">
        <v>1134</v>
      </c>
      <c r="B10" s="185" t="s">
        <v>160</v>
      </c>
      <c r="C10" s="95"/>
      <c r="D10" s="169"/>
      <c r="E10" s="169"/>
      <c r="F10" s="169"/>
      <c r="G10" s="385"/>
      <c r="H10" s="386">
        <f t="shared" si="0"/>
        <v>0</v>
      </c>
      <c r="I10" s="250">
        <f t="shared" si="1"/>
        <v>0</v>
      </c>
    </row>
    <row r="11" spans="1:9" ht="22.5">
      <c r="A11" s="249" t="s">
        <v>1135</v>
      </c>
      <c r="B11" s="185" t="s">
        <v>161</v>
      </c>
      <c r="C11" s="95"/>
      <c r="D11" s="169"/>
      <c r="E11" s="169"/>
      <c r="F11" s="169"/>
      <c r="G11" s="385"/>
      <c r="H11" s="386">
        <f t="shared" si="0"/>
        <v>0</v>
      </c>
      <c r="I11" s="250">
        <f t="shared" si="1"/>
        <v>0</v>
      </c>
    </row>
    <row r="12" spans="1:9" ht="15.75" customHeight="1">
      <c r="A12" s="251" t="s">
        <v>1136</v>
      </c>
      <c r="B12" s="252" t="s">
        <v>397</v>
      </c>
      <c r="C12" s="387">
        <v>655</v>
      </c>
      <c r="D12" s="170"/>
      <c r="E12" s="170"/>
      <c r="F12" s="170"/>
      <c r="G12" s="388"/>
      <c r="H12" s="386">
        <f t="shared" si="0"/>
        <v>0</v>
      </c>
      <c r="I12" s="250">
        <f t="shared" si="1"/>
        <v>655</v>
      </c>
    </row>
    <row r="13" spans="1:9" ht="15.75" customHeight="1" thickBot="1">
      <c r="A13" s="389" t="s">
        <v>1137</v>
      </c>
      <c r="B13" s="390" t="s">
        <v>398</v>
      </c>
      <c r="C13" s="96"/>
      <c r="D13" s="391"/>
      <c r="E13" s="391"/>
      <c r="F13" s="391"/>
      <c r="G13" s="392"/>
      <c r="H13" s="386">
        <f t="shared" si="0"/>
        <v>0</v>
      </c>
      <c r="I13" s="250">
        <f t="shared" si="1"/>
        <v>0</v>
      </c>
    </row>
    <row r="14" spans="1:9" s="171" customFormat="1" ht="18" customHeight="1" thickBot="1">
      <c r="A14" s="1235" t="s">
        <v>399</v>
      </c>
      <c r="B14" s="1236"/>
      <c r="C14" s="253">
        <f aca="true" t="shared" si="2" ref="C14:I14">SUM(C7:C13)</f>
        <v>655</v>
      </c>
      <c r="D14" s="253">
        <f>SUM(D7:D13)</f>
        <v>0</v>
      </c>
      <c r="E14" s="253">
        <f t="shared" si="2"/>
        <v>0</v>
      </c>
      <c r="F14" s="253">
        <f t="shared" si="2"/>
        <v>0</v>
      </c>
      <c r="G14" s="393">
        <f t="shared" si="2"/>
        <v>0</v>
      </c>
      <c r="H14" s="393">
        <f t="shared" si="2"/>
        <v>0</v>
      </c>
      <c r="I14" s="254">
        <f t="shared" si="2"/>
        <v>655</v>
      </c>
    </row>
    <row r="15" spans="1:9" s="168" customFormat="1" ht="18" customHeight="1">
      <c r="A15" s="1237" t="s">
        <v>400</v>
      </c>
      <c r="B15" s="1238"/>
      <c r="C15" s="1238"/>
      <c r="D15" s="1238"/>
      <c r="E15" s="1238"/>
      <c r="F15" s="1238"/>
      <c r="G15" s="1238"/>
      <c r="H15" s="1238"/>
      <c r="I15" s="1239"/>
    </row>
    <row r="16" spans="1:9" s="168" customFormat="1" ht="12.75">
      <c r="A16" s="249" t="s">
        <v>1131</v>
      </c>
      <c r="B16" s="185" t="s">
        <v>401</v>
      </c>
      <c r="C16" s="95"/>
      <c r="D16" s="169"/>
      <c r="E16" s="169"/>
      <c r="F16" s="169"/>
      <c r="G16" s="385"/>
      <c r="H16" s="386">
        <f>SUM(D16:G16)</f>
        <v>0</v>
      </c>
      <c r="I16" s="250">
        <f>C16+H16</f>
        <v>0</v>
      </c>
    </row>
    <row r="17" spans="1:9" ht="13.5" thickBot="1">
      <c r="A17" s="389" t="s">
        <v>1132</v>
      </c>
      <c r="B17" s="390" t="s">
        <v>398</v>
      </c>
      <c r="C17" s="96"/>
      <c r="D17" s="391"/>
      <c r="E17" s="391"/>
      <c r="F17" s="391"/>
      <c r="G17" s="392"/>
      <c r="H17" s="386">
        <f>SUM(D17:G17)</f>
        <v>0</v>
      </c>
      <c r="I17" s="394">
        <f>C17+H17</f>
        <v>0</v>
      </c>
    </row>
    <row r="18" spans="1:9" ht="15.75" customHeight="1" thickBot="1">
      <c r="A18" s="1235" t="s">
        <v>402</v>
      </c>
      <c r="B18" s="1236"/>
      <c r="C18" s="253">
        <f aca="true" t="shared" si="3" ref="C18:I18">SUM(C16:C17)</f>
        <v>0</v>
      </c>
      <c r="D18" s="253">
        <f t="shared" si="3"/>
        <v>0</v>
      </c>
      <c r="E18" s="253">
        <f t="shared" si="3"/>
        <v>0</v>
      </c>
      <c r="F18" s="253">
        <f t="shared" si="3"/>
        <v>0</v>
      </c>
      <c r="G18" s="393">
        <f t="shared" si="3"/>
        <v>0</v>
      </c>
      <c r="H18" s="393">
        <f t="shared" si="3"/>
        <v>0</v>
      </c>
      <c r="I18" s="254">
        <f t="shared" si="3"/>
        <v>0</v>
      </c>
    </row>
    <row r="19" spans="1:9" ht="18" customHeight="1" thickBot="1">
      <c r="A19" s="1240" t="s">
        <v>403</v>
      </c>
      <c r="B19" s="1241"/>
      <c r="C19" s="395">
        <f aca="true" t="shared" si="4" ref="C19:I19">C14+C18</f>
        <v>655</v>
      </c>
      <c r="D19" s="395">
        <f t="shared" si="4"/>
        <v>0</v>
      </c>
      <c r="E19" s="395">
        <f t="shared" si="4"/>
        <v>0</v>
      </c>
      <c r="F19" s="395">
        <f t="shared" si="4"/>
        <v>0</v>
      </c>
      <c r="G19" s="395">
        <f t="shared" si="4"/>
        <v>0</v>
      </c>
      <c r="H19" s="395">
        <f t="shared" si="4"/>
        <v>0</v>
      </c>
      <c r="I19" s="254">
        <f t="shared" si="4"/>
        <v>655</v>
      </c>
    </row>
  </sheetData>
  <sheetProtection sheet="1"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......../2013. (........)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N27" sqref="N27:N28"/>
    </sheetView>
  </sheetViews>
  <sheetFormatPr defaultColWidth="9.00390625" defaultRowHeight="12.75"/>
  <cols>
    <col min="1" max="1" width="5.875" style="98" customWidth="1"/>
    <col min="2" max="2" width="55.875" style="5" customWidth="1"/>
    <col min="3" max="3" width="14.875" style="5" customWidth="1"/>
    <col min="4" max="4" width="17.50390625" style="5" customWidth="1"/>
    <col min="5" max="16384" width="9.375" style="5" customWidth="1"/>
  </cols>
  <sheetData>
    <row r="1" spans="1:4" s="92" customFormat="1" ht="15.75" thickBot="1">
      <c r="A1" s="91"/>
      <c r="D1" s="65" t="s">
        <v>1184</v>
      </c>
    </row>
    <row r="2" spans="1:4" s="94" customFormat="1" ht="48" customHeight="1" thickBot="1">
      <c r="A2" s="93" t="s">
        <v>1129</v>
      </c>
      <c r="B2" s="381" t="s">
        <v>1130</v>
      </c>
      <c r="C2" s="381" t="s">
        <v>405</v>
      </c>
      <c r="D2" s="396" t="s">
        <v>406</v>
      </c>
    </row>
    <row r="3" spans="1:4" s="94" customFormat="1" ht="13.5" customHeight="1" thickBot="1">
      <c r="A3" s="397">
        <v>1</v>
      </c>
      <c r="B3" s="398">
        <v>2</v>
      </c>
      <c r="C3" s="398">
        <v>3</v>
      </c>
      <c r="D3" s="399">
        <v>4</v>
      </c>
    </row>
    <row r="4" spans="1:4" ht="18" customHeight="1">
      <c r="A4" s="400" t="s">
        <v>1131</v>
      </c>
      <c r="B4" s="401" t="s">
        <v>1359</v>
      </c>
      <c r="C4" s="402"/>
      <c r="D4" s="403"/>
    </row>
    <row r="5" spans="1:4" ht="18" customHeight="1">
      <c r="A5" s="404" t="s">
        <v>1132</v>
      </c>
      <c r="B5" s="405" t="s">
        <v>1360</v>
      </c>
      <c r="C5" s="406"/>
      <c r="D5" s="407"/>
    </row>
    <row r="6" spans="1:4" ht="18" customHeight="1">
      <c r="A6" s="404" t="s">
        <v>1133</v>
      </c>
      <c r="B6" s="405" t="s">
        <v>1290</v>
      </c>
      <c r="C6" s="406"/>
      <c r="D6" s="407"/>
    </row>
    <row r="7" spans="1:4" ht="18" customHeight="1">
      <c r="A7" s="404" t="s">
        <v>1134</v>
      </c>
      <c r="B7" s="405" t="s">
        <v>1291</v>
      </c>
      <c r="C7" s="406"/>
      <c r="D7" s="407"/>
    </row>
    <row r="8" spans="1:4" ht="18" customHeight="1">
      <c r="A8" s="408" t="s">
        <v>1135</v>
      </c>
      <c r="B8" s="405" t="s">
        <v>1351</v>
      </c>
      <c r="C8" s="406"/>
      <c r="D8" s="407"/>
    </row>
    <row r="9" spans="1:4" ht="18" customHeight="1">
      <c r="A9" s="404" t="s">
        <v>1136</v>
      </c>
      <c r="B9" s="405" t="s">
        <v>1352</v>
      </c>
      <c r="C9" s="406"/>
      <c r="D9" s="407"/>
    </row>
    <row r="10" spans="1:4" ht="18" customHeight="1">
      <c r="A10" s="408" t="s">
        <v>1137</v>
      </c>
      <c r="B10" s="409" t="s">
        <v>1353</v>
      </c>
      <c r="C10" s="406"/>
      <c r="D10" s="407"/>
    </row>
    <row r="11" spans="1:4" ht="18" customHeight="1">
      <c r="A11" s="404" t="s">
        <v>1138</v>
      </c>
      <c r="B11" s="409" t="s">
        <v>1354</v>
      </c>
      <c r="C11" s="406"/>
      <c r="D11" s="407"/>
    </row>
    <row r="12" spans="1:4" ht="18" customHeight="1">
      <c r="A12" s="408" t="s">
        <v>1139</v>
      </c>
      <c r="B12" s="409" t="s">
        <v>1355</v>
      </c>
      <c r="C12" s="406"/>
      <c r="D12" s="407"/>
    </row>
    <row r="13" spans="1:4" ht="18" customHeight="1">
      <c r="A13" s="404" t="s">
        <v>1140</v>
      </c>
      <c r="B13" s="409" t="s">
        <v>1356</v>
      </c>
      <c r="C13" s="406"/>
      <c r="D13" s="407"/>
    </row>
    <row r="14" spans="1:4" ht="18" customHeight="1">
      <c r="A14" s="408" t="s">
        <v>1141</v>
      </c>
      <c r="B14" s="409" t="s">
        <v>1357</v>
      </c>
      <c r="C14" s="406"/>
      <c r="D14" s="407"/>
    </row>
    <row r="15" spans="1:4" ht="22.5">
      <c r="A15" s="404" t="s">
        <v>1142</v>
      </c>
      <c r="B15" s="409" t="s">
        <v>1358</v>
      </c>
      <c r="C15" s="406"/>
      <c r="D15" s="407"/>
    </row>
    <row r="16" spans="1:4" ht="18" customHeight="1">
      <c r="A16" s="408" t="s">
        <v>1143</v>
      </c>
      <c r="B16" s="405" t="s">
        <v>1292</v>
      </c>
      <c r="C16" s="406"/>
      <c r="D16" s="1056" t="s">
        <v>435</v>
      </c>
    </row>
    <row r="17" spans="1:4" ht="18" customHeight="1">
      <c r="A17" s="404" t="s">
        <v>1144</v>
      </c>
      <c r="B17" s="405" t="s">
        <v>1293</v>
      </c>
      <c r="C17" s="406"/>
      <c r="D17" s="407"/>
    </row>
    <row r="18" spans="1:4" ht="18" customHeight="1">
      <c r="A18" s="408" t="s">
        <v>1145</v>
      </c>
      <c r="B18" s="405" t="s">
        <v>1294</v>
      </c>
      <c r="C18" s="406"/>
      <c r="D18" s="407"/>
    </row>
    <row r="19" spans="1:4" ht="18" customHeight="1">
      <c r="A19" s="404" t="s">
        <v>1146</v>
      </c>
      <c r="B19" s="405" t="s">
        <v>1295</v>
      </c>
      <c r="C19" s="406"/>
      <c r="D19" s="407"/>
    </row>
    <row r="20" spans="1:4" ht="18" customHeight="1">
      <c r="A20" s="408" t="s">
        <v>1147</v>
      </c>
      <c r="B20" s="405" t="s">
        <v>1296</v>
      </c>
      <c r="C20" s="406"/>
      <c r="D20" s="407"/>
    </row>
    <row r="21" spans="1:4" ht="18" customHeight="1">
      <c r="A21" s="404" t="s">
        <v>1148</v>
      </c>
      <c r="B21" s="95"/>
      <c r="C21" s="406"/>
      <c r="D21" s="407"/>
    </row>
    <row r="22" spans="1:4" ht="18" customHeight="1">
      <c r="A22" s="408" t="s">
        <v>1149</v>
      </c>
      <c r="B22" s="95"/>
      <c r="C22" s="406"/>
      <c r="D22" s="407"/>
    </row>
    <row r="23" spans="1:4" ht="18" customHeight="1">
      <c r="A23" s="404" t="s">
        <v>1150</v>
      </c>
      <c r="B23" s="95"/>
      <c r="C23" s="406"/>
      <c r="D23" s="407"/>
    </row>
    <row r="24" spans="1:4" ht="18" customHeight="1">
      <c r="A24" s="408" t="s">
        <v>1151</v>
      </c>
      <c r="B24" s="95"/>
      <c r="C24" s="406"/>
      <c r="D24" s="407"/>
    </row>
    <row r="25" spans="1:4" ht="18" customHeight="1">
      <c r="A25" s="404" t="s">
        <v>1152</v>
      </c>
      <c r="B25" s="95"/>
      <c r="C25" s="406"/>
      <c r="D25" s="407"/>
    </row>
    <row r="26" spans="1:4" ht="18" customHeight="1">
      <c r="A26" s="408" t="s">
        <v>1153</v>
      </c>
      <c r="B26" s="95"/>
      <c r="C26" s="406"/>
      <c r="D26" s="407"/>
    </row>
    <row r="27" spans="1:4" ht="18" customHeight="1">
      <c r="A27" s="404" t="s">
        <v>1154</v>
      </c>
      <c r="B27" s="95"/>
      <c r="C27" s="406"/>
      <c r="D27" s="407"/>
    </row>
    <row r="28" spans="1:4" ht="18" customHeight="1">
      <c r="A28" s="408" t="s">
        <v>1155</v>
      </c>
      <c r="B28" s="95"/>
      <c r="C28" s="406"/>
      <c r="D28" s="407"/>
    </row>
    <row r="29" spans="1:4" ht="18" customHeight="1" thickBot="1">
      <c r="A29" s="410" t="s">
        <v>1156</v>
      </c>
      <c r="B29" s="96"/>
      <c r="C29" s="411"/>
      <c r="D29" s="412"/>
    </row>
    <row r="30" spans="1:4" ht="18" customHeight="1" thickBot="1">
      <c r="A30" s="413" t="s">
        <v>1157</v>
      </c>
      <c r="B30" s="414" t="s">
        <v>1165</v>
      </c>
      <c r="C30" s="415">
        <f>SUM(C4:C29)</f>
        <v>0</v>
      </c>
      <c r="D30" s="416">
        <f>SUM(D4:D29)</f>
        <v>0</v>
      </c>
    </row>
    <row r="31" spans="1:4" ht="25.5" customHeight="1">
      <c r="A31" s="97"/>
      <c r="B31" s="1255" t="s">
        <v>407</v>
      </c>
      <c r="C31" s="1255"/>
      <c r="D31" s="1255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......../2013. (........)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M16" sqref="M16"/>
    </sheetView>
  </sheetViews>
  <sheetFormatPr defaultColWidth="9.00390625" defaultRowHeight="12.75"/>
  <cols>
    <col min="1" max="1" width="6.625" style="71" customWidth="1"/>
    <col min="2" max="2" width="50.50390625" style="71" customWidth="1"/>
    <col min="3" max="3" width="35.00390625" style="71" customWidth="1"/>
    <col min="4" max="5" width="12.875" style="71" customWidth="1"/>
    <col min="6" max="16384" width="9.375" style="71" customWidth="1"/>
  </cols>
  <sheetData>
    <row r="2" spans="3:5" ht="14.25" thickBot="1">
      <c r="C2" s="417"/>
      <c r="D2" s="417"/>
      <c r="E2" s="417" t="s">
        <v>1305</v>
      </c>
    </row>
    <row r="3" spans="1:5" ht="42.75" customHeight="1" thickBot="1">
      <c r="A3" s="418" t="s">
        <v>1238</v>
      </c>
      <c r="B3" s="419" t="s">
        <v>1298</v>
      </c>
      <c r="C3" s="419" t="s">
        <v>1299</v>
      </c>
      <c r="D3" s="420" t="s">
        <v>408</v>
      </c>
      <c r="E3" s="421" t="s">
        <v>409</v>
      </c>
    </row>
    <row r="4" spans="1:5" ht="15.75" customHeight="1">
      <c r="A4" s="422" t="s">
        <v>1131</v>
      </c>
      <c r="B4" s="1051" t="s">
        <v>1054</v>
      </c>
      <c r="C4" s="1051"/>
      <c r="D4" s="1052"/>
      <c r="E4" s="423"/>
    </row>
    <row r="5" spans="1:5" ht="15.75" customHeight="1">
      <c r="A5" s="424" t="s">
        <v>1132</v>
      </c>
      <c r="B5" s="1053" t="s">
        <v>1055</v>
      </c>
      <c r="C5" s="1053" t="s">
        <v>1056</v>
      </c>
      <c r="D5" s="1054">
        <v>1110</v>
      </c>
      <c r="E5" s="427">
        <v>1020</v>
      </c>
    </row>
    <row r="6" spans="1:5" ht="15.75" customHeight="1">
      <c r="A6" s="424"/>
      <c r="B6" s="1053"/>
      <c r="C6" s="1053"/>
      <c r="D6" s="1054"/>
      <c r="E6" s="427"/>
    </row>
    <row r="7" spans="1:5" ht="15.75" customHeight="1">
      <c r="A7" s="424" t="s">
        <v>1133</v>
      </c>
      <c r="B7" s="1053" t="s">
        <v>1057</v>
      </c>
      <c r="C7" s="1053"/>
      <c r="D7" s="1054"/>
      <c r="E7" s="427"/>
    </row>
    <row r="8" spans="1:5" ht="15.75" customHeight="1">
      <c r="A8" s="424" t="s">
        <v>1134</v>
      </c>
      <c r="B8" s="1053" t="s">
        <v>188</v>
      </c>
      <c r="C8" s="1053" t="s">
        <v>1058</v>
      </c>
      <c r="D8" s="1054">
        <v>80</v>
      </c>
      <c r="E8" s="427">
        <v>219</v>
      </c>
    </row>
    <row r="9" spans="1:5" ht="15.75" customHeight="1">
      <c r="A9" s="424"/>
      <c r="B9" s="1053"/>
      <c r="C9" s="1053"/>
      <c r="D9" s="1054"/>
      <c r="E9" s="427"/>
    </row>
    <row r="10" spans="1:5" ht="15.75" customHeight="1">
      <c r="A10" s="424" t="s">
        <v>1135</v>
      </c>
      <c r="B10" s="1053" t="s">
        <v>1059</v>
      </c>
      <c r="C10" s="1053" t="s">
        <v>1060</v>
      </c>
      <c r="D10" s="1054">
        <v>450</v>
      </c>
      <c r="E10" s="427">
        <v>366</v>
      </c>
    </row>
    <row r="11" spans="1:5" ht="15.75" customHeight="1">
      <c r="A11" s="424"/>
      <c r="B11" s="1053"/>
      <c r="C11" s="1053"/>
      <c r="D11" s="1054"/>
      <c r="E11" s="427"/>
    </row>
    <row r="12" spans="1:5" ht="15.75" customHeight="1">
      <c r="A12" s="424"/>
      <c r="B12" s="1053"/>
      <c r="C12" s="1053"/>
      <c r="D12" s="1054"/>
      <c r="E12" s="427"/>
    </row>
    <row r="13" spans="1:5" ht="15.75" customHeight="1">
      <c r="A13" s="424" t="s">
        <v>1136</v>
      </c>
      <c r="B13" s="1053" t="s">
        <v>1061</v>
      </c>
      <c r="C13" s="1053" t="s">
        <v>1062</v>
      </c>
      <c r="D13" s="1054">
        <v>737</v>
      </c>
      <c r="E13" s="427">
        <v>741</v>
      </c>
    </row>
    <row r="14" spans="1:5" ht="15.75" customHeight="1">
      <c r="A14" s="424"/>
      <c r="B14" s="1053"/>
      <c r="C14" s="1053"/>
      <c r="D14" s="1054"/>
      <c r="E14" s="427"/>
    </row>
    <row r="15" spans="1:5" ht="15.75" customHeight="1">
      <c r="A15" s="424" t="s">
        <v>1137</v>
      </c>
      <c r="B15" s="1053" t="s">
        <v>1063</v>
      </c>
      <c r="C15" s="1053"/>
      <c r="D15" s="1054">
        <v>4004</v>
      </c>
      <c r="E15" s="427">
        <v>44242</v>
      </c>
    </row>
    <row r="16" spans="1:5" ht="15.75" customHeight="1">
      <c r="A16" s="424"/>
      <c r="B16" s="1053"/>
      <c r="C16" s="1053"/>
      <c r="D16" s="1054"/>
      <c r="E16" s="427"/>
    </row>
    <row r="17" spans="1:5" ht="15.75" customHeight="1">
      <c r="A17" s="424" t="s">
        <v>1138</v>
      </c>
      <c r="B17" s="1053" t="s">
        <v>1064</v>
      </c>
      <c r="C17" s="1053" t="s">
        <v>1065</v>
      </c>
      <c r="D17" s="1054">
        <v>128</v>
      </c>
      <c r="E17" s="427">
        <v>120</v>
      </c>
    </row>
    <row r="18" spans="1:5" ht="15.75" customHeight="1">
      <c r="A18" s="424"/>
      <c r="B18" s="1053"/>
      <c r="C18" s="1053"/>
      <c r="D18" s="1054"/>
      <c r="E18" s="427"/>
    </row>
    <row r="19" spans="1:5" ht="15.75" customHeight="1">
      <c r="A19" s="424"/>
      <c r="B19" s="1053"/>
      <c r="C19" s="1053"/>
      <c r="D19" s="1054"/>
      <c r="E19" s="427"/>
    </row>
    <row r="20" spans="1:5" ht="15.75" customHeight="1">
      <c r="A20" s="424" t="s">
        <v>1139</v>
      </c>
      <c r="B20" s="1053" t="s">
        <v>1066</v>
      </c>
      <c r="C20" s="1053" t="s">
        <v>1067</v>
      </c>
      <c r="D20" s="1054">
        <v>3214</v>
      </c>
      <c r="E20" s="427">
        <v>3432</v>
      </c>
    </row>
    <row r="21" spans="1:5" ht="15.75" customHeight="1">
      <c r="A21" s="424"/>
      <c r="B21" s="1053"/>
      <c r="C21" s="1053"/>
      <c r="D21" s="1054"/>
      <c r="E21" s="427"/>
    </row>
    <row r="22" spans="1:5" ht="15.75" customHeight="1">
      <c r="A22" s="424"/>
      <c r="B22" s="1053"/>
      <c r="C22" s="1053"/>
      <c r="D22" s="1054"/>
      <c r="E22" s="427"/>
    </row>
    <row r="23" spans="1:5" ht="15.75" customHeight="1">
      <c r="A23" s="424" t="s">
        <v>1140</v>
      </c>
      <c r="B23" s="1053" t="s">
        <v>1068</v>
      </c>
      <c r="C23" s="1053" t="s">
        <v>1069</v>
      </c>
      <c r="D23" s="1054">
        <v>7824</v>
      </c>
      <c r="E23" s="427">
        <v>7027</v>
      </c>
    </row>
    <row r="24" spans="1:5" ht="15.75" customHeight="1">
      <c r="A24" s="424"/>
      <c r="B24" s="1053"/>
      <c r="C24" s="1053"/>
      <c r="D24" s="1054"/>
      <c r="E24" s="427"/>
    </row>
    <row r="25" spans="1:5" ht="15.75" customHeight="1">
      <c r="A25" s="424" t="s">
        <v>1141</v>
      </c>
      <c r="B25" s="1053" t="s">
        <v>1070</v>
      </c>
      <c r="C25" s="1053" t="s">
        <v>1071</v>
      </c>
      <c r="D25" s="1054">
        <v>8014</v>
      </c>
      <c r="E25" s="427">
        <v>8014</v>
      </c>
    </row>
    <row r="26" spans="1:5" ht="15.75" customHeight="1">
      <c r="A26" s="424"/>
      <c r="B26" s="1053"/>
      <c r="C26" s="1053"/>
      <c r="D26" s="1054"/>
      <c r="E26" s="427"/>
    </row>
    <row r="27" spans="1:5" ht="15.75" customHeight="1">
      <c r="A27" s="424" t="s">
        <v>1142</v>
      </c>
      <c r="B27" s="1053" t="s">
        <v>1072</v>
      </c>
      <c r="C27" s="1053" t="s">
        <v>1073</v>
      </c>
      <c r="D27" s="1054">
        <v>7</v>
      </c>
      <c r="E27" s="427"/>
    </row>
    <row r="28" spans="1:5" ht="15.75" customHeight="1">
      <c r="A28" s="424"/>
      <c r="B28" s="1053"/>
      <c r="C28" s="1053"/>
      <c r="D28" s="426"/>
      <c r="E28" s="427"/>
    </row>
    <row r="29" spans="1:5" ht="15.75" customHeight="1">
      <c r="A29" s="424"/>
      <c r="B29" s="1053"/>
      <c r="C29" s="425"/>
      <c r="D29" s="426"/>
      <c r="E29" s="427"/>
    </row>
    <row r="30" spans="1:5" ht="15.75" customHeight="1">
      <c r="A30" s="424"/>
      <c r="B30" s="425"/>
      <c r="C30" s="425"/>
      <c r="D30" s="426"/>
      <c r="E30" s="427"/>
    </row>
    <row r="31" spans="1:5" ht="15.75" customHeight="1" thickBot="1">
      <c r="A31" s="428"/>
      <c r="B31" s="429"/>
      <c r="C31" s="429"/>
      <c r="D31" s="430"/>
      <c r="E31" s="431"/>
    </row>
    <row r="32" spans="1:5" ht="15.75" customHeight="1" thickBot="1">
      <c r="A32" s="1256" t="s">
        <v>1165</v>
      </c>
      <c r="B32" s="1257"/>
      <c r="C32" s="432"/>
      <c r="D32" s="122">
        <f>SUM(D4:D31)</f>
        <v>25568</v>
      </c>
      <c r="E32" s="433">
        <f>SUM(E4:E31)</f>
        <v>65181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0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 ......../2013. (........)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3"/>
  <sheetViews>
    <sheetView zoomScaleSheetLayoutView="120" workbookViewId="0" topLeftCell="A171">
      <selection activeCell="D268" sqref="D268"/>
    </sheetView>
  </sheetViews>
  <sheetFormatPr defaultColWidth="12.00390625" defaultRowHeight="12.75"/>
  <cols>
    <col min="1" max="1" width="67.125" style="471" customWidth="1"/>
    <col min="2" max="2" width="6.125" style="471" customWidth="1"/>
    <col min="3" max="4" width="12.125" style="471" customWidth="1"/>
    <col min="5" max="5" width="12.125" style="522" customWidth="1"/>
    <col min="6" max="16384" width="12.00390625" style="471" customWidth="1"/>
  </cols>
  <sheetData>
    <row r="1" spans="1:5" ht="49.5" customHeight="1">
      <c r="A1" s="1259" t="s">
        <v>1013</v>
      </c>
      <c r="B1" s="1260"/>
      <c r="C1" s="1260"/>
      <c r="D1" s="1260"/>
      <c r="E1" s="1260"/>
    </row>
    <row r="2" spans="3:5" ht="16.5" thickBot="1">
      <c r="C2" s="1261" t="s">
        <v>460</v>
      </c>
      <c r="D2" s="1261"/>
      <c r="E2" s="1261"/>
    </row>
    <row r="3" spans="1:5" ht="15.75" customHeight="1">
      <c r="A3" s="1262" t="s">
        <v>461</v>
      </c>
      <c r="B3" s="1265" t="s">
        <v>462</v>
      </c>
      <c r="C3" s="1268" t="s">
        <v>463</v>
      </c>
      <c r="D3" s="1268" t="s">
        <v>464</v>
      </c>
      <c r="E3" s="1270" t="s">
        <v>465</v>
      </c>
    </row>
    <row r="4" spans="1:5" ht="11.25" customHeight="1">
      <c r="A4" s="1263"/>
      <c r="B4" s="1266"/>
      <c r="C4" s="1269"/>
      <c r="D4" s="1269"/>
      <c r="E4" s="1271"/>
    </row>
    <row r="5" spans="1:5" ht="15.75">
      <c r="A5" s="1264"/>
      <c r="B5" s="1267"/>
      <c r="C5" s="1272" t="s">
        <v>466</v>
      </c>
      <c r="D5" s="1272"/>
      <c r="E5" s="1273"/>
    </row>
    <row r="6" spans="1:5" s="475" customFormat="1" ht="16.5" thickBot="1">
      <c r="A6" s="472">
        <v>1</v>
      </c>
      <c r="B6" s="473">
        <v>2</v>
      </c>
      <c r="C6" s="473">
        <v>3</v>
      </c>
      <c r="D6" s="473">
        <v>4</v>
      </c>
      <c r="E6" s="474">
        <v>5</v>
      </c>
    </row>
    <row r="7" spans="1:5" s="480" customFormat="1" ht="15.75">
      <c r="A7" s="476" t="s">
        <v>467</v>
      </c>
      <c r="B7" s="477" t="s">
        <v>468</v>
      </c>
      <c r="C7" s="478">
        <f>C8+C15+C18+C19+C20</f>
        <v>13064</v>
      </c>
      <c r="D7" s="478">
        <f>D8+D15+D18+D19+D20</f>
        <v>276</v>
      </c>
      <c r="E7" s="479"/>
    </row>
    <row r="8" spans="1:5" s="480" customFormat="1" ht="16.5" customHeight="1">
      <c r="A8" s="481" t="s">
        <v>469</v>
      </c>
      <c r="B8" s="482" t="s">
        <v>470</v>
      </c>
      <c r="C8" s="483">
        <f>C9+C12</f>
        <v>13064</v>
      </c>
      <c r="D8" s="483">
        <f>D9+D12</f>
        <v>276</v>
      </c>
      <c r="E8" s="484"/>
    </row>
    <row r="9" spans="1:5" s="480" customFormat="1" ht="15.75">
      <c r="A9" s="485" t="s">
        <v>471</v>
      </c>
      <c r="B9" s="482" t="s">
        <v>473</v>
      </c>
      <c r="C9" s="486">
        <f>SUM(C10:C11)</f>
        <v>0</v>
      </c>
      <c r="D9" s="486">
        <f>SUM(D10:D11)</f>
        <v>0</v>
      </c>
      <c r="E9" s="487"/>
    </row>
    <row r="10" spans="1:5" s="480" customFormat="1" ht="15.75">
      <c r="A10" s="488" t="s">
        <v>474</v>
      </c>
      <c r="B10" s="482" t="s">
        <v>475</v>
      </c>
      <c r="C10" s="489"/>
      <c r="D10" s="489"/>
      <c r="E10" s="487"/>
    </row>
    <row r="11" spans="1:5" s="480" customFormat="1" ht="15.75">
      <c r="A11" s="488" t="s">
        <v>476</v>
      </c>
      <c r="B11" s="482" t="s">
        <v>477</v>
      </c>
      <c r="C11" s="489"/>
      <c r="D11" s="489"/>
      <c r="E11" s="487"/>
    </row>
    <row r="12" spans="1:5" s="480" customFormat="1" ht="15.75">
      <c r="A12" s="485" t="s">
        <v>478</v>
      </c>
      <c r="B12" s="482" t="s">
        <v>479</v>
      </c>
      <c r="C12" s="486">
        <f>SUM(C13:C14)</f>
        <v>13064</v>
      </c>
      <c r="D12" s="486">
        <f>SUM(D13:D14)</f>
        <v>276</v>
      </c>
      <c r="E12" s="487"/>
    </row>
    <row r="13" spans="1:5" s="480" customFormat="1" ht="15.75">
      <c r="A13" s="488" t="s">
        <v>480</v>
      </c>
      <c r="B13" s="482" t="s">
        <v>481</v>
      </c>
      <c r="C13" s="489">
        <v>868</v>
      </c>
      <c r="D13" s="489">
        <v>276</v>
      </c>
      <c r="E13" s="487"/>
    </row>
    <row r="14" spans="1:5" s="480" customFormat="1" ht="15.75">
      <c r="A14" s="488" t="s">
        <v>482</v>
      </c>
      <c r="B14" s="482" t="s">
        <v>483</v>
      </c>
      <c r="C14" s="489">
        <v>12196</v>
      </c>
      <c r="D14" s="489"/>
      <c r="E14" s="487"/>
    </row>
    <row r="15" spans="1:5" s="480" customFormat="1" ht="15.75">
      <c r="A15" s="481" t="s">
        <v>1126</v>
      </c>
      <c r="B15" s="482" t="s">
        <v>484</v>
      </c>
      <c r="C15" s="486">
        <f>SUM(C16:C17)</f>
        <v>0</v>
      </c>
      <c r="D15" s="486">
        <f>SUM(D16:D17)</f>
        <v>0</v>
      </c>
      <c r="E15" s="487"/>
    </row>
    <row r="16" spans="1:5" s="480" customFormat="1" ht="15.75">
      <c r="A16" s="488" t="s">
        <v>1088</v>
      </c>
      <c r="B16" s="482" t="s">
        <v>1140</v>
      </c>
      <c r="C16" s="489"/>
      <c r="D16" s="489"/>
      <c r="E16" s="487"/>
    </row>
    <row r="17" spans="1:5" s="480" customFormat="1" ht="15.75">
      <c r="A17" s="488" t="s">
        <v>1089</v>
      </c>
      <c r="B17" s="482" t="s">
        <v>1141</v>
      </c>
      <c r="C17" s="489"/>
      <c r="D17" s="489"/>
      <c r="E17" s="487"/>
    </row>
    <row r="18" spans="1:5" s="480" customFormat="1" ht="15.75">
      <c r="A18" s="481" t="s">
        <v>485</v>
      </c>
      <c r="B18" s="482" t="s">
        <v>1142</v>
      </c>
      <c r="C18" s="489"/>
      <c r="D18" s="489"/>
      <c r="E18" s="487"/>
    </row>
    <row r="19" spans="1:5" s="480" customFormat="1" ht="15.75">
      <c r="A19" s="481" t="s">
        <v>486</v>
      </c>
      <c r="B19" s="482" t="s">
        <v>1143</v>
      </c>
      <c r="C19" s="489"/>
      <c r="D19" s="490"/>
      <c r="E19" s="487"/>
    </row>
    <row r="20" spans="1:5" s="480" customFormat="1" ht="15.75">
      <c r="A20" s="481" t="s">
        <v>487</v>
      </c>
      <c r="B20" s="482" t="s">
        <v>1144</v>
      </c>
      <c r="C20" s="490"/>
      <c r="D20" s="489"/>
      <c r="E20" s="487"/>
    </row>
    <row r="21" spans="1:5" s="480" customFormat="1" ht="15.75">
      <c r="A21" s="491" t="s">
        <v>488</v>
      </c>
      <c r="B21" s="482" t="s">
        <v>1145</v>
      </c>
      <c r="C21" s="492">
        <f>C22+C92+C112+C131</f>
        <v>1392003</v>
      </c>
      <c r="D21" s="492">
        <f>D22+D92+D112+D131</f>
        <v>1094201</v>
      </c>
      <c r="E21" s="493">
        <f>E22+E92+E112+E131</f>
        <v>0</v>
      </c>
    </row>
    <row r="22" spans="1:5" s="480" customFormat="1" ht="15.75">
      <c r="A22" s="491" t="s">
        <v>489</v>
      </c>
      <c r="B22" s="482" t="s">
        <v>1146</v>
      </c>
      <c r="C22" s="492">
        <f>C23+C79+C90+C91</f>
        <v>1330828</v>
      </c>
      <c r="D22" s="492">
        <f>D23+D79+D90+D91</f>
        <v>1076056</v>
      </c>
      <c r="E22" s="493">
        <f>E23+E79+E90+E91</f>
        <v>0</v>
      </c>
    </row>
    <row r="23" spans="1:5" s="480" customFormat="1" ht="15.75">
      <c r="A23" s="481" t="s">
        <v>490</v>
      </c>
      <c r="B23" s="482" t="s">
        <v>1147</v>
      </c>
      <c r="C23" s="494">
        <f>C24+C44</f>
        <v>1298591</v>
      </c>
      <c r="D23" s="494">
        <f>D24+D44</f>
        <v>1043819</v>
      </c>
      <c r="E23" s="495">
        <f>E24+E44</f>
        <v>0</v>
      </c>
    </row>
    <row r="24" spans="1:5" s="480" customFormat="1" ht="22.5">
      <c r="A24" s="485" t="s">
        <v>491</v>
      </c>
      <c r="B24" s="482" t="s">
        <v>1148</v>
      </c>
      <c r="C24" s="486">
        <f>C25+C28+C31+C34+C37+C40+C43</f>
        <v>1032424</v>
      </c>
      <c r="D24" s="486">
        <f>D25+D28+D31+D34+D37+D40+D43</f>
        <v>820118</v>
      </c>
      <c r="E24" s="496">
        <f>E25+E28+E31+E34+E37+E40+E43</f>
        <v>0</v>
      </c>
    </row>
    <row r="25" spans="1:5" s="480" customFormat="1" ht="15.75">
      <c r="A25" s="497" t="s">
        <v>492</v>
      </c>
      <c r="B25" s="482" t="s">
        <v>1149</v>
      </c>
      <c r="C25" s="486">
        <f>SUM(C26:C27)</f>
        <v>637128</v>
      </c>
      <c r="D25" s="486">
        <f>SUM(D26:D27)</f>
        <v>451141</v>
      </c>
      <c r="E25" s="496">
        <f>SUM(E26:E27)</f>
        <v>0</v>
      </c>
    </row>
    <row r="26" spans="1:5" s="480" customFormat="1" ht="15.75">
      <c r="A26" s="498" t="s">
        <v>493</v>
      </c>
      <c r="B26" s="482" t="s">
        <v>1150</v>
      </c>
      <c r="C26" s="489">
        <v>637128</v>
      </c>
      <c r="D26" s="489">
        <v>451141</v>
      </c>
      <c r="E26" s="499"/>
    </row>
    <row r="27" spans="1:5" s="480" customFormat="1" ht="15.75">
      <c r="A27" s="498" t="s">
        <v>494</v>
      </c>
      <c r="B27" s="482" t="s">
        <v>1151</v>
      </c>
      <c r="C27" s="489"/>
      <c r="D27" s="490"/>
      <c r="E27" s="499"/>
    </row>
    <row r="28" spans="1:5" s="480" customFormat="1" ht="15.75">
      <c r="A28" s="497" t="s">
        <v>495</v>
      </c>
      <c r="B28" s="482" t="s">
        <v>1152</v>
      </c>
      <c r="C28" s="486">
        <f>SUM(C29:C30)</f>
        <v>0</v>
      </c>
      <c r="D28" s="486">
        <f>SUM(D29:D30)</f>
        <v>0</v>
      </c>
      <c r="E28" s="496">
        <f>SUM(E29:E30)</f>
        <v>0</v>
      </c>
    </row>
    <row r="29" spans="1:5" s="480" customFormat="1" ht="15.75">
      <c r="A29" s="498" t="s">
        <v>496</v>
      </c>
      <c r="B29" s="482" t="s">
        <v>1153</v>
      </c>
      <c r="C29" s="489"/>
      <c r="D29" s="489"/>
      <c r="E29" s="499"/>
    </row>
    <row r="30" spans="1:5" s="480" customFormat="1" ht="15.75">
      <c r="A30" s="498" t="s">
        <v>497</v>
      </c>
      <c r="B30" s="482" t="s">
        <v>1154</v>
      </c>
      <c r="C30" s="489"/>
      <c r="D30" s="490"/>
      <c r="E30" s="499"/>
    </row>
    <row r="31" spans="1:5" s="480" customFormat="1" ht="15.75">
      <c r="A31" s="497" t="s">
        <v>498</v>
      </c>
      <c r="B31" s="482" t="s">
        <v>1155</v>
      </c>
      <c r="C31" s="486">
        <f>SUM(C32:C33)</f>
        <v>0</v>
      </c>
      <c r="D31" s="486">
        <f>SUM(D32:D33)</f>
        <v>0</v>
      </c>
      <c r="E31" s="496">
        <f>SUM(E32:E33)</f>
        <v>0</v>
      </c>
    </row>
    <row r="32" spans="1:5" s="480" customFormat="1" ht="15.75">
      <c r="A32" s="498" t="s">
        <v>499</v>
      </c>
      <c r="B32" s="482" t="s">
        <v>1156</v>
      </c>
      <c r="C32" s="489"/>
      <c r="D32" s="489"/>
      <c r="E32" s="499"/>
    </row>
    <row r="33" spans="1:5" s="480" customFormat="1" ht="15.75">
      <c r="A33" s="500" t="s">
        <v>500</v>
      </c>
      <c r="B33" s="482" t="s">
        <v>1157</v>
      </c>
      <c r="C33" s="489"/>
      <c r="D33" s="490"/>
      <c r="E33" s="499"/>
    </row>
    <row r="34" spans="1:5" s="480" customFormat="1" ht="15.75">
      <c r="A34" s="497" t="s">
        <v>501</v>
      </c>
      <c r="B34" s="482" t="s">
        <v>1158</v>
      </c>
      <c r="C34" s="486">
        <f>SUM(C35:C36)</f>
        <v>0</v>
      </c>
      <c r="D34" s="486">
        <f>SUM(D35:D36)</f>
        <v>0</v>
      </c>
      <c r="E34" s="496">
        <f>SUM(E35:E36)</f>
        <v>0</v>
      </c>
    </row>
    <row r="35" spans="1:5" s="480" customFormat="1" ht="15.75">
      <c r="A35" s="498" t="s">
        <v>502</v>
      </c>
      <c r="B35" s="482" t="s">
        <v>1159</v>
      </c>
      <c r="C35" s="489"/>
      <c r="D35" s="489"/>
      <c r="E35" s="499"/>
    </row>
    <row r="36" spans="1:5" s="480" customFormat="1" ht="15.75">
      <c r="A36" s="500" t="s">
        <v>503</v>
      </c>
      <c r="B36" s="482" t="s">
        <v>1300</v>
      </c>
      <c r="C36" s="489"/>
      <c r="D36" s="490"/>
      <c r="E36" s="499"/>
    </row>
    <row r="37" spans="1:5" s="480" customFormat="1" ht="15.75">
      <c r="A37" s="497" t="s">
        <v>504</v>
      </c>
      <c r="B37" s="482" t="s">
        <v>1301</v>
      </c>
      <c r="C37" s="486">
        <f>SUM(C38:C39)</f>
        <v>0</v>
      </c>
      <c r="D37" s="486">
        <f>SUM(D38:D39)</f>
        <v>0</v>
      </c>
      <c r="E37" s="496">
        <f>SUM(E38:E39)</f>
        <v>0</v>
      </c>
    </row>
    <row r="38" spans="1:5" s="480" customFormat="1" ht="15.75">
      <c r="A38" s="498" t="s">
        <v>505</v>
      </c>
      <c r="B38" s="482" t="s">
        <v>1302</v>
      </c>
      <c r="C38" s="489"/>
      <c r="D38" s="489"/>
      <c r="E38" s="499"/>
    </row>
    <row r="39" spans="1:5" s="480" customFormat="1" ht="15.75">
      <c r="A39" s="500" t="s">
        <v>506</v>
      </c>
      <c r="B39" s="482" t="s">
        <v>1303</v>
      </c>
      <c r="C39" s="489"/>
      <c r="D39" s="490"/>
      <c r="E39" s="499"/>
    </row>
    <row r="40" spans="1:5" s="480" customFormat="1" ht="15.75">
      <c r="A40" s="497" t="s">
        <v>507</v>
      </c>
      <c r="B40" s="482" t="s">
        <v>508</v>
      </c>
      <c r="C40" s="486">
        <f>SUM(C41:C42)</f>
        <v>395296</v>
      </c>
      <c r="D40" s="486">
        <f>SUM(D41:D42)</f>
        <v>357617</v>
      </c>
      <c r="E40" s="496">
        <f>SUM(E41:E42)</f>
        <v>0</v>
      </c>
    </row>
    <row r="41" spans="1:5" s="480" customFormat="1" ht="15.75">
      <c r="A41" s="498" t="s">
        <v>509</v>
      </c>
      <c r="B41" s="482" t="s">
        <v>510</v>
      </c>
      <c r="C41" s="489">
        <v>395296</v>
      </c>
      <c r="D41" s="489">
        <v>357617</v>
      </c>
      <c r="E41" s="499"/>
    </row>
    <row r="42" spans="1:5" s="480" customFormat="1" ht="15.75">
      <c r="A42" s="500" t="s">
        <v>511</v>
      </c>
      <c r="B42" s="482" t="s">
        <v>512</v>
      </c>
      <c r="C42" s="489"/>
      <c r="D42" s="490"/>
      <c r="E42" s="499"/>
    </row>
    <row r="43" spans="1:5" s="480" customFormat="1" ht="15.75">
      <c r="A43" s="497" t="s">
        <v>513</v>
      </c>
      <c r="B43" s="482" t="s">
        <v>514</v>
      </c>
      <c r="C43" s="490"/>
      <c r="D43" s="489">
        <v>11360</v>
      </c>
      <c r="E43" s="487"/>
    </row>
    <row r="44" spans="1:5" s="480" customFormat="1" ht="22.5">
      <c r="A44" s="485" t="s">
        <v>515</v>
      </c>
      <c r="B44" s="482" t="s">
        <v>516</v>
      </c>
      <c r="C44" s="486">
        <f>C45+C48+C51+C54+C57+C60+C63+C66+C69+C72+C75+C78</f>
        <v>266167</v>
      </c>
      <c r="D44" s="486">
        <f>D45+D48+D51+D54+D57+D60+D63+D66+D69+D72+D75+D78</f>
        <v>223701</v>
      </c>
      <c r="E44" s="496">
        <f>E45+E48+E51+E54+E57+E60+E63+E66+E69+E72+E75+E78</f>
        <v>0</v>
      </c>
    </row>
    <row r="45" spans="1:5" s="480" customFormat="1" ht="15.75">
      <c r="A45" s="497" t="s">
        <v>517</v>
      </c>
      <c r="B45" s="482" t="s">
        <v>518</v>
      </c>
      <c r="C45" s="486">
        <f>SUM(C46:C47)</f>
        <v>0</v>
      </c>
      <c r="D45" s="486">
        <f>SUM(D46:D47)</f>
        <v>0</v>
      </c>
      <c r="E45" s="496">
        <f>SUM(E46:E47)</f>
        <v>0</v>
      </c>
    </row>
    <row r="46" spans="1:5" s="480" customFormat="1" ht="15.75">
      <c r="A46" s="498" t="s">
        <v>519</v>
      </c>
      <c r="B46" s="482" t="s">
        <v>520</v>
      </c>
      <c r="C46" s="489"/>
      <c r="D46" s="489"/>
      <c r="E46" s="499"/>
    </row>
    <row r="47" spans="1:5" s="480" customFormat="1" ht="15.75">
      <c r="A47" s="500" t="s">
        <v>521</v>
      </c>
      <c r="B47" s="482" t="s">
        <v>522</v>
      </c>
      <c r="C47" s="489"/>
      <c r="D47" s="490"/>
      <c r="E47" s="499"/>
    </row>
    <row r="48" spans="1:5" s="480" customFormat="1" ht="15.75">
      <c r="A48" s="497" t="s">
        <v>523</v>
      </c>
      <c r="B48" s="482" t="s">
        <v>524</v>
      </c>
      <c r="C48" s="486">
        <f>SUM(C49:C50)</f>
        <v>0</v>
      </c>
      <c r="D48" s="486">
        <f>SUM(D49:D50)</f>
        <v>0</v>
      </c>
      <c r="E48" s="496">
        <f>SUM(E49:E50)</f>
        <v>0</v>
      </c>
    </row>
    <row r="49" spans="1:5" s="480" customFormat="1" ht="15.75">
      <c r="A49" s="498" t="s">
        <v>525</v>
      </c>
      <c r="B49" s="482" t="s">
        <v>526</v>
      </c>
      <c r="C49" s="489"/>
      <c r="D49" s="489"/>
      <c r="E49" s="499"/>
    </row>
    <row r="50" spans="1:5" s="480" customFormat="1" ht="15.75">
      <c r="A50" s="500" t="s">
        <v>527</v>
      </c>
      <c r="B50" s="482" t="s">
        <v>528</v>
      </c>
      <c r="C50" s="489"/>
      <c r="D50" s="490"/>
      <c r="E50" s="499"/>
    </row>
    <row r="51" spans="1:5" s="480" customFormat="1" ht="15.75">
      <c r="A51" s="497" t="s">
        <v>529</v>
      </c>
      <c r="B51" s="482" t="s">
        <v>530</v>
      </c>
      <c r="C51" s="486">
        <f>SUM(C52:C53)</f>
        <v>0</v>
      </c>
      <c r="D51" s="486">
        <f>SUM(D52:D53)</f>
        <v>0</v>
      </c>
      <c r="E51" s="496">
        <f>SUM(E52:E53)</f>
        <v>0</v>
      </c>
    </row>
    <row r="52" spans="1:5" s="480" customFormat="1" ht="15.75">
      <c r="A52" s="498" t="s">
        <v>531</v>
      </c>
      <c r="B52" s="482" t="s">
        <v>532</v>
      </c>
      <c r="C52" s="489"/>
      <c r="D52" s="489"/>
      <c r="E52" s="499"/>
    </row>
    <row r="53" spans="1:5" s="480" customFormat="1" ht="15.75">
      <c r="A53" s="500" t="s">
        <v>533</v>
      </c>
      <c r="B53" s="482" t="s">
        <v>534</v>
      </c>
      <c r="C53" s="489"/>
      <c r="D53" s="490"/>
      <c r="E53" s="499"/>
    </row>
    <row r="54" spans="1:5" s="480" customFormat="1" ht="15.75">
      <c r="A54" s="497" t="s">
        <v>535</v>
      </c>
      <c r="B54" s="482" t="s">
        <v>536</v>
      </c>
      <c r="C54" s="486">
        <f>SUM(C55:C56)</f>
        <v>0</v>
      </c>
      <c r="D54" s="486">
        <f>SUM(D55:D56)</f>
        <v>0</v>
      </c>
      <c r="E54" s="496">
        <f>SUM(E55:E56)</f>
        <v>0</v>
      </c>
    </row>
    <row r="55" spans="1:5" s="480" customFormat="1" ht="15.75">
      <c r="A55" s="498" t="s">
        <v>537</v>
      </c>
      <c r="B55" s="482" t="s">
        <v>538</v>
      </c>
      <c r="C55" s="489"/>
      <c r="D55" s="489"/>
      <c r="E55" s="499"/>
    </row>
    <row r="56" spans="1:5" s="480" customFormat="1" ht="15.75">
      <c r="A56" s="500" t="s">
        <v>539</v>
      </c>
      <c r="B56" s="482" t="s">
        <v>540</v>
      </c>
      <c r="C56" s="489"/>
      <c r="D56" s="490"/>
      <c r="E56" s="499"/>
    </row>
    <row r="57" spans="1:5" s="480" customFormat="1" ht="15.75">
      <c r="A57" s="497" t="s">
        <v>541</v>
      </c>
      <c r="B57" s="482" t="s">
        <v>542</v>
      </c>
      <c r="C57" s="486">
        <f>SUM(C58:C59)</f>
        <v>161171</v>
      </c>
      <c r="D57" s="486">
        <f>SUM(D58:D59)</f>
        <v>126374</v>
      </c>
      <c r="E57" s="496">
        <f>SUM(E58:E59)</f>
        <v>0</v>
      </c>
    </row>
    <row r="58" spans="1:5" s="480" customFormat="1" ht="15.75">
      <c r="A58" s="498" t="s">
        <v>543</v>
      </c>
      <c r="B58" s="482" t="s">
        <v>544</v>
      </c>
      <c r="C58" s="489">
        <v>160926</v>
      </c>
      <c r="D58" s="489">
        <v>126374</v>
      </c>
      <c r="E58" s="499"/>
    </row>
    <row r="59" spans="1:5" s="480" customFormat="1" ht="15.75">
      <c r="A59" s="500" t="s">
        <v>545</v>
      </c>
      <c r="B59" s="482" t="s">
        <v>546</v>
      </c>
      <c r="C59" s="489">
        <v>245</v>
      </c>
      <c r="D59" s="490"/>
      <c r="E59" s="499"/>
    </row>
    <row r="60" spans="1:5" s="480" customFormat="1" ht="15.75">
      <c r="A60" s="497" t="s">
        <v>547</v>
      </c>
      <c r="B60" s="482" t="s">
        <v>548</v>
      </c>
      <c r="C60" s="486">
        <f>SUM(C61:C62)</f>
        <v>12520</v>
      </c>
      <c r="D60" s="486">
        <f>SUM(D61:D62)</f>
        <v>9990</v>
      </c>
      <c r="E60" s="496">
        <f>SUM(E61:E62)</f>
        <v>0</v>
      </c>
    </row>
    <row r="61" spans="1:5" s="480" customFormat="1" ht="15.75">
      <c r="A61" s="498" t="s">
        <v>549</v>
      </c>
      <c r="B61" s="482" t="s">
        <v>550</v>
      </c>
      <c r="C61" s="489">
        <v>12520</v>
      </c>
      <c r="D61" s="489">
        <v>9990</v>
      </c>
      <c r="E61" s="499"/>
    </row>
    <row r="62" spans="1:5" s="480" customFormat="1" ht="15.75">
      <c r="A62" s="500" t="s">
        <v>551</v>
      </c>
      <c r="B62" s="482" t="s">
        <v>552</v>
      </c>
      <c r="C62" s="489"/>
      <c r="D62" s="490"/>
      <c r="E62" s="499"/>
    </row>
    <row r="63" spans="1:5" s="480" customFormat="1" ht="15.75">
      <c r="A63" s="497" t="s">
        <v>553</v>
      </c>
      <c r="B63" s="482" t="s">
        <v>554</v>
      </c>
      <c r="C63" s="486">
        <f>SUM(C64:C65)</f>
        <v>0</v>
      </c>
      <c r="D63" s="486">
        <f>SUM(D64:D65)</f>
        <v>0</v>
      </c>
      <c r="E63" s="496">
        <f>SUM(E64:E65)</f>
        <v>0</v>
      </c>
    </row>
    <row r="64" spans="1:5" s="480" customFormat="1" ht="15.75">
      <c r="A64" s="498" t="s">
        <v>555</v>
      </c>
      <c r="B64" s="482" t="s">
        <v>556</v>
      </c>
      <c r="C64" s="489"/>
      <c r="D64" s="489"/>
      <c r="E64" s="499"/>
    </row>
    <row r="65" spans="1:5" s="480" customFormat="1" ht="15.75">
      <c r="A65" s="500" t="s">
        <v>557</v>
      </c>
      <c r="B65" s="482" t="s">
        <v>558</v>
      </c>
      <c r="C65" s="489"/>
      <c r="D65" s="490"/>
      <c r="E65" s="499"/>
    </row>
    <row r="66" spans="1:5" s="480" customFormat="1" ht="15.75">
      <c r="A66" s="497" t="s">
        <v>559</v>
      </c>
      <c r="B66" s="482" t="s">
        <v>560</v>
      </c>
      <c r="C66" s="486">
        <f>SUM(C67:C68)</f>
        <v>12675</v>
      </c>
      <c r="D66" s="486">
        <f>SUM(D67:D68)</f>
        <v>8202</v>
      </c>
      <c r="E66" s="496">
        <f>SUM(E67:E68)</f>
        <v>0</v>
      </c>
    </row>
    <row r="67" spans="1:5" s="480" customFormat="1" ht="15.75">
      <c r="A67" s="498" t="s">
        <v>561</v>
      </c>
      <c r="B67" s="482" t="s">
        <v>562</v>
      </c>
      <c r="C67" s="489">
        <v>12624</v>
      </c>
      <c r="D67" s="489">
        <v>8202</v>
      </c>
      <c r="E67" s="499"/>
    </row>
    <row r="68" spans="1:5" s="480" customFormat="1" ht="15.75">
      <c r="A68" s="500" t="s">
        <v>563</v>
      </c>
      <c r="B68" s="482" t="s">
        <v>564</v>
      </c>
      <c r="C68" s="489">
        <v>51</v>
      </c>
      <c r="D68" s="490"/>
      <c r="E68" s="499"/>
    </row>
    <row r="69" spans="1:5" s="480" customFormat="1" ht="15.75">
      <c r="A69" s="497" t="s">
        <v>565</v>
      </c>
      <c r="B69" s="482" t="s">
        <v>566</v>
      </c>
      <c r="C69" s="486">
        <f>SUM(C70:C71)</f>
        <v>0</v>
      </c>
      <c r="D69" s="486">
        <f>SUM(D70:D71)</f>
        <v>0</v>
      </c>
      <c r="E69" s="496">
        <f>SUM(E70:E71)</f>
        <v>0</v>
      </c>
    </row>
    <row r="70" spans="1:5" s="480" customFormat="1" ht="15.75">
      <c r="A70" s="498" t="s">
        <v>567</v>
      </c>
      <c r="B70" s="482" t="s">
        <v>568</v>
      </c>
      <c r="C70" s="489"/>
      <c r="D70" s="489"/>
      <c r="E70" s="499"/>
    </row>
    <row r="71" spans="1:5" s="480" customFormat="1" ht="15.75">
      <c r="A71" s="500" t="s">
        <v>569</v>
      </c>
      <c r="B71" s="482" t="s">
        <v>570</v>
      </c>
      <c r="C71" s="489"/>
      <c r="D71" s="490"/>
      <c r="E71" s="499"/>
    </row>
    <row r="72" spans="1:5" s="480" customFormat="1" ht="15.75">
      <c r="A72" s="497" t="s">
        <v>571</v>
      </c>
      <c r="B72" s="482" t="s">
        <v>572</v>
      </c>
      <c r="C72" s="486">
        <f>SUM(C73:C74)</f>
        <v>0</v>
      </c>
      <c r="D72" s="486">
        <f>SUM(D73:D74)</f>
        <v>0</v>
      </c>
      <c r="E72" s="496">
        <f>SUM(E73:E74)</f>
        <v>0</v>
      </c>
    </row>
    <row r="73" spans="1:5" s="480" customFormat="1" ht="15.75">
      <c r="A73" s="498" t="s">
        <v>573</v>
      </c>
      <c r="B73" s="482" t="s">
        <v>574</v>
      </c>
      <c r="C73" s="489"/>
      <c r="D73" s="489"/>
      <c r="E73" s="499"/>
    </row>
    <row r="74" spans="1:5" s="480" customFormat="1" ht="15.75">
      <c r="A74" s="500" t="s">
        <v>575</v>
      </c>
      <c r="B74" s="482" t="s">
        <v>576</v>
      </c>
      <c r="C74" s="489"/>
      <c r="D74" s="490"/>
      <c r="E74" s="499"/>
    </row>
    <row r="75" spans="1:5" s="480" customFormat="1" ht="15.75">
      <c r="A75" s="497" t="s">
        <v>577</v>
      </c>
      <c r="B75" s="482" t="s">
        <v>578</v>
      </c>
      <c r="C75" s="486">
        <f>SUM(C76:C77)</f>
        <v>79801</v>
      </c>
      <c r="D75" s="486">
        <f>SUM(D76:D77)</f>
        <v>74038</v>
      </c>
      <c r="E75" s="496">
        <f>SUM(E76:E77)</f>
        <v>0</v>
      </c>
    </row>
    <row r="76" spans="1:5" s="480" customFormat="1" ht="15.75">
      <c r="A76" s="498" t="s">
        <v>579</v>
      </c>
      <c r="B76" s="482" t="s">
        <v>580</v>
      </c>
      <c r="C76" s="489">
        <v>79605</v>
      </c>
      <c r="D76" s="489">
        <v>74038</v>
      </c>
      <c r="E76" s="499"/>
    </row>
    <row r="77" spans="1:5" s="480" customFormat="1" ht="15.75">
      <c r="A77" s="500" t="s">
        <v>581</v>
      </c>
      <c r="B77" s="482" t="s">
        <v>582</v>
      </c>
      <c r="C77" s="489">
        <v>196</v>
      </c>
      <c r="D77" s="490"/>
      <c r="E77" s="499"/>
    </row>
    <row r="78" spans="1:5" s="480" customFormat="1" ht="15.75">
      <c r="A78" s="497" t="s">
        <v>583</v>
      </c>
      <c r="B78" s="482" t="s">
        <v>584</v>
      </c>
      <c r="C78" s="490"/>
      <c r="D78" s="489">
        <v>5097</v>
      </c>
      <c r="E78" s="487"/>
    </row>
    <row r="79" spans="1:5" s="480" customFormat="1" ht="15.75">
      <c r="A79" s="481" t="s">
        <v>1090</v>
      </c>
      <c r="B79" s="482" t="s">
        <v>585</v>
      </c>
      <c r="C79" s="494">
        <f>C80+C83+C86+C89</f>
        <v>32237</v>
      </c>
      <c r="D79" s="494">
        <f>D80+D83+D86+D89</f>
        <v>32237</v>
      </c>
      <c r="E79" s="494">
        <f>E80+E83+E86+E89</f>
        <v>0</v>
      </c>
    </row>
    <row r="80" spans="1:5" s="480" customFormat="1" ht="15.75">
      <c r="A80" s="497" t="s">
        <v>586</v>
      </c>
      <c r="B80" s="482" t="s">
        <v>587</v>
      </c>
      <c r="C80" s="486">
        <f>SUM(C81:C82)</f>
        <v>32237</v>
      </c>
      <c r="D80" s="486">
        <f>SUM(D81:D82)</f>
        <v>32237</v>
      </c>
      <c r="E80" s="496">
        <f>SUM(E81:E82)</f>
        <v>0</v>
      </c>
    </row>
    <row r="81" spans="1:5" s="480" customFormat="1" ht="15.75">
      <c r="A81" s="498" t="s">
        <v>588</v>
      </c>
      <c r="B81" s="482" t="s">
        <v>589</v>
      </c>
      <c r="C81" s="489">
        <v>32237</v>
      </c>
      <c r="D81" s="489">
        <v>32237</v>
      </c>
      <c r="E81" s="499"/>
    </row>
    <row r="82" spans="1:5" s="480" customFormat="1" ht="15.75">
      <c r="A82" s="500" t="s">
        <v>590</v>
      </c>
      <c r="B82" s="482" t="s">
        <v>591</v>
      </c>
      <c r="C82" s="489"/>
      <c r="D82" s="490"/>
      <c r="E82" s="499"/>
    </row>
    <row r="83" spans="1:5" s="480" customFormat="1" ht="15.75">
      <c r="A83" s="497" t="s">
        <v>592</v>
      </c>
      <c r="B83" s="482" t="s">
        <v>593</v>
      </c>
      <c r="C83" s="486">
        <f>SUM(C84:C85)</f>
        <v>0</v>
      </c>
      <c r="D83" s="486">
        <f>SUM(D84:D85)</f>
        <v>0</v>
      </c>
      <c r="E83" s="496">
        <f>SUM(E84:E85)</f>
        <v>0</v>
      </c>
    </row>
    <row r="84" spans="1:5" s="480" customFormat="1" ht="15.75">
      <c r="A84" s="498" t="s">
        <v>594</v>
      </c>
      <c r="B84" s="482" t="s">
        <v>595</v>
      </c>
      <c r="C84" s="489"/>
      <c r="D84" s="489"/>
      <c r="E84" s="499"/>
    </row>
    <row r="85" spans="1:5" s="480" customFormat="1" ht="15.75">
      <c r="A85" s="500" t="s">
        <v>596</v>
      </c>
      <c r="B85" s="482" t="s">
        <v>597</v>
      </c>
      <c r="C85" s="489"/>
      <c r="D85" s="490"/>
      <c r="E85" s="499"/>
    </row>
    <row r="86" spans="1:5" s="480" customFormat="1" ht="15.75">
      <c r="A86" s="497" t="s">
        <v>598</v>
      </c>
      <c r="B86" s="482" t="s">
        <v>599</v>
      </c>
      <c r="C86" s="486">
        <f>SUM(C87:C88)</f>
        <v>0</v>
      </c>
      <c r="D86" s="486">
        <f>SUM(D87:D88)</f>
        <v>0</v>
      </c>
      <c r="E86" s="496">
        <f>SUM(E87:E88)</f>
        <v>0</v>
      </c>
    </row>
    <row r="87" spans="1:5" s="480" customFormat="1" ht="15.75">
      <c r="A87" s="498" t="s">
        <v>600</v>
      </c>
      <c r="B87" s="482" t="s">
        <v>601</v>
      </c>
      <c r="C87" s="489"/>
      <c r="D87" s="489"/>
      <c r="E87" s="499"/>
    </row>
    <row r="88" spans="1:5" s="480" customFormat="1" ht="15.75">
      <c r="A88" s="500" t="s">
        <v>602</v>
      </c>
      <c r="B88" s="482" t="s">
        <v>603</v>
      </c>
      <c r="C88" s="489"/>
      <c r="D88" s="490"/>
      <c r="E88" s="499"/>
    </row>
    <row r="89" spans="1:5" s="480" customFormat="1" ht="15.75">
      <c r="A89" s="497" t="s">
        <v>1097</v>
      </c>
      <c r="B89" s="482" t="s">
        <v>604</v>
      </c>
      <c r="C89" s="490"/>
      <c r="D89" s="489"/>
      <c r="E89" s="487"/>
    </row>
    <row r="90" spans="1:5" s="480" customFormat="1" ht="15.75">
      <c r="A90" s="481" t="s">
        <v>605</v>
      </c>
      <c r="B90" s="482" t="s">
        <v>606</v>
      </c>
      <c r="C90" s="501"/>
      <c r="D90" s="502"/>
      <c r="E90" s="503"/>
    </row>
    <row r="91" spans="1:5" s="480" customFormat="1" ht="15.75">
      <c r="A91" s="481" t="s">
        <v>607</v>
      </c>
      <c r="B91" s="482" t="s">
        <v>608</v>
      </c>
      <c r="C91" s="501"/>
      <c r="D91" s="502"/>
      <c r="E91" s="503"/>
    </row>
    <row r="92" spans="1:5" s="480" customFormat="1" ht="15.75">
      <c r="A92" s="481" t="s">
        <v>609</v>
      </c>
      <c r="B92" s="482" t="s">
        <v>610</v>
      </c>
      <c r="C92" s="492">
        <f>C93+C104+C109+C110+C111</f>
        <v>52756</v>
      </c>
      <c r="D92" s="492">
        <f>D93+D104+D109+D110+D111</f>
        <v>16069</v>
      </c>
      <c r="E92" s="493">
        <f>E93+E104+E109+E110+E111</f>
        <v>0</v>
      </c>
    </row>
    <row r="93" spans="1:5" s="480" customFormat="1" ht="15.75">
      <c r="A93" s="481" t="s">
        <v>611</v>
      </c>
      <c r="B93" s="482" t="s">
        <v>612</v>
      </c>
      <c r="C93" s="494">
        <f>C94+C99</f>
        <v>52756</v>
      </c>
      <c r="D93" s="494">
        <f>D94+D99</f>
        <v>16069</v>
      </c>
      <c r="E93" s="495">
        <f>E94+E99</f>
        <v>0</v>
      </c>
    </row>
    <row r="94" spans="1:5" s="480" customFormat="1" ht="15.75">
      <c r="A94" s="485" t="s">
        <v>613</v>
      </c>
      <c r="B94" s="482" t="s">
        <v>614</v>
      </c>
      <c r="C94" s="486">
        <f>C95+C98</f>
        <v>0</v>
      </c>
      <c r="D94" s="486">
        <f>D95+D98</f>
        <v>0</v>
      </c>
      <c r="E94" s="487"/>
    </row>
    <row r="95" spans="1:5" s="480" customFormat="1" ht="22.5">
      <c r="A95" s="497" t="s">
        <v>615</v>
      </c>
      <c r="B95" s="482" t="s">
        <v>616</v>
      </c>
      <c r="C95" s="486">
        <f>SUM(C96:C97)</f>
        <v>0</v>
      </c>
      <c r="D95" s="486">
        <f>SUM(D96:D97)</f>
        <v>0</v>
      </c>
      <c r="E95" s="487"/>
    </row>
    <row r="96" spans="1:5" s="480" customFormat="1" ht="20.25" customHeight="1">
      <c r="A96" s="498" t="s">
        <v>617</v>
      </c>
      <c r="B96" s="482" t="s">
        <v>618</v>
      </c>
      <c r="C96" s="489"/>
      <c r="D96" s="489"/>
      <c r="E96" s="487"/>
    </row>
    <row r="97" spans="1:5" s="480" customFormat="1" ht="15.75">
      <c r="A97" s="500" t="s">
        <v>619</v>
      </c>
      <c r="B97" s="482" t="s">
        <v>620</v>
      </c>
      <c r="C97" s="489"/>
      <c r="D97" s="490"/>
      <c r="E97" s="487"/>
    </row>
    <row r="98" spans="1:5" s="480" customFormat="1" ht="15.75">
      <c r="A98" s="497" t="s">
        <v>621</v>
      </c>
      <c r="B98" s="482" t="s">
        <v>622</v>
      </c>
      <c r="C98" s="490"/>
      <c r="D98" s="489"/>
      <c r="E98" s="487"/>
    </row>
    <row r="99" spans="1:5" s="480" customFormat="1" ht="15.75">
      <c r="A99" s="485" t="s">
        <v>623</v>
      </c>
      <c r="B99" s="482" t="s">
        <v>624</v>
      </c>
      <c r="C99" s="486">
        <f>C100+C103</f>
        <v>52756</v>
      </c>
      <c r="D99" s="486">
        <f>D100+D103</f>
        <v>16069</v>
      </c>
      <c r="E99" s="487"/>
    </row>
    <row r="100" spans="1:5" s="480" customFormat="1" ht="19.5" customHeight="1">
      <c r="A100" s="497" t="s">
        <v>625</v>
      </c>
      <c r="B100" s="482" t="s">
        <v>626</v>
      </c>
      <c r="C100" s="486">
        <f>SUM(C101:C102)</f>
        <v>52756</v>
      </c>
      <c r="D100" s="486">
        <f>SUM(D101:D102)</f>
        <v>16069</v>
      </c>
      <c r="E100" s="487"/>
    </row>
    <row r="101" spans="1:5" s="480" customFormat="1" ht="15.75">
      <c r="A101" s="498" t="s">
        <v>627</v>
      </c>
      <c r="B101" s="482" t="s">
        <v>628</v>
      </c>
      <c r="C101" s="489">
        <v>31619</v>
      </c>
      <c r="D101" s="489">
        <v>16069</v>
      </c>
      <c r="E101" s="487"/>
    </row>
    <row r="102" spans="1:5" s="480" customFormat="1" ht="15.75">
      <c r="A102" s="500" t="s">
        <v>629</v>
      </c>
      <c r="B102" s="482" t="s">
        <v>630</v>
      </c>
      <c r="C102" s="489">
        <v>21137</v>
      </c>
      <c r="D102" s="490"/>
      <c r="E102" s="487"/>
    </row>
    <row r="103" spans="1:5" s="480" customFormat="1" ht="15.75">
      <c r="A103" s="497" t="s">
        <v>631</v>
      </c>
      <c r="B103" s="482" t="s">
        <v>632</v>
      </c>
      <c r="C103" s="490"/>
      <c r="D103" s="489"/>
      <c r="E103" s="487"/>
    </row>
    <row r="104" spans="1:5" s="480" customFormat="1" ht="15.75">
      <c r="A104" s="481" t="s">
        <v>1098</v>
      </c>
      <c r="B104" s="482" t="s">
        <v>633</v>
      </c>
      <c r="C104" s="494">
        <f>C105+C108</f>
        <v>0</v>
      </c>
      <c r="D104" s="494">
        <f>D105+D108</f>
        <v>0</v>
      </c>
      <c r="E104" s="503"/>
    </row>
    <row r="105" spans="1:5" s="480" customFormat="1" ht="15.75">
      <c r="A105" s="504" t="s">
        <v>1099</v>
      </c>
      <c r="B105" s="482" t="s">
        <v>634</v>
      </c>
      <c r="C105" s="486">
        <f>SUM(C106:C107)</f>
        <v>0</v>
      </c>
      <c r="D105" s="486">
        <f>SUM(D106:D107)</f>
        <v>0</v>
      </c>
      <c r="E105" s="487"/>
    </row>
    <row r="106" spans="1:5" s="480" customFormat="1" ht="15.75">
      <c r="A106" s="498" t="s">
        <v>1100</v>
      </c>
      <c r="B106" s="482" t="s">
        <v>635</v>
      </c>
      <c r="C106" s="489"/>
      <c r="D106" s="489"/>
      <c r="E106" s="487"/>
    </row>
    <row r="107" spans="1:5" s="480" customFormat="1" ht="15.75">
      <c r="A107" s="500" t="s">
        <v>1101</v>
      </c>
      <c r="B107" s="482" t="s">
        <v>636</v>
      </c>
      <c r="C107" s="489"/>
      <c r="D107" s="490"/>
      <c r="E107" s="487"/>
    </row>
    <row r="108" spans="1:5" s="480" customFormat="1" ht="15.75">
      <c r="A108" s="504" t="s">
        <v>1102</v>
      </c>
      <c r="B108" s="482" t="s">
        <v>637</v>
      </c>
      <c r="C108" s="490"/>
      <c r="D108" s="489"/>
      <c r="E108" s="487"/>
    </row>
    <row r="109" spans="1:5" s="480" customFormat="1" ht="15.75">
      <c r="A109" s="481" t="s">
        <v>638</v>
      </c>
      <c r="B109" s="482" t="s">
        <v>639</v>
      </c>
      <c r="C109" s="502"/>
      <c r="D109" s="502"/>
      <c r="E109" s="503"/>
    </row>
    <row r="110" spans="1:5" s="480" customFormat="1" ht="15.75">
      <c r="A110" s="481" t="s">
        <v>640</v>
      </c>
      <c r="B110" s="482" t="s">
        <v>641</v>
      </c>
      <c r="C110" s="501"/>
      <c r="D110" s="502"/>
      <c r="E110" s="503"/>
    </row>
    <row r="111" spans="1:5" s="480" customFormat="1" ht="15.75">
      <c r="A111" s="481" t="s">
        <v>642</v>
      </c>
      <c r="B111" s="482" t="s">
        <v>643</v>
      </c>
      <c r="C111" s="501"/>
      <c r="D111" s="502"/>
      <c r="E111" s="503"/>
    </row>
    <row r="112" spans="1:5" s="480" customFormat="1" ht="15.75">
      <c r="A112" s="481" t="s">
        <v>644</v>
      </c>
      <c r="B112" s="482" t="s">
        <v>645</v>
      </c>
      <c r="C112" s="492">
        <f>C113+C124+C128+C129+C130</f>
        <v>8419</v>
      </c>
      <c r="D112" s="492">
        <f>D113+D124+D128+D129+D130</f>
        <v>2076</v>
      </c>
      <c r="E112" s="484"/>
    </row>
    <row r="113" spans="1:5" s="480" customFormat="1" ht="15.75">
      <c r="A113" s="481" t="s">
        <v>646</v>
      </c>
      <c r="B113" s="482" t="s">
        <v>647</v>
      </c>
      <c r="C113" s="494">
        <f>C114+C119</f>
        <v>8419</v>
      </c>
      <c r="D113" s="494">
        <f>D114+D119</f>
        <v>2076</v>
      </c>
      <c r="E113" s="487"/>
    </row>
    <row r="114" spans="1:5" s="480" customFormat="1" ht="15.75">
      <c r="A114" s="485" t="s">
        <v>648</v>
      </c>
      <c r="B114" s="482" t="s">
        <v>649</v>
      </c>
      <c r="C114" s="486">
        <f>C115+C118</f>
        <v>0</v>
      </c>
      <c r="D114" s="486">
        <f>D115+D118</f>
        <v>0</v>
      </c>
      <c r="E114" s="487"/>
    </row>
    <row r="115" spans="1:5" s="480" customFormat="1" ht="15.75">
      <c r="A115" s="497" t="s">
        <v>650</v>
      </c>
      <c r="B115" s="482" t="s">
        <v>651</v>
      </c>
      <c r="C115" s="486">
        <f>SUM(C116:C117)</f>
        <v>0</v>
      </c>
      <c r="D115" s="486">
        <f>SUM(D116:D117)</f>
        <v>0</v>
      </c>
      <c r="E115" s="487"/>
    </row>
    <row r="116" spans="1:5" s="480" customFormat="1" ht="15.75">
      <c r="A116" s="498" t="s">
        <v>652</v>
      </c>
      <c r="B116" s="482" t="s">
        <v>653</v>
      </c>
      <c r="C116" s="489"/>
      <c r="D116" s="489"/>
      <c r="E116" s="487"/>
    </row>
    <row r="117" spans="1:5" s="480" customFormat="1" ht="15.75">
      <c r="A117" s="500" t="s">
        <v>654</v>
      </c>
      <c r="B117" s="482" t="s">
        <v>655</v>
      </c>
      <c r="C117" s="489"/>
      <c r="D117" s="490"/>
      <c r="E117" s="487"/>
    </row>
    <row r="118" spans="1:5" s="480" customFormat="1" ht="15.75">
      <c r="A118" s="497" t="s">
        <v>656</v>
      </c>
      <c r="B118" s="482" t="s">
        <v>657</v>
      </c>
      <c r="C118" s="490"/>
      <c r="D118" s="489"/>
      <c r="E118" s="487"/>
    </row>
    <row r="119" spans="1:5" s="480" customFormat="1" ht="15.75">
      <c r="A119" s="485" t="s">
        <v>658</v>
      </c>
      <c r="B119" s="482" t="s">
        <v>659</v>
      </c>
      <c r="C119" s="486">
        <f>C120+C123</f>
        <v>8419</v>
      </c>
      <c r="D119" s="486">
        <f>D120+D123</f>
        <v>2076</v>
      </c>
      <c r="E119" s="487"/>
    </row>
    <row r="120" spans="1:5" s="480" customFormat="1" ht="15.75">
      <c r="A120" s="497" t="s">
        <v>660</v>
      </c>
      <c r="B120" s="482" t="s">
        <v>661</v>
      </c>
      <c r="C120" s="486">
        <f>SUM(C121:C122)</f>
        <v>8419</v>
      </c>
      <c r="D120" s="486">
        <f>SUM(D121:D122)</f>
        <v>2076</v>
      </c>
      <c r="E120" s="487"/>
    </row>
    <row r="121" spans="1:5" s="480" customFormat="1" ht="15.75">
      <c r="A121" s="498" t="s">
        <v>662</v>
      </c>
      <c r="B121" s="482" t="s">
        <v>663</v>
      </c>
      <c r="C121" s="489">
        <v>8419</v>
      </c>
      <c r="D121" s="489">
        <v>2076</v>
      </c>
      <c r="E121" s="487"/>
    </row>
    <row r="122" spans="1:5" s="480" customFormat="1" ht="15.75">
      <c r="A122" s="500" t="s">
        <v>664</v>
      </c>
      <c r="B122" s="482" t="s">
        <v>665</v>
      </c>
      <c r="C122" s="489"/>
      <c r="D122" s="490"/>
      <c r="E122" s="487"/>
    </row>
    <row r="123" spans="1:5" s="480" customFormat="1" ht="15.75">
      <c r="A123" s="497" t="s">
        <v>666</v>
      </c>
      <c r="B123" s="482" t="s">
        <v>667</v>
      </c>
      <c r="C123" s="490"/>
      <c r="D123" s="489"/>
      <c r="E123" s="487"/>
    </row>
    <row r="124" spans="1:5" s="480" customFormat="1" ht="15.75">
      <c r="A124" s="481" t="s">
        <v>1103</v>
      </c>
      <c r="B124" s="482" t="s">
        <v>668</v>
      </c>
      <c r="C124" s="494">
        <f>C125+C128</f>
        <v>0</v>
      </c>
      <c r="D124" s="494">
        <f>D125+D128</f>
        <v>0</v>
      </c>
      <c r="E124" s="503"/>
    </row>
    <row r="125" spans="1:5" s="480" customFormat="1" ht="15.75">
      <c r="A125" s="497" t="s">
        <v>1104</v>
      </c>
      <c r="B125" s="482" t="s">
        <v>669</v>
      </c>
      <c r="C125" s="486">
        <f>SUM(C126:C127)</f>
        <v>0</v>
      </c>
      <c r="D125" s="486">
        <f>SUM(D126:D127)</f>
        <v>0</v>
      </c>
      <c r="E125" s="487"/>
    </row>
    <row r="126" spans="1:5" s="480" customFormat="1" ht="15.75">
      <c r="A126" s="498" t="s">
        <v>1105</v>
      </c>
      <c r="B126" s="482" t="s">
        <v>670</v>
      </c>
      <c r="C126" s="489"/>
      <c r="D126" s="489"/>
      <c r="E126" s="487"/>
    </row>
    <row r="127" spans="1:5" s="480" customFormat="1" ht="15.75">
      <c r="A127" s="500" t="s">
        <v>1106</v>
      </c>
      <c r="B127" s="482" t="s">
        <v>671</v>
      </c>
      <c r="C127" s="489"/>
      <c r="D127" s="490"/>
      <c r="E127" s="487"/>
    </row>
    <row r="128" spans="1:5" s="480" customFormat="1" ht="15.75">
      <c r="A128" s="497" t="s">
        <v>1107</v>
      </c>
      <c r="B128" s="482" t="s">
        <v>672</v>
      </c>
      <c r="C128" s="490"/>
      <c r="D128" s="489"/>
      <c r="E128" s="487"/>
    </row>
    <row r="129" spans="1:5" s="480" customFormat="1" ht="15.75">
      <c r="A129" s="481" t="s">
        <v>673</v>
      </c>
      <c r="B129" s="482" t="s">
        <v>674</v>
      </c>
      <c r="C129" s="501"/>
      <c r="D129" s="502"/>
      <c r="E129" s="503"/>
    </row>
    <row r="130" spans="1:5" s="480" customFormat="1" ht="15.75">
      <c r="A130" s="481" t="s">
        <v>675</v>
      </c>
      <c r="B130" s="482" t="s">
        <v>676</v>
      </c>
      <c r="C130" s="501"/>
      <c r="D130" s="502"/>
      <c r="E130" s="503"/>
    </row>
    <row r="131" spans="1:5" s="480" customFormat="1" ht="15.75">
      <c r="A131" s="481" t="s">
        <v>677</v>
      </c>
      <c r="B131" s="482" t="s">
        <v>678</v>
      </c>
      <c r="C131" s="494">
        <f>C132+C137+C138</f>
        <v>0</v>
      </c>
      <c r="D131" s="494">
        <f>D132+D137+D138</f>
        <v>0</v>
      </c>
      <c r="E131" s="503"/>
    </row>
    <row r="132" spans="1:5" s="480" customFormat="1" ht="15.75">
      <c r="A132" s="481" t="s">
        <v>1108</v>
      </c>
      <c r="B132" s="482" t="s">
        <v>679</v>
      </c>
      <c r="C132" s="494">
        <f>C133+C136</f>
        <v>0</v>
      </c>
      <c r="D132" s="494">
        <f>D133+D136</f>
        <v>0</v>
      </c>
      <c r="E132" s="503"/>
    </row>
    <row r="133" spans="1:5" s="480" customFormat="1" ht="15.75">
      <c r="A133" s="504" t="s">
        <v>1109</v>
      </c>
      <c r="B133" s="482" t="s">
        <v>680</v>
      </c>
      <c r="C133" s="486">
        <f>SUM(C134:C135)</f>
        <v>0</v>
      </c>
      <c r="D133" s="486">
        <f>SUM(D134:D135)</f>
        <v>0</v>
      </c>
      <c r="E133" s="487"/>
    </row>
    <row r="134" spans="1:5" s="480" customFormat="1" ht="15.75">
      <c r="A134" s="498" t="s">
        <v>1110</v>
      </c>
      <c r="B134" s="482" t="s">
        <v>681</v>
      </c>
      <c r="C134" s="489"/>
      <c r="D134" s="489"/>
      <c r="E134" s="487"/>
    </row>
    <row r="135" spans="1:5" s="480" customFormat="1" ht="15.75">
      <c r="A135" s="500" t="s">
        <v>1111</v>
      </c>
      <c r="B135" s="482" t="s">
        <v>682</v>
      </c>
      <c r="C135" s="489"/>
      <c r="D135" s="490"/>
      <c r="E135" s="487"/>
    </row>
    <row r="136" spans="1:5" s="480" customFormat="1" ht="15.75">
      <c r="A136" s="504" t="s">
        <v>1112</v>
      </c>
      <c r="B136" s="482" t="s">
        <v>683</v>
      </c>
      <c r="C136" s="490"/>
      <c r="D136" s="489"/>
      <c r="E136" s="487"/>
    </row>
    <row r="137" spans="1:5" s="480" customFormat="1" ht="15.75">
      <c r="A137" s="481" t="s">
        <v>684</v>
      </c>
      <c r="B137" s="482" t="s">
        <v>685</v>
      </c>
      <c r="C137" s="501"/>
      <c r="D137" s="502"/>
      <c r="E137" s="503"/>
    </row>
    <row r="138" spans="1:5" s="480" customFormat="1" ht="15.75">
      <c r="A138" s="481" t="s">
        <v>686</v>
      </c>
      <c r="B138" s="482" t="s">
        <v>687</v>
      </c>
      <c r="C138" s="501"/>
      <c r="D138" s="502"/>
      <c r="E138" s="503"/>
    </row>
    <row r="139" spans="1:5" s="480" customFormat="1" ht="15.75">
      <c r="A139" s="491" t="s">
        <v>424</v>
      </c>
      <c r="B139" s="482" t="s">
        <v>688</v>
      </c>
      <c r="C139" s="490"/>
      <c r="D139" s="505">
        <f>D140</f>
        <v>7260</v>
      </c>
      <c r="E139" s="487"/>
    </row>
    <row r="140" spans="1:5" s="480" customFormat="1" ht="15.75">
      <c r="A140" s="481" t="s">
        <v>689</v>
      </c>
      <c r="B140" s="482" t="s">
        <v>690</v>
      </c>
      <c r="C140" s="501"/>
      <c r="D140" s="502">
        <f>D141+D143+D144+D149</f>
        <v>7260</v>
      </c>
      <c r="E140" s="503"/>
    </row>
    <row r="141" spans="1:5" s="480" customFormat="1" ht="15.75">
      <c r="A141" s="481" t="s">
        <v>691</v>
      </c>
      <c r="B141" s="482" t="s">
        <v>692</v>
      </c>
      <c r="C141" s="501"/>
      <c r="D141" s="502">
        <f>SUM(D142)</f>
        <v>7260</v>
      </c>
      <c r="E141" s="503"/>
    </row>
    <row r="142" spans="1:5" s="480" customFormat="1" ht="15.75">
      <c r="A142" s="497" t="s">
        <v>693</v>
      </c>
      <c r="B142" s="482" t="s">
        <v>694</v>
      </c>
      <c r="C142" s="490"/>
      <c r="D142" s="489">
        <v>7260</v>
      </c>
      <c r="E142" s="487"/>
    </row>
    <row r="143" spans="1:5" s="480" customFormat="1" ht="15.75">
      <c r="A143" s="481" t="s">
        <v>1113</v>
      </c>
      <c r="B143" s="482" t="s">
        <v>695</v>
      </c>
      <c r="C143" s="501"/>
      <c r="D143" s="502"/>
      <c r="E143" s="503"/>
    </row>
    <row r="144" spans="1:5" s="480" customFormat="1" ht="15.75">
      <c r="A144" s="481" t="s">
        <v>1114</v>
      </c>
      <c r="B144" s="482" t="s">
        <v>696</v>
      </c>
      <c r="C144" s="501"/>
      <c r="D144" s="502">
        <f>SUM(D145:D148)</f>
        <v>0</v>
      </c>
      <c r="E144" s="503"/>
    </row>
    <row r="145" spans="1:5" s="480" customFormat="1" ht="15.75">
      <c r="A145" s="497" t="s">
        <v>697</v>
      </c>
      <c r="B145" s="482" t="s">
        <v>698</v>
      </c>
      <c r="C145" s="490"/>
      <c r="D145" s="489"/>
      <c r="E145" s="487"/>
    </row>
    <row r="146" spans="1:5" s="480" customFormat="1" ht="15.75">
      <c r="A146" s="497" t="s">
        <v>699</v>
      </c>
      <c r="B146" s="482" t="s">
        <v>700</v>
      </c>
      <c r="C146" s="490"/>
      <c r="D146" s="489"/>
      <c r="E146" s="487"/>
    </row>
    <row r="147" spans="1:5" s="480" customFormat="1" ht="15.75">
      <c r="A147" s="497" t="s">
        <v>701</v>
      </c>
      <c r="B147" s="482" t="s">
        <v>702</v>
      </c>
      <c r="C147" s="490"/>
      <c r="D147" s="489"/>
      <c r="E147" s="487"/>
    </row>
    <row r="148" spans="1:5" s="480" customFormat="1" ht="15.75">
      <c r="A148" s="497" t="s">
        <v>703</v>
      </c>
      <c r="B148" s="482" t="s">
        <v>704</v>
      </c>
      <c r="C148" s="490"/>
      <c r="D148" s="489"/>
      <c r="E148" s="487"/>
    </row>
    <row r="149" spans="1:5" s="480" customFormat="1" ht="15.75">
      <c r="A149" s="481" t="s">
        <v>705</v>
      </c>
      <c r="B149" s="482" t="s">
        <v>706</v>
      </c>
      <c r="C149" s="501"/>
      <c r="D149" s="502"/>
      <c r="E149" s="503"/>
    </row>
    <row r="150" spans="1:5" s="480" customFormat="1" ht="23.25" customHeight="1">
      <c r="A150" s="491" t="s">
        <v>707</v>
      </c>
      <c r="B150" s="482" t="s">
        <v>708</v>
      </c>
      <c r="C150" s="492">
        <f>C151+C170</f>
        <v>691200</v>
      </c>
      <c r="D150" s="492">
        <f>D151+D170</f>
        <v>649909</v>
      </c>
      <c r="E150" s="493">
        <f>E151+E170</f>
        <v>0</v>
      </c>
    </row>
    <row r="151" spans="1:5" s="480" customFormat="1" ht="33" customHeight="1">
      <c r="A151" s="481" t="s">
        <v>709</v>
      </c>
      <c r="B151" s="482" t="s">
        <v>710</v>
      </c>
      <c r="C151" s="494">
        <f>C152+C159+C166</f>
        <v>691200</v>
      </c>
      <c r="D151" s="494">
        <f>D152+D159+D166</f>
        <v>649909</v>
      </c>
      <c r="E151" s="495">
        <f>E152+E159+E166</f>
        <v>0</v>
      </c>
    </row>
    <row r="152" spans="1:5" s="480" customFormat="1" ht="15.75">
      <c r="A152" s="506" t="s">
        <v>711</v>
      </c>
      <c r="B152" s="482" t="s">
        <v>712</v>
      </c>
      <c r="C152" s="486">
        <f>C153+C156</f>
        <v>691076</v>
      </c>
      <c r="D152" s="486">
        <f>D153+D156</f>
        <v>649900</v>
      </c>
      <c r="E152" s="496">
        <f>E153+E156</f>
        <v>0</v>
      </c>
    </row>
    <row r="153" spans="1:5" s="480" customFormat="1" ht="21" customHeight="1">
      <c r="A153" s="497" t="s">
        <v>713</v>
      </c>
      <c r="B153" s="482" t="s">
        <v>714</v>
      </c>
      <c r="C153" s="486">
        <f>C154+C155</f>
        <v>674732</v>
      </c>
      <c r="D153" s="486">
        <f>D154+D155</f>
        <v>633638</v>
      </c>
      <c r="E153" s="496">
        <f>E154+E155</f>
        <v>0</v>
      </c>
    </row>
    <row r="154" spans="1:5" s="480" customFormat="1" ht="15.75">
      <c r="A154" s="498" t="s">
        <v>715</v>
      </c>
      <c r="B154" s="482" t="s">
        <v>716</v>
      </c>
      <c r="C154" s="489">
        <v>674732</v>
      </c>
      <c r="D154" s="489">
        <v>633638</v>
      </c>
      <c r="E154" s="499"/>
    </row>
    <row r="155" spans="1:5" s="480" customFormat="1" ht="15.75">
      <c r="A155" s="500" t="s">
        <v>717</v>
      </c>
      <c r="B155" s="482" t="s">
        <v>718</v>
      </c>
      <c r="C155" s="489">
        <v>0</v>
      </c>
      <c r="D155" s="490"/>
      <c r="E155" s="499"/>
    </row>
    <row r="156" spans="1:5" s="480" customFormat="1" ht="22.5" customHeight="1">
      <c r="A156" s="497" t="s">
        <v>719</v>
      </c>
      <c r="B156" s="482" t="s">
        <v>720</v>
      </c>
      <c r="C156" s="486">
        <f>C157+C158</f>
        <v>16344</v>
      </c>
      <c r="D156" s="486">
        <f>D157+D158</f>
        <v>16262</v>
      </c>
      <c r="E156" s="496">
        <f>E157+E158</f>
        <v>0</v>
      </c>
    </row>
    <row r="157" spans="1:5" s="480" customFormat="1" ht="22.5">
      <c r="A157" s="498" t="s">
        <v>721</v>
      </c>
      <c r="B157" s="482" t="s">
        <v>722</v>
      </c>
      <c r="C157" s="489">
        <v>16344</v>
      </c>
      <c r="D157" s="489">
        <v>16262</v>
      </c>
      <c r="E157" s="499"/>
    </row>
    <row r="158" spans="1:5" s="480" customFormat="1" ht="15.75">
      <c r="A158" s="500" t="s">
        <v>717</v>
      </c>
      <c r="B158" s="482" t="s">
        <v>723</v>
      </c>
      <c r="C158" s="489"/>
      <c r="D158" s="507"/>
      <c r="E158" s="499"/>
    </row>
    <row r="159" spans="1:5" s="480" customFormat="1" ht="26.25" customHeight="1">
      <c r="A159" s="506" t="s">
        <v>724</v>
      </c>
      <c r="B159" s="482" t="s">
        <v>725</v>
      </c>
      <c r="C159" s="486">
        <f>C160+C163</f>
        <v>124</v>
      </c>
      <c r="D159" s="486">
        <f>D160+D163</f>
        <v>9</v>
      </c>
      <c r="E159" s="487"/>
    </row>
    <row r="160" spans="1:5" s="480" customFormat="1" ht="24.75" customHeight="1">
      <c r="A160" s="497" t="s">
        <v>726</v>
      </c>
      <c r="B160" s="482" t="s">
        <v>727</v>
      </c>
      <c r="C160" s="486">
        <f>C161+C162</f>
        <v>124</v>
      </c>
      <c r="D160" s="486">
        <f>D161+D162</f>
        <v>9</v>
      </c>
      <c r="E160" s="487"/>
    </row>
    <row r="161" spans="1:5" s="480" customFormat="1" ht="15.75" customHeight="1">
      <c r="A161" s="498" t="s">
        <v>728</v>
      </c>
      <c r="B161" s="482" t="s">
        <v>729</v>
      </c>
      <c r="C161" s="489">
        <v>51</v>
      </c>
      <c r="D161" s="489">
        <v>9</v>
      </c>
      <c r="E161" s="487"/>
    </row>
    <row r="162" spans="1:5" s="480" customFormat="1" ht="15.75" customHeight="1">
      <c r="A162" s="500" t="s">
        <v>730</v>
      </c>
      <c r="B162" s="482" t="s">
        <v>731</v>
      </c>
      <c r="C162" s="489">
        <v>73</v>
      </c>
      <c r="D162" s="490"/>
      <c r="E162" s="487"/>
    </row>
    <row r="163" spans="1:5" s="480" customFormat="1" ht="24.75" customHeight="1">
      <c r="A163" s="497" t="s">
        <v>732</v>
      </c>
      <c r="B163" s="482" t="s">
        <v>733</v>
      </c>
      <c r="C163" s="486">
        <f>C164+C165</f>
        <v>0</v>
      </c>
      <c r="D163" s="486">
        <f>D164+D165</f>
        <v>0</v>
      </c>
      <c r="E163" s="487"/>
    </row>
    <row r="164" spans="1:5" s="480" customFormat="1" ht="16.5" customHeight="1">
      <c r="A164" s="498" t="s">
        <v>734</v>
      </c>
      <c r="B164" s="482" t="s">
        <v>735</v>
      </c>
      <c r="C164" s="489"/>
      <c r="D164" s="489"/>
      <c r="E164" s="487"/>
    </row>
    <row r="165" spans="1:5" s="480" customFormat="1" ht="15.75">
      <c r="A165" s="500" t="s">
        <v>736</v>
      </c>
      <c r="B165" s="482" t="s">
        <v>737</v>
      </c>
      <c r="C165" s="489"/>
      <c r="D165" s="507"/>
      <c r="E165" s="487"/>
    </row>
    <row r="166" spans="1:5" s="480" customFormat="1" ht="15.75">
      <c r="A166" s="506" t="s">
        <v>738</v>
      </c>
      <c r="B166" s="482" t="s">
        <v>739</v>
      </c>
      <c r="C166" s="486">
        <f>C167+C170</f>
        <v>0</v>
      </c>
      <c r="D166" s="486">
        <f>D167+D170</f>
        <v>0</v>
      </c>
      <c r="E166" s="487"/>
    </row>
    <row r="167" spans="1:5" s="480" customFormat="1" ht="22.5">
      <c r="A167" s="497" t="s">
        <v>740</v>
      </c>
      <c r="B167" s="482" t="s">
        <v>741</v>
      </c>
      <c r="C167" s="486">
        <f>C168+C169</f>
        <v>0</v>
      </c>
      <c r="D167" s="486">
        <f>D168+D169</f>
        <v>0</v>
      </c>
      <c r="E167" s="487"/>
    </row>
    <row r="168" spans="1:5" s="480" customFormat="1" ht="15.75">
      <c r="A168" s="498" t="s">
        <v>742</v>
      </c>
      <c r="B168" s="482" t="s">
        <v>743</v>
      </c>
      <c r="C168" s="489"/>
      <c r="D168" s="489"/>
      <c r="E168" s="487"/>
    </row>
    <row r="169" spans="1:5" s="480" customFormat="1" ht="15.75">
      <c r="A169" s="500" t="s">
        <v>744</v>
      </c>
      <c r="B169" s="482" t="s">
        <v>745</v>
      </c>
      <c r="C169" s="489"/>
      <c r="D169" s="490"/>
      <c r="E169" s="487"/>
    </row>
    <row r="170" spans="1:5" s="480" customFormat="1" ht="24.75" customHeight="1">
      <c r="A170" s="508" t="s">
        <v>1115</v>
      </c>
      <c r="B170" s="482" t="s">
        <v>746</v>
      </c>
      <c r="C170" s="494">
        <f>C171+C174+C177+C180</f>
        <v>0</v>
      </c>
      <c r="D170" s="494">
        <f>D171+D174+D177+D180</f>
        <v>0</v>
      </c>
      <c r="E170" s="495">
        <f>E171+E174+E177+E180</f>
        <v>0</v>
      </c>
    </row>
    <row r="171" spans="1:5" s="480" customFormat="1" ht="22.5">
      <c r="A171" s="506" t="s">
        <v>1116</v>
      </c>
      <c r="B171" s="482" t="s">
        <v>747</v>
      </c>
      <c r="C171" s="486">
        <f>C172+C173</f>
        <v>0</v>
      </c>
      <c r="D171" s="486">
        <f>D172+D173</f>
        <v>0</v>
      </c>
      <c r="E171" s="496">
        <f>E172+E173</f>
        <v>0</v>
      </c>
    </row>
    <row r="172" spans="1:5" s="480" customFormat="1" ht="15.75">
      <c r="A172" s="498" t="s">
        <v>1117</v>
      </c>
      <c r="B172" s="482" t="s">
        <v>748</v>
      </c>
      <c r="C172" s="489"/>
      <c r="D172" s="489"/>
      <c r="E172" s="499"/>
    </row>
    <row r="173" spans="1:5" s="480" customFormat="1" ht="15.75">
      <c r="A173" s="500" t="s">
        <v>1118</v>
      </c>
      <c r="B173" s="482" t="s">
        <v>749</v>
      </c>
      <c r="C173" s="489"/>
      <c r="D173" s="490"/>
      <c r="E173" s="499"/>
    </row>
    <row r="174" spans="1:5" s="480" customFormat="1" ht="15.75">
      <c r="A174" s="506" t="s">
        <v>1119</v>
      </c>
      <c r="B174" s="482" t="s">
        <v>750</v>
      </c>
      <c r="C174" s="486">
        <f>C175+C176</f>
        <v>0</v>
      </c>
      <c r="D174" s="486">
        <f>D175+D176</f>
        <v>0</v>
      </c>
      <c r="E174" s="487"/>
    </row>
    <row r="175" spans="1:5" s="480" customFormat="1" ht="15.75">
      <c r="A175" s="498" t="s">
        <v>751</v>
      </c>
      <c r="B175" s="482" t="s">
        <v>752</v>
      </c>
      <c r="C175" s="489"/>
      <c r="D175" s="489"/>
      <c r="E175" s="487"/>
    </row>
    <row r="176" spans="1:5" s="480" customFormat="1" ht="15.75">
      <c r="A176" s="500" t="s">
        <v>753</v>
      </c>
      <c r="B176" s="482" t="s">
        <v>754</v>
      </c>
      <c r="C176" s="489"/>
      <c r="D176" s="507"/>
      <c r="E176" s="487"/>
    </row>
    <row r="177" spans="1:5" s="480" customFormat="1" ht="15.75">
      <c r="A177" s="506" t="s">
        <v>1120</v>
      </c>
      <c r="B177" s="482" t="s">
        <v>755</v>
      </c>
      <c r="C177" s="486">
        <f>C178+C179</f>
        <v>0</v>
      </c>
      <c r="D177" s="486">
        <f>D178+D179</f>
        <v>0</v>
      </c>
      <c r="E177" s="487"/>
    </row>
    <row r="178" spans="1:5" s="480" customFormat="1" ht="15.75">
      <c r="A178" s="498" t="s">
        <v>1121</v>
      </c>
      <c r="B178" s="482" t="s">
        <v>756</v>
      </c>
      <c r="C178" s="489"/>
      <c r="D178" s="489"/>
      <c r="E178" s="487"/>
    </row>
    <row r="179" spans="1:5" s="480" customFormat="1" ht="15.75">
      <c r="A179" s="500" t="s">
        <v>1122</v>
      </c>
      <c r="B179" s="482" t="s">
        <v>757</v>
      </c>
      <c r="C179" s="489"/>
      <c r="D179" s="490"/>
      <c r="E179" s="487"/>
    </row>
    <row r="180" spans="1:5" s="480" customFormat="1" ht="15.75">
      <c r="A180" s="506" t="s">
        <v>1123</v>
      </c>
      <c r="B180" s="482" t="s">
        <v>758</v>
      </c>
      <c r="C180" s="486">
        <f>C181+C182</f>
        <v>0</v>
      </c>
      <c r="D180" s="486">
        <f>D181+D182</f>
        <v>0</v>
      </c>
      <c r="E180" s="487"/>
    </row>
    <row r="181" spans="1:5" s="480" customFormat="1" ht="15.75">
      <c r="A181" s="498" t="s">
        <v>1124</v>
      </c>
      <c r="B181" s="482" t="s">
        <v>759</v>
      </c>
      <c r="C181" s="489"/>
      <c r="D181" s="489"/>
      <c r="E181" s="487"/>
    </row>
    <row r="182" spans="1:5" s="480" customFormat="1" ht="15.75">
      <c r="A182" s="500" t="s">
        <v>1125</v>
      </c>
      <c r="B182" s="482" t="s">
        <v>760</v>
      </c>
      <c r="C182" s="489"/>
      <c r="D182" s="490"/>
      <c r="E182" s="487"/>
    </row>
    <row r="183" spans="1:5" s="480" customFormat="1" ht="15.75" customHeight="1">
      <c r="A183" s="491" t="s">
        <v>761</v>
      </c>
      <c r="B183" s="482" t="s">
        <v>762</v>
      </c>
      <c r="C183" s="492">
        <f>C7+C21+C139+C150</f>
        <v>2096267</v>
      </c>
      <c r="D183" s="492">
        <f>D7+D21+D139+D150</f>
        <v>1751646</v>
      </c>
      <c r="E183" s="493">
        <f>E7+E21+E139+E150</f>
        <v>0</v>
      </c>
    </row>
    <row r="184" spans="1:5" s="480" customFormat="1" ht="15.75">
      <c r="A184" s="491" t="s">
        <v>763</v>
      </c>
      <c r="B184" s="482" t="s">
        <v>764</v>
      </c>
      <c r="C184" s="490"/>
      <c r="D184" s="492">
        <f>D185+D193+D203</f>
        <v>608</v>
      </c>
      <c r="E184" s="493">
        <f>E185+E193+E203</f>
        <v>0</v>
      </c>
    </row>
    <row r="185" spans="1:5" s="480" customFormat="1" ht="15.75">
      <c r="A185" s="481" t="s">
        <v>765</v>
      </c>
      <c r="B185" s="482" t="s">
        <v>766</v>
      </c>
      <c r="C185" s="501"/>
      <c r="D185" s="494">
        <f>SUM(D186:D192)</f>
        <v>608</v>
      </c>
      <c r="E185" s="503"/>
    </row>
    <row r="186" spans="1:5" s="480" customFormat="1" ht="15.75">
      <c r="A186" s="497" t="s">
        <v>767</v>
      </c>
      <c r="B186" s="482" t="s">
        <v>768</v>
      </c>
      <c r="C186" s="490"/>
      <c r="D186" s="489">
        <v>608</v>
      </c>
      <c r="E186" s="487"/>
    </row>
    <row r="187" spans="1:5" s="480" customFormat="1" ht="15.75">
      <c r="A187" s="497" t="s">
        <v>769</v>
      </c>
      <c r="B187" s="482" t="s">
        <v>770</v>
      </c>
      <c r="C187" s="490"/>
      <c r="D187" s="489"/>
      <c r="E187" s="487"/>
    </row>
    <row r="188" spans="1:5" s="480" customFormat="1" ht="15.75">
      <c r="A188" s="497" t="s">
        <v>771</v>
      </c>
      <c r="B188" s="482" t="s">
        <v>772</v>
      </c>
      <c r="C188" s="490"/>
      <c r="D188" s="489"/>
      <c r="E188" s="487"/>
    </row>
    <row r="189" spans="1:5" s="480" customFormat="1" ht="15.75">
      <c r="A189" s="497" t="s">
        <v>773</v>
      </c>
      <c r="B189" s="482" t="s">
        <v>774</v>
      </c>
      <c r="C189" s="490"/>
      <c r="D189" s="489"/>
      <c r="E189" s="487"/>
    </row>
    <row r="190" spans="1:5" s="480" customFormat="1" ht="15.75">
      <c r="A190" s="497" t="s">
        <v>775</v>
      </c>
      <c r="B190" s="482" t="s">
        <v>776</v>
      </c>
      <c r="C190" s="490"/>
      <c r="D190" s="489"/>
      <c r="E190" s="487"/>
    </row>
    <row r="191" spans="1:5" s="480" customFormat="1" ht="15.75">
      <c r="A191" s="509" t="s">
        <v>777</v>
      </c>
      <c r="B191" s="482" t="s">
        <v>778</v>
      </c>
      <c r="C191" s="490"/>
      <c r="D191" s="489"/>
      <c r="E191" s="487"/>
    </row>
    <row r="192" spans="1:5" s="480" customFormat="1" ht="15.75">
      <c r="A192" s="497" t="s">
        <v>779</v>
      </c>
      <c r="B192" s="482" t="s">
        <v>780</v>
      </c>
      <c r="C192" s="490"/>
      <c r="D192" s="489"/>
      <c r="E192" s="487"/>
    </row>
    <row r="193" spans="1:5" s="480" customFormat="1" ht="15.75">
      <c r="A193" s="481" t="s">
        <v>781</v>
      </c>
      <c r="B193" s="482" t="s">
        <v>782</v>
      </c>
      <c r="C193" s="501"/>
      <c r="D193" s="494">
        <f>SUM(D194:D197)+D198</f>
        <v>0</v>
      </c>
      <c r="E193" s="495">
        <f>SUM(E194:E197)+E198</f>
        <v>0</v>
      </c>
    </row>
    <row r="194" spans="1:5" s="480" customFormat="1" ht="15.75">
      <c r="A194" s="497" t="s">
        <v>783</v>
      </c>
      <c r="B194" s="482" t="s">
        <v>784</v>
      </c>
      <c r="C194" s="490"/>
      <c r="D194" s="489"/>
      <c r="E194" s="487"/>
    </row>
    <row r="195" spans="1:5" s="480" customFormat="1" ht="15.75">
      <c r="A195" s="497" t="s">
        <v>785</v>
      </c>
      <c r="B195" s="482" t="s">
        <v>786</v>
      </c>
      <c r="C195" s="490"/>
      <c r="D195" s="489"/>
      <c r="E195" s="487"/>
    </row>
    <row r="196" spans="1:5" s="480" customFormat="1" ht="15.75">
      <c r="A196" s="497" t="s">
        <v>787</v>
      </c>
      <c r="B196" s="482" t="s">
        <v>788</v>
      </c>
      <c r="C196" s="490"/>
      <c r="D196" s="489"/>
      <c r="E196" s="487"/>
    </row>
    <row r="197" spans="1:5" s="480" customFormat="1" ht="15.75">
      <c r="A197" s="497" t="s">
        <v>789</v>
      </c>
      <c r="B197" s="482" t="s">
        <v>790</v>
      </c>
      <c r="C197" s="490"/>
      <c r="D197" s="489"/>
      <c r="E197" s="487"/>
    </row>
    <row r="198" spans="1:5" s="480" customFormat="1" ht="15.75">
      <c r="A198" s="497" t="s">
        <v>791</v>
      </c>
      <c r="B198" s="482" t="s">
        <v>792</v>
      </c>
      <c r="C198" s="490"/>
      <c r="D198" s="486">
        <f>SUM(D199:D202)</f>
        <v>0</v>
      </c>
      <c r="E198" s="496">
        <f>SUM(E199:E202)</f>
        <v>0</v>
      </c>
    </row>
    <row r="199" spans="1:5" s="480" customFormat="1" ht="15.75">
      <c r="A199" s="498" t="s">
        <v>793</v>
      </c>
      <c r="B199" s="482" t="s">
        <v>794</v>
      </c>
      <c r="C199" s="490"/>
      <c r="D199" s="489"/>
      <c r="E199" s="499"/>
    </row>
    <row r="200" spans="1:5" s="480" customFormat="1" ht="15.75">
      <c r="A200" s="498" t="s">
        <v>795</v>
      </c>
      <c r="B200" s="482" t="s">
        <v>796</v>
      </c>
      <c r="C200" s="490"/>
      <c r="D200" s="489"/>
      <c r="E200" s="487"/>
    </row>
    <row r="201" spans="1:5" s="480" customFormat="1" ht="15.75">
      <c r="A201" s="498" t="s">
        <v>797</v>
      </c>
      <c r="B201" s="482" t="s">
        <v>798</v>
      </c>
      <c r="C201" s="490"/>
      <c r="D201" s="489"/>
      <c r="E201" s="487"/>
    </row>
    <row r="202" spans="1:5" s="480" customFormat="1" ht="15.75">
      <c r="A202" s="498" t="s">
        <v>799</v>
      </c>
      <c r="B202" s="482" t="s">
        <v>800</v>
      </c>
      <c r="C202" s="490"/>
      <c r="D202" s="489"/>
      <c r="E202" s="487"/>
    </row>
    <row r="203" spans="1:5" s="480" customFormat="1" ht="15.75">
      <c r="A203" s="481" t="s">
        <v>801</v>
      </c>
      <c r="B203" s="482" t="s">
        <v>802</v>
      </c>
      <c r="C203" s="501"/>
      <c r="D203" s="494">
        <f>SUM(D204:D206)</f>
        <v>0</v>
      </c>
      <c r="E203" s="503"/>
    </row>
    <row r="204" spans="1:5" s="480" customFormat="1" ht="15.75">
      <c r="A204" s="497" t="s">
        <v>803</v>
      </c>
      <c r="B204" s="482" t="s">
        <v>804</v>
      </c>
      <c r="C204" s="490"/>
      <c r="D204" s="489"/>
      <c r="E204" s="487"/>
    </row>
    <row r="205" spans="1:5" s="480" customFormat="1" ht="15.75">
      <c r="A205" s="497" t="s">
        <v>805</v>
      </c>
      <c r="B205" s="482" t="s">
        <v>806</v>
      </c>
      <c r="C205" s="490"/>
      <c r="D205" s="489"/>
      <c r="E205" s="487"/>
    </row>
    <row r="206" spans="1:5" s="480" customFormat="1" ht="15.75">
      <c r="A206" s="497" t="s">
        <v>807</v>
      </c>
      <c r="B206" s="482" t="s">
        <v>808</v>
      </c>
      <c r="C206" s="490"/>
      <c r="D206" s="489"/>
      <c r="E206" s="487"/>
    </row>
    <row r="207" spans="1:5" s="480" customFormat="1" ht="15.75">
      <c r="A207" s="491" t="s">
        <v>809</v>
      </c>
      <c r="B207" s="482" t="s">
        <v>810</v>
      </c>
      <c r="C207" s="490"/>
      <c r="D207" s="492">
        <f>D208+D209+D214+D227+D228+D229</f>
        <v>35687</v>
      </c>
      <c r="E207" s="487"/>
    </row>
    <row r="208" spans="1:5" s="480" customFormat="1" ht="15.75">
      <c r="A208" s="481" t="s">
        <v>811</v>
      </c>
      <c r="B208" s="482" t="s">
        <v>812</v>
      </c>
      <c r="C208" s="501"/>
      <c r="D208" s="502"/>
      <c r="E208" s="503"/>
    </row>
    <row r="209" spans="1:5" s="480" customFormat="1" ht="15.75">
      <c r="A209" s="481" t="s">
        <v>813</v>
      </c>
      <c r="B209" s="482" t="s">
        <v>814</v>
      </c>
      <c r="C209" s="501"/>
      <c r="D209" s="494">
        <f>SUM(D210:D213)</f>
        <v>35687</v>
      </c>
      <c r="E209" s="503"/>
    </row>
    <row r="210" spans="1:5" s="480" customFormat="1" ht="15.75">
      <c r="A210" s="497" t="s">
        <v>815</v>
      </c>
      <c r="B210" s="482" t="s">
        <v>816</v>
      </c>
      <c r="C210" s="490"/>
      <c r="D210" s="489">
        <v>32009</v>
      </c>
      <c r="E210" s="487"/>
    </row>
    <row r="211" spans="1:5" s="480" customFormat="1" ht="15.75">
      <c r="A211" s="497" t="s">
        <v>817</v>
      </c>
      <c r="B211" s="482" t="s">
        <v>818</v>
      </c>
      <c r="C211" s="490"/>
      <c r="D211" s="489">
        <v>2107</v>
      </c>
      <c r="E211" s="487"/>
    </row>
    <row r="212" spans="1:5" s="480" customFormat="1" ht="15.75">
      <c r="A212" s="497" t="s">
        <v>819</v>
      </c>
      <c r="B212" s="482" t="s">
        <v>820</v>
      </c>
      <c r="C212" s="490" t="s">
        <v>821</v>
      </c>
      <c r="D212" s="489">
        <v>1571</v>
      </c>
      <c r="E212" s="487"/>
    </row>
    <row r="213" spans="1:5" s="480" customFormat="1" ht="15.75">
      <c r="A213" s="497" t="s">
        <v>822</v>
      </c>
      <c r="B213" s="482" t="s">
        <v>823</v>
      </c>
      <c r="C213" s="490"/>
      <c r="D213" s="489"/>
      <c r="E213" s="487"/>
    </row>
    <row r="214" spans="1:5" s="480" customFormat="1" ht="15.75">
      <c r="A214" s="481" t="s">
        <v>824</v>
      </c>
      <c r="B214" s="482" t="s">
        <v>825</v>
      </c>
      <c r="C214" s="501"/>
      <c r="D214" s="494">
        <f>D215+D221</f>
        <v>0</v>
      </c>
      <c r="E214" s="503"/>
    </row>
    <row r="215" spans="1:5" s="480" customFormat="1" ht="15.75">
      <c r="A215" s="497" t="s">
        <v>826</v>
      </c>
      <c r="B215" s="482" t="s">
        <v>827</v>
      </c>
      <c r="C215" s="490"/>
      <c r="D215" s="486">
        <f>SUM(D216:D220)</f>
        <v>0</v>
      </c>
      <c r="E215" s="487"/>
    </row>
    <row r="216" spans="1:5" s="480" customFormat="1" ht="15.75">
      <c r="A216" s="498" t="s">
        <v>828</v>
      </c>
      <c r="B216" s="482" t="s">
        <v>829</v>
      </c>
      <c r="C216" s="490"/>
      <c r="D216" s="489"/>
      <c r="E216" s="487"/>
    </row>
    <row r="217" spans="1:5" s="480" customFormat="1" ht="15.75">
      <c r="A217" s="498" t="s">
        <v>830</v>
      </c>
      <c r="B217" s="482" t="s">
        <v>831</v>
      </c>
      <c r="C217" s="490"/>
      <c r="D217" s="489"/>
      <c r="E217" s="487"/>
    </row>
    <row r="218" spans="1:5" s="480" customFormat="1" ht="15.75">
      <c r="A218" s="498" t="s">
        <v>832</v>
      </c>
      <c r="B218" s="482" t="s">
        <v>833</v>
      </c>
      <c r="C218" s="490"/>
      <c r="D218" s="489"/>
      <c r="E218" s="487"/>
    </row>
    <row r="219" spans="1:5" s="480" customFormat="1" ht="15.75">
      <c r="A219" s="498" t="s">
        <v>834</v>
      </c>
      <c r="B219" s="482" t="s">
        <v>835</v>
      </c>
      <c r="C219" s="490"/>
      <c r="D219" s="489"/>
      <c r="E219" s="487"/>
    </row>
    <row r="220" spans="1:5" s="480" customFormat="1" ht="15.75">
      <c r="A220" s="498" t="s">
        <v>836</v>
      </c>
      <c r="B220" s="482" t="s">
        <v>837</v>
      </c>
      <c r="C220" s="490"/>
      <c r="D220" s="489"/>
      <c r="E220" s="487"/>
    </row>
    <row r="221" spans="1:5" s="480" customFormat="1" ht="15.75">
      <c r="A221" s="497" t="s">
        <v>838</v>
      </c>
      <c r="B221" s="482" t="s">
        <v>839</v>
      </c>
      <c r="C221" s="490"/>
      <c r="D221" s="486">
        <f>SUM(D222:D226)</f>
        <v>0</v>
      </c>
      <c r="E221" s="487"/>
    </row>
    <row r="222" spans="1:5" s="480" customFormat="1" ht="15.75">
      <c r="A222" s="498" t="s">
        <v>840</v>
      </c>
      <c r="B222" s="482" t="s">
        <v>841</v>
      </c>
      <c r="C222" s="490"/>
      <c r="D222" s="489"/>
      <c r="E222" s="487"/>
    </row>
    <row r="223" spans="1:5" s="480" customFormat="1" ht="15.75">
      <c r="A223" s="498" t="s">
        <v>842</v>
      </c>
      <c r="B223" s="482" t="s">
        <v>843</v>
      </c>
      <c r="C223" s="490"/>
      <c r="D223" s="489"/>
      <c r="E223" s="487"/>
    </row>
    <row r="224" spans="1:5" s="480" customFormat="1" ht="15.75">
      <c r="A224" s="498" t="s">
        <v>844</v>
      </c>
      <c r="B224" s="482" t="s">
        <v>845</v>
      </c>
      <c r="C224" s="490"/>
      <c r="D224" s="489"/>
      <c r="E224" s="487"/>
    </row>
    <row r="225" spans="1:5" s="480" customFormat="1" ht="15.75">
      <c r="A225" s="498" t="s">
        <v>846</v>
      </c>
      <c r="B225" s="482" t="s">
        <v>847</v>
      </c>
      <c r="C225" s="490"/>
      <c r="D225" s="489"/>
      <c r="E225" s="487"/>
    </row>
    <row r="226" spans="1:5" s="480" customFormat="1" ht="15.75">
      <c r="A226" s="498" t="s">
        <v>848</v>
      </c>
      <c r="B226" s="482" t="s">
        <v>849</v>
      </c>
      <c r="C226" s="490"/>
      <c r="D226" s="489"/>
      <c r="E226" s="487"/>
    </row>
    <row r="227" spans="1:5" s="480" customFormat="1" ht="15.75">
      <c r="A227" s="481" t="s">
        <v>850</v>
      </c>
      <c r="B227" s="482" t="s">
        <v>851</v>
      </c>
      <c r="C227" s="501"/>
      <c r="D227" s="502"/>
      <c r="E227" s="503"/>
    </row>
    <row r="228" spans="1:5" s="480" customFormat="1" ht="15.75">
      <c r="A228" s="481" t="s">
        <v>852</v>
      </c>
      <c r="B228" s="482" t="s">
        <v>853</v>
      </c>
      <c r="C228" s="501"/>
      <c r="D228" s="502"/>
      <c r="E228" s="503"/>
    </row>
    <row r="229" spans="1:5" s="480" customFormat="1" ht="15.75">
      <c r="A229" s="481" t="s">
        <v>854</v>
      </c>
      <c r="B229" s="482" t="s">
        <v>855</v>
      </c>
      <c r="C229" s="501"/>
      <c r="D229" s="494">
        <f>SUM(D230:D231)</f>
        <v>0</v>
      </c>
      <c r="E229" s="503"/>
    </row>
    <row r="230" spans="1:5" s="480" customFormat="1" ht="15.75">
      <c r="A230" s="497" t="s">
        <v>856</v>
      </c>
      <c r="B230" s="482" t="s">
        <v>857</v>
      </c>
      <c r="C230" s="490"/>
      <c r="D230" s="489"/>
      <c r="E230" s="487"/>
    </row>
    <row r="231" spans="1:5" s="480" customFormat="1" ht="15.75">
      <c r="A231" s="497" t="s">
        <v>858</v>
      </c>
      <c r="B231" s="482" t="s">
        <v>859</v>
      </c>
      <c r="C231" s="490"/>
      <c r="D231" s="489"/>
      <c r="E231" s="487"/>
    </row>
    <row r="232" spans="1:5" s="480" customFormat="1" ht="33" customHeight="1" hidden="1">
      <c r="A232" s="497" t="s">
        <v>860</v>
      </c>
      <c r="B232" s="482" t="s">
        <v>861</v>
      </c>
      <c r="C232" s="486"/>
      <c r="D232" s="486"/>
      <c r="E232" s="496"/>
    </row>
    <row r="233" spans="1:5" s="480" customFormat="1" ht="15.75" hidden="1">
      <c r="A233" s="497" t="s">
        <v>862</v>
      </c>
      <c r="B233" s="482" t="s">
        <v>863</v>
      </c>
      <c r="C233" s="486"/>
      <c r="D233" s="486"/>
      <c r="E233" s="496"/>
    </row>
    <row r="234" spans="1:5" s="480" customFormat="1" ht="15.75">
      <c r="A234" s="491" t="s">
        <v>864</v>
      </c>
      <c r="B234" s="482" t="s">
        <v>865</v>
      </c>
      <c r="C234" s="490"/>
      <c r="D234" s="492">
        <f>SUM(D235:D239)</f>
        <v>0</v>
      </c>
      <c r="E234" s="487"/>
    </row>
    <row r="235" spans="1:5" s="480" customFormat="1" ht="15.75">
      <c r="A235" s="481" t="s">
        <v>866</v>
      </c>
      <c r="B235" s="482" t="s">
        <v>867</v>
      </c>
      <c r="C235" s="501"/>
      <c r="D235" s="502"/>
      <c r="E235" s="503"/>
    </row>
    <row r="236" spans="1:5" s="480" customFormat="1" ht="15.75">
      <c r="A236" s="481" t="s">
        <v>868</v>
      </c>
      <c r="B236" s="482" t="s">
        <v>869</v>
      </c>
      <c r="C236" s="501"/>
      <c r="D236" s="502"/>
      <c r="E236" s="503"/>
    </row>
    <row r="237" spans="1:5" s="480" customFormat="1" ht="15.75">
      <c r="A237" s="481" t="s">
        <v>870</v>
      </c>
      <c r="B237" s="482" t="s">
        <v>871</v>
      </c>
      <c r="C237" s="501"/>
      <c r="D237" s="502"/>
      <c r="E237" s="503"/>
    </row>
    <row r="238" spans="1:5" s="480" customFormat="1" ht="15.75">
      <c r="A238" s="481" t="s">
        <v>872</v>
      </c>
      <c r="B238" s="482" t="s">
        <v>873</v>
      </c>
      <c r="C238" s="501"/>
      <c r="D238" s="502"/>
      <c r="E238" s="503"/>
    </row>
    <row r="239" spans="1:5" s="480" customFormat="1" ht="15.75">
      <c r="A239" s="481" t="s">
        <v>874</v>
      </c>
      <c r="B239" s="482" t="s">
        <v>875</v>
      </c>
      <c r="C239" s="501"/>
      <c r="D239" s="502"/>
      <c r="E239" s="503"/>
    </row>
    <row r="240" spans="1:5" s="480" customFormat="1" ht="15.75">
      <c r="A240" s="491" t="s">
        <v>876</v>
      </c>
      <c r="B240" s="482" t="s">
        <v>877</v>
      </c>
      <c r="C240" s="490"/>
      <c r="D240" s="492">
        <f>D241+D248+D257</f>
        <v>8781</v>
      </c>
      <c r="E240" s="487"/>
    </row>
    <row r="241" spans="1:5" s="480" customFormat="1" ht="15.75">
      <c r="A241" s="481" t="s">
        <v>878</v>
      </c>
      <c r="B241" s="482" t="s">
        <v>879</v>
      </c>
      <c r="C241" s="501"/>
      <c r="D241" s="494">
        <f>D242+D245+D246+D247</f>
        <v>276</v>
      </c>
      <c r="E241" s="503"/>
    </row>
    <row r="242" spans="1:5" s="480" customFormat="1" ht="15.75">
      <c r="A242" s="485" t="s">
        <v>880</v>
      </c>
      <c r="B242" s="482" t="s">
        <v>881</v>
      </c>
      <c r="C242" s="490"/>
      <c r="D242" s="486">
        <f>SUM(D243:D244)</f>
        <v>276</v>
      </c>
      <c r="E242" s="487"/>
    </row>
    <row r="243" spans="1:5" s="480" customFormat="1" ht="15.75">
      <c r="A243" s="497" t="s">
        <v>882</v>
      </c>
      <c r="B243" s="482" t="s">
        <v>883</v>
      </c>
      <c r="C243" s="490"/>
      <c r="D243" s="489">
        <v>276</v>
      </c>
      <c r="E243" s="487"/>
    </row>
    <row r="244" spans="1:5" s="480" customFormat="1" ht="15.75">
      <c r="A244" s="497" t="s">
        <v>884</v>
      </c>
      <c r="B244" s="482" t="s">
        <v>885</v>
      </c>
      <c r="C244" s="490"/>
      <c r="D244" s="489"/>
      <c r="E244" s="487"/>
    </row>
    <row r="245" spans="1:5" s="480" customFormat="1" ht="15.75">
      <c r="A245" s="485" t="s">
        <v>886</v>
      </c>
      <c r="B245" s="482" t="s">
        <v>887</v>
      </c>
      <c r="C245" s="490"/>
      <c r="D245" s="489"/>
      <c r="E245" s="487"/>
    </row>
    <row r="246" spans="1:5" s="480" customFormat="1" ht="15.75">
      <c r="A246" s="485" t="s">
        <v>888</v>
      </c>
      <c r="B246" s="482" t="s">
        <v>889</v>
      </c>
      <c r="C246" s="490"/>
      <c r="D246" s="489"/>
      <c r="E246" s="487"/>
    </row>
    <row r="247" spans="1:5" s="480" customFormat="1" ht="15.75">
      <c r="A247" s="485" t="s">
        <v>890</v>
      </c>
      <c r="B247" s="482" t="s">
        <v>891</v>
      </c>
      <c r="C247" s="490"/>
      <c r="D247" s="489"/>
      <c r="E247" s="487"/>
    </row>
    <row r="248" spans="1:5" s="480" customFormat="1" ht="15.75">
      <c r="A248" s="481" t="s">
        <v>892</v>
      </c>
      <c r="B248" s="482" t="s">
        <v>893</v>
      </c>
      <c r="C248" s="501"/>
      <c r="D248" s="494">
        <f>SUM(D249:D256)</f>
        <v>8500</v>
      </c>
      <c r="E248" s="503"/>
    </row>
    <row r="249" spans="1:5" s="480" customFormat="1" ht="15.75">
      <c r="A249" s="485" t="s">
        <v>1079</v>
      </c>
      <c r="B249" s="482" t="s">
        <v>894</v>
      </c>
      <c r="C249" s="490"/>
      <c r="D249" s="489">
        <v>8500</v>
      </c>
      <c r="E249" s="487"/>
    </row>
    <row r="250" spans="1:5" s="480" customFormat="1" ht="15.75">
      <c r="A250" s="485" t="s">
        <v>1080</v>
      </c>
      <c r="B250" s="482" t="s">
        <v>895</v>
      </c>
      <c r="C250" s="490"/>
      <c r="D250" s="489"/>
      <c r="E250" s="487"/>
    </row>
    <row r="251" spans="1:5" s="480" customFormat="1" ht="15.75">
      <c r="A251" s="485" t="s">
        <v>1081</v>
      </c>
      <c r="B251" s="482" t="s">
        <v>896</v>
      </c>
      <c r="C251" s="490"/>
      <c r="D251" s="489"/>
      <c r="E251" s="487"/>
    </row>
    <row r="252" spans="1:5" s="480" customFormat="1" ht="15.75">
      <c r="A252" s="485" t="s">
        <v>1082</v>
      </c>
      <c r="B252" s="482" t="s">
        <v>897</v>
      </c>
      <c r="C252" s="490"/>
      <c r="D252" s="489"/>
      <c r="E252" s="487"/>
    </row>
    <row r="253" spans="1:5" s="480" customFormat="1" ht="15.75">
      <c r="A253" s="485" t="s">
        <v>1083</v>
      </c>
      <c r="B253" s="482" t="s">
        <v>898</v>
      </c>
      <c r="C253" s="490"/>
      <c r="D253" s="489"/>
      <c r="E253" s="487"/>
    </row>
    <row r="254" spans="1:5" s="480" customFormat="1" ht="15.75">
      <c r="A254" s="485" t="s">
        <v>1084</v>
      </c>
      <c r="B254" s="482" t="s">
        <v>899</v>
      </c>
      <c r="C254" s="490"/>
      <c r="D254" s="489"/>
      <c r="E254" s="487"/>
    </row>
    <row r="255" spans="1:5" s="480" customFormat="1" ht="15.75">
      <c r="A255" s="485" t="s">
        <v>1085</v>
      </c>
      <c r="B255" s="482" t="s">
        <v>900</v>
      </c>
      <c r="C255" s="490"/>
      <c r="D255" s="489"/>
      <c r="E255" s="487"/>
    </row>
    <row r="256" spans="1:5" s="480" customFormat="1" ht="15.75">
      <c r="A256" s="485" t="s">
        <v>1086</v>
      </c>
      <c r="B256" s="482" t="s">
        <v>901</v>
      </c>
      <c r="C256" s="490"/>
      <c r="D256" s="489"/>
      <c r="E256" s="487"/>
    </row>
    <row r="257" spans="1:5" s="480" customFormat="1" ht="15.75">
      <c r="A257" s="481" t="s">
        <v>902</v>
      </c>
      <c r="B257" s="482" t="s">
        <v>903</v>
      </c>
      <c r="C257" s="501"/>
      <c r="D257" s="510">
        <f>SUM(D258:D264)</f>
        <v>5</v>
      </c>
      <c r="E257" s="503"/>
    </row>
    <row r="258" spans="1:5" s="480" customFormat="1" ht="15.75">
      <c r="A258" s="485" t="s">
        <v>904</v>
      </c>
      <c r="B258" s="482" t="s">
        <v>905</v>
      </c>
      <c r="C258" s="490"/>
      <c r="D258" s="489"/>
      <c r="E258" s="487"/>
    </row>
    <row r="259" spans="1:5" s="480" customFormat="1" ht="15.75">
      <c r="A259" s="485" t="s">
        <v>906</v>
      </c>
      <c r="B259" s="482" t="s">
        <v>907</v>
      </c>
      <c r="C259" s="490"/>
      <c r="D259" s="489">
        <v>5</v>
      </c>
      <c r="E259" s="487"/>
    </row>
    <row r="260" spans="1:5" s="480" customFormat="1" ht="15.75">
      <c r="A260" s="485" t="s">
        <v>908</v>
      </c>
      <c r="B260" s="482" t="s">
        <v>909</v>
      </c>
      <c r="C260" s="490"/>
      <c r="D260" s="489"/>
      <c r="E260" s="487"/>
    </row>
    <row r="261" spans="1:5" s="480" customFormat="1" ht="15.75">
      <c r="A261" s="485" t="s">
        <v>910</v>
      </c>
      <c r="B261" s="482" t="s">
        <v>911</v>
      </c>
      <c r="C261" s="490"/>
      <c r="D261" s="489"/>
      <c r="E261" s="487"/>
    </row>
    <row r="262" spans="1:5" s="480" customFormat="1" ht="15.75">
      <c r="A262" s="485" t="s">
        <v>912</v>
      </c>
      <c r="B262" s="482" t="s">
        <v>913</v>
      </c>
      <c r="C262" s="490"/>
      <c r="D262" s="489"/>
      <c r="E262" s="487"/>
    </row>
    <row r="263" spans="1:5" s="480" customFormat="1" ht="15.75">
      <c r="A263" s="485" t="s">
        <v>914</v>
      </c>
      <c r="B263" s="482" t="s">
        <v>915</v>
      </c>
      <c r="C263" s="490"/>
      <c r="D263" s="489"/>
      <c r="E263" s="487"/>
    </row>
    <row r="264" spans="1:5" s="480" customFormat="1" ht="22.5">
      <c r="A264" s="485" t="s">
        <v>949</v>
      </c>
      <c r="B264" s="482" t="s">
        <v>950</v>
      </c>
      <c r="C264" s="490"/>
      <c r="D264" s="489"/>
      <c r="E264" s="487"/>
    </row>
    <row r="265" spans="1:5" s="480" customFormat="1" ht="15.75">
      <c r="A265" s="485" t="s">
        <v>951</v>
      </c>
      <c r="B265" s="482" t="s">
        <v>952</v>
      </c>
      <c r="C265" s="490"/>
      <c r="D265" s="489"/>
      <c r="E265" s="487"/>
    </row>
    <row r="266" spans="1:5" s="480" customFormat="1" ht="15.75">
      <c r="A266" s="481" t="s">
        <v>953</v>
      </c>
      <c r="B266" s="482" t="s">
        <v>954</v>
      </c>
      <c r="C266" s="501"/>
      <c r="D266" s="502">
        <v>7638</v>
      </c>
      <c r="E266" s="503"/>
    </row>
    <row r="267" spans="1:5" s="480" customFormat="1" ht="15.75">
      <c r="A267" s="491" t="s">
        <v>955</v>
      </c>
      <c r="B267" s="482" t="s">
        <v>956</v>
      </c>
      <c r="C267" s="511"/>
      <c r="D267" s="492">
        <f>D184+D207+D234+D240+D266</f>
        <v>52714</v>
      </c>
      <c r="E267" s="484"/>
    </row>
    <row r="268" spans="1:5" s="480" customFormat="1" ht="16.5" thickBot="1">
      <c r="A268" s="512" t="s">
        <v>957</v>
      </c>
      <c r="B268" s="513" t="s">
        <v>958</v>
      </c>
      <c r="C268" s="514"/>
      <c r="D268" s="515">
        <f>D183+D267</f>
        <v>1804360</v>
      </c>
      <c r="E268" s="516"/>
    </row>
    <row r="269" spans="1:5" ht="15.75">
      <c r="A269" s="517"/>
      <c r="B269" s="518"/>
      <c r="C269" s="519"/>
      <c r="D269" s="519"/>
      <c r="E269" s="520"/>
    </row>
    <row r="270" spans="1:5" ht="15.75">
      <c r="A270" s="521"/>
      <c r="B270" s="518"/>
      <c r="C270" s="519"/>
      <c r="D270" s="519"/>
      <c r="E270" s="520"/>
    </row>
    <row r="271" spans="1:5" ht="15.75">
      <c r="A271" s="518"/>
      <c r="B271" s="518"/>
      <c r="C271" s="519"/>
      <c r="D271" s="519"/>
      <c r="E271" s="520"/>
    </row>
    <row r="272" spans="1:5" ht="15.75">
      <c r="A272" s="1258"/>
      <c r="B272" s="1258"/>
      <c r="C272" s="1258"/>
      <c r="D272" s="1258"/>
      <c r="E272" s="1258"/>
    </row>
    <row r="273" spans="1:5" ht="15.75">
      <c r="A273" s="1258"/>
      <c r="B273" s="1258"/>
      <c r="C273" s="1258"/>
      <c r="D273" s="1258"/>
      <c r="E273" s="1258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dőlt"Rábapatona Község Önkormányzata összesen&amp;R&amp;"Times New Roman,Félkövér dőlt"7.1. tájékoztató tábla a ……/2013. (……)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J25" sqref="J25"/>
    </sheetView>
  </sheetViews>
  <sheetFormatPr defaultColWidth="9.00390625" defaultRowHeight="12.75"/>
  <cols>
    <col min="1" max="1" width="71.125" style="524" customWidth="1"/>
    <col min="2" max="2" width="6.125" style="550" customWidth="1"/>
    <col min="3" max="3" width="18.00390625" style="523" customWidth="1"/>
    <col min="4" max="16384" width="9.375" style="523" customWidth="1"/>
  </cols>
  <sheetData>
    <row r="1" spans="1:3" ht="32.25" customHeight="1">
      <c r="A1" s="1275" t="s">
        <v>959</v>
      </c>
      <c r="B1" s="1275"/>
      <c r="C1" s="1275"/>
    </row>
    <row r="2" spans="1:3" ht="15.75">
      <c r="A2" s="1276" t="s">
        <v>1014</v>
      </c>
      <c r="B2" s="1276"/>
      <c r="C2" s="1276"/>
    </row>
    <row r="4" spans="2:3" ht="13.5" thickBot="1">
      <c r="B4" s="1277" t="s">
        <v>460</v>
      </c>
      <c r="C4" s="1277"/>
    </row>
    <row r="5" spans="1:3" s="525" customFormat="1" ht="31.5" customHeight="1">
      <c r="A5" s="1278" t="s">
        <v>960</v>
      </c>
      <c r="B5" s="1280" t="s">
        <v>462</v>
      </c>
      <c r="C5" s="1282" t="s">
        <v>961</v>
      </c>
    </row>
    <row r="6" spans="1:3" s="525" customFormat="1" ht="12.75">
      <c r="A6" s="1279"/>
      <c r="B6" s="1281"/>
      <c r="C6" s="1283"/>
    </row>
    <row r="7" spans="1:3" s="529" customFormat="1" ht="13.5" thickBot="1">
      <c r="A7" s="526" t="s">
        <v>962</v>
      </c>
      <c r="B7" s="527" t="s">
        <v>963</v>
      </c>
      <c r="C7" s="528" t="s">
        <v>964</v>
      </c>
    </row>
    <row r="8" spans="1:3" ht="15.75" customHeight="1">
      <c r="A8" s="530" t="s">
        <v>965</v>
      </c>
      <c r="B8" s="531" t="s">
        <v>468</v>
      </c>
      <c r="C8" s="532">
        <v>1547208</v>
      </c>
    </row>
    <row r="9" spans="1:3" ht="15.75" customHeight="1">
      <c r="A9" s="533" t="s">
        <v>966</v>
      </c>
      <c r="B9" s="534" t="s">
        <v>470</v>
      </c>
      <c r="C9" s="535">
        <v>237771</v>
      </c>
    </row>
    <row r="10" spans="1:3" ht="15.75" customHeight="1">
      <c r="A10" s="533" t="s">
        <v>967</v>
      </c>
      <c r="B10" s="534" t="s">
        <v>473</v>
      </c>
      <c r="C10" s="535"/>
    </row>
    <row r="11" spans="1:3" ht="15.75" customHeight="1">
      <c r="A11" s="536" t="s">
        <v>968</v>
      </c>
      <c r="B11" s="534" t="s">
        <v>475</v>
      </c>
      <c r="C11" s="537">
        <f>SUM(C8:C10)</f>
        <v>1784979</v>
      </c>
    </row>
    <row r="12" spans="1:3" ht="15.75" customHeight="1">
      <c r="A12" s="536" t="s">
        <v>969</v>
      </c>
      <c r="B12" s="534" t="s">
        <v>477</v>
      </c>
      <c r="C12" s="537">
        <f>SUM(C13:C14)</f>
        <v>16062</v>
      </c>
    </row>
    <row r="13" spans="1:3" ht="15.75" customHeight="1">
      <c r="A13" s="533" t="s">
        <v>970</v>
      </c>
      <c r="B13" s="534" t="s">
        <v>479</v>
      </c>
      <c r="C13" s="535">
        <v>16062</v>
      </c>
    </row>
    <row r="14" spans="1:3" ht="15.75" customHeight="1">
      <c r="A14" s="533" t="s">
        <v>971</v>
      </c>
      <c r="B14" s="534" t="s">
        <v>481</v>
      </c>
      <c r="C14" s="535"/>
    </row>
    <row r="15" spans="1:3" ht="15.75" customHeight="1">
      <c r="A15" s="536" t="s">
        <v>972</v>
      </c>
      <c r="B15" s="534" t="s">
        <v>483</v>
      </c>
      <c r="C15" s="537">
        <f>SUM(C16:C17)</f>
        <v>0</v>
      </c>
    </row>
    <row r="16" spans="1:3" s="538" customFormat="1" ht="15.75" customHeight="1">
      <c r="A16" s="533" t="s">
        <v>973</v>
      </c>
      <c r="B16" s="534" t="s">
        <v>484</v>
      </c>
      <c r="C16" s="535"/>
    </row>
    <row r="17" spans="1:3" ht="15.75" customHeight="1">
      <c r="A17" s="533" t="s">
        <v>974</v>
      </c>
      <c r="B17" s="534" t="s">
        <v>1140</v>
      </c>
      <c r="C17" s="535"/>
    </row>
    <row r="18" spans="1:3" ht="15.75" customHeight="1">
      <c r="A18" s="539" t="s">
        <v>975</v>
      </c>
      <c r="B18" s="534" t="s">
        <v>1141</v>
      </c>
      <c r="C18" s="537">
        <f>C12+C15</f>
        <v>16062</v>
      </c>
    </row>
    <row r="19" spans="1:3" ht="15.75" customHeight="1">
      <c r="A19" s="540" t="s">
        <v>976</v>
      </c>
      <c r="B19" s="534" t="s">
        <v>1142</v>
      </c>
      <c r="C19" s="541">
        <f>SUM(C20:C23)</f>
        <v>0</v>
      </c>
    </row>
    <row r="20" spans="1:3" ht="15.75" customHeight="1">
      <c r="A20" s="533" t="s">
        <v>977</v>
      </c>
      <c r="B20" s="534" t="s">
        <v>1143</v>
      </c>
      <c r="C20" s="535"/>
    </row>
    <row r="21" spans="1:3" ht="15.75" customHeight="1">
      <c r="A21" s="533" t="s">
        <v>978</v>
      </c>
      <c r="B21" s="534" t="s">
        <v>1144</v>
      </c>
      <c r="C21" s="535"/>
    </row>
    <row r="22" spans="1:3" ht="15.75" customHeight="1">
      <c r="A22" s="533" t="s">
        <v>979</v>
      </c>
      <c r="B22" s="534" t="s">
        <v>1145</v>
      </c>
      <c r="C22" s="535"/>
    </row>
    <row r="23" spans="1:3" ht="15.75" customHeight="1">
      <c r="A23" s="533" t="s">
        <v>980</v>
      </c>
      <c r="B23" s="534" t="s">
        <v>1146</v>
      </c>
      <c r="C23" s="535"/>
    </row>
    <row r="24" spans="1:3" ht="15.75" customHeight="1">
      <c r="A24" s="540" t="s">
        <v>981</v>
      </c>
      <c r="B24" s="534" t="s">
        <v>1147</v>
      </c>
      <c r="C24" s="541">
        <f>C25+C26+C27+C28</f>
        <v>2967</v>
      </c>
    </row>
    <row r="25" spans="1:3" ht="15.75" customHeight="1">
      <c r="A25" s="533" t="s">
        <v>982</v>
      </c>
      <c r="B25" s="534" t="s">
        <v>1148</v>
      </c>
      <c r="C25" s="535"/>
    </row>
    <row r="26" spans="1:3" ht="15.75" customHeight="1">
      <c r="A26" s="533" t="s">
        <v>983</v>
      </c>
      <c r="B26" s="534" t="s">
        <v>1149</v>
      </c>
      <c r="C26" s="535"/>
    </row>
    <row r="27" spans="1:3" ht="15.75" customHeight="1">
      <c r="A27" s="533" t="s">
        <v>984</v>
      </c>
      <c r="B27" s="534" t="s">
        <v>1150</v>
      </c>
      <c r="C27" s="535">
        <v>655</v>
      </c>
    </row>
    <row r="28" spans="1:3" ht="15.75" customHeight="1">
      <c r="A28" s="533" t="s">
        <v>985</v>
      </c>
      <c r="B28" s="534" t="s">
        <v>1151</v>
      </c>
      <c r="C28" s="542">
        <f>SUM(C29:C32)</f>
        <v>2312</v>
      </c>
    </row>
    <row r="29" spans="1:3" ht="15.75" customHeight="1">
      <c r="A29" s="543" t="s">
        <v>986</v>
      </c>
      <c r="B29" s="534" t="s">
        <v>1152</v>
      </c>
      <c r="C29" s="535">
        <v>2312</v>
      </c>
    </row>
    <row r="30" spans="1:3" ht="15.75" customHeight="1">
      <c r="A30" s="544" t="s">
        <v>987</v>
      </c>
      <c r="B30" s="534" t="s">
        <v>1153</v>
      </c>
      <c r="C30" s="535"/>
    </row>
    <row r="31" spans="1:3" ht="15.75" customHeight="1">
      <c r="A31" s="544" t="s">
        <v>988</v>
      </c>
      <c r="B31" s="534" t="s">
        <v>1154</v>
      </c>
      <c r="C31" s="535"/>
    </row>
    <row r="32" spans="1:3" ht="15.75" customHeight="1">
      <c r="A32" s="544" t="s">
        <v>989</v>
      </c>
      <c r="B32" s="534" t="s">
        <v>1155</v>
      </c>
      <c r="C32" s="535"/>
    </row>
    <row r="33" spans="1:3" ht="15.75" customHeight="1">
      <c r="A33" s="540" t="s">
        <v>990</v>
      </c>
      <c r="B33" s="534" t="s">
        <v>1156</v>
      </c>
      <c r="C33" s="545">
        <v>352</v>
      </c>
    </row>
    <row r="34" spans="1:3" ht="15.75" customHeight="1">
      <c r="A34" s="539" t="s">
        <v>991</v>
      </c>
      <c r="B34" s="534" t="s">
        <v>1157</v>
      </c>
      <c r="C34" s="537">
        <f>C19+C24+C33</f>
        <v>3319</v>
      </c>
    </row>
    <row r="35" spans="1:3" ht="15.75" customHeight="1" thickBot="1">
      <c r="A35" s="546" t="s">
        <v>992</v>
      </c>
      <c r="B35" s="547" t="s">
        <v>1158</v>
      </c>
      <c r="C35" s="548">
        <f>C11+C18+C34</f>
        <v>1804360</v>
      </c>
    </row>
    <row r="36" spans="1:5" ht="15.75">
      <c r="A36" s="517"/>
      <c r="B36" s="518"/>
      <c r="C36" s="519"/>
      <c r="D36" s="519"/>
      <c r="E36" s="519"/>
    </row>
    <row r="37" spans="1:5" ht="15.75">
      <c r="A37" s="517"/>
      <c r="B37" s="518"/>
      <c r="C37" s="519"/>
      <c r="D37" s="519"/>
      <c r="E37" s="519"/>
    </row>
    <row r="38" spans="1:5" ht="15.75">
      <c r="A38" s="518"/>
      <c r="B38" s="518"/>
      <c r="C38" s="519"/>
      <c r="D38" s="519"/>
      <c r="E38" s="519"/>
    </row>
    <row r="39" spans="1:5" ht="15.75">
      <c r="A39" s="1274"/>
      <c r="B39" s="1274"/>
      <c r="C39" s="1274"/>
      <c r="D39" s="549"/>
      <c r="E39" s="549"/>
    </row>
    <row r="40" spans="1:5" ht="15.75">
      <c r="A40" s="1274"/>
      <c r="B40" s="1274"/>
      <c r="C40" s="1274"/>
      <c r="D40" s="549"/>
      <c r="E40" s="549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 CE,Félkövér dőlt"7.2. tájékoztató tábla a ……/2013.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30" sqref="G30"/>
    </sheetView>
  </sheetViews>
  <sheetFormatPr defaultColWidth="12.00390625" defaultRowHeight="12.75"/>
  <cols>
    <col min="1" max="1" width="49.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" customHeight="1">
      <c r="A1" s="1259" t="s">
        <v>1015</v>
      </c>
      <c r="B1" s="1260"/>
      <c r="C1" s="1260"/>
      <c r="D1" s="1260"/>
    </row>
    <row r="2" ht="16.5" thickBot="1"/>
    <row r="3" spans="1:4" ht="43.5" customHeight="1" thickBot="1">
      <c r="A3" s="551" t="s">
        <v>1185</v>
      </c>
      <c r="B3" s="552" t="s">
        <v>462</v>
      </c>
      <c r="C3" s="553" t="s">
        <v>993</v>
      </c>
      <c r="D3" s="554" t="s">
        <v>994</v>
      </c>
    </row>
    <row r="4" spans="1:4" ht="15.75" customHeight="1">
      <c r="A4" s="555" t="s">
        <v>995</v>
      </c>
      <c r="B4" s="556" t="s">
        <v>1131</v>
      </c>
      <c r="C4" s="557">
        <v>0</v>
      </c>
      <c r="D4" s="558">
        <v>0</v>
      </c>
    </row>
    <row r="5" spans="1:4" ht="15.75" customHeight="1">
      <c r="A5" s="559" t="s">
        <v>996</v>
      </c>
      <c r="B5" s="560" t="s">
        <v>1132</v>
      </c>
      <c r="C5" s="561">
        <v>0</v>
      </c>
      <c r="D5" s="562">
        <v>0</v>
      </c>
    </row>
    <row r="6" spans="1:4" ht="15.75" customHeight="1">
      <c r="A6" s="559" t="s">
        <v>997</v>
      </c>
      <c r="B6" s="560" t="s">
        <v>1133</v>
      </c>
      <c r="C6" s="561">
        <v>0</v>
      </c>
      <c r="D6" s="562">
        <v>0</v>
      </c>
    </row>
    <row r="7" spans="1:4" ht="15.75" customHeight="1">
      <c r="A7" s="559" t="s">
        <v>998</v>
      </c>
      <c r="B7" s="560" t="s">
        <v>1134</v>
      </c>
      <c r="C7" s="561">
        <v>0</v>
      </c>
      <c r="D7" s="562">
        <v>0</v>
      </c>
    </row>
    <row r="8" spans="1:4" ht="15.75" customHeight="1">
      <c r="A8" s="559" t="s">
        <v>999</v>
      </c>
      <c r="B8" s="560" t="s">
        <v>1135</v>
      </c>
      <c r="C8" s="561">
        <v>0</v>
      </c>
      <c r="D8" s="562">
        <v>0</v>
      </c>
    </row>
    <row r="9" spans="1:4" ht="15.75" customHeight="1">
      <c r="A9" s="559" t="s">
        <v>1000</v>
      </c>
      <c r="B9" s="560" t="s">
        <v>1136</v>
      </c>
      <c r="C9" s="561">
        <v>0</v>
      </c>
      <c r="D9" s="562">
        <v>0</v>
      </c>
    </row>
    <row r="10" spans="1:4" ht="15.75" customHeight="1">
      <c r="A10" s="559" t="s">
        <v>1001</v>
      </c>
      <c r="B10" s="560" t="s">
        <v>1137</v>
      </c>
      <c r="C10" s="561">
        <v>0</v>
      </c>
      <c r="D10" s="562">
        <v>0</v>
      </c>
    </row>
    <row r="11" spans="1:4" ht="15.75" customHeight="1">
      <c r="A11" s="559" t="s">
        <v>1002</v>
      </c>
      <c r="B11" s="560" t="s">
        <v>1138</v>
      </c>
      <c r="C11" s="561">
        <v>0</v>
      </c>
      <c r="D11" s="562">
        <v>0</v>
      </c>
    </row>
    <row r="12" spans="1:4" ht="15.75" customHeight="1">
      <c r="A12" s="563"/>
      <c r="B12" s="560" t="s">
        <v>1139</v>
      </c>
      <c r="C12" s="561"/>
      <c r="D12" s="562"/>
    </row>
    <row r="13" spans="1:4" ht="15.75" customHeight="1">
      <c r="A13" s="563"/>
      <c r="B13" s="560" t="s">
        <v>1140</v>
      </c>
      <c r="C13" s="561"/>
      <c r="D13" s="562"/>
    </row>
    <row r="14" spans="1:4" ht="15.75" customHeight="1">
      <c r="A14" s="563"/>
      <c r="B14" s="560" t="s">
        <v>1141</v>
      </c>
      <c r="C14" s="561"/>
      <c r="D14" s="562"/>
    </row>
    <row r="15" spans="1:4" ht="15.75" customHeight="1">
      <c r="A15" s="563"/>
      <c r="B15" s="560" t="s">
        <v>1142</v>
      </c>
      <c r="C15" s="561"/>
      <c r="D15" s="562"/>
    </row>
    <row r="16" spans="1:4" ht="15.75" customHeight="1">
      <c r="A16" s="563"/>
      <c r="B16" s="560" t="s">
        <v>1143</v>
      </c>
      <c r="C16" s="561"/>
      <c r="D16" s="562"/>
    </row>
    <row r="17" spans="1:4" ht="15.75" customHeight="1">
      <c r="A17" s="563"/>
      <c r="B17" s="560" t="s">
        <v>1144</v>
      </c>
      <c r="C17" s="561"/>
      <c r="D17" s="562"/>
    </row>
    <row r="18" spans="1:4" ht="15.75" customHeight="1">
      <c r="A18" s="563"/>
      <c r="B18" s="560" t="s">
        <v>1145</v>
      </c>
      <c r="C18" s="561"/>
      <c r="D18" s="562"/>
    </row>
    <row r="19" spans="1:4" ht="15.75" customHeight="1">
      <c r="A19" s="563"/>
      <c r="B19" s="560" t="s">
        <v>1146</v>
      </c>
      <c r="C19" s="561"/>
      <c r="D19" s="562"/>
    </row>
    <row r="20" spans="1:4" ht="15.75" customHeight="1">
      <c r="A20" s="563"/>
      <c r="B20" s="560" t="s">
        <v>1147</v>
      </c>
      <c r="C20" s="561"/>
      <c r="D20" s="562"/>
    </row>
    <row r="21" spans="1:4" ht="15.75" customHeight="1">
      <c r="A21" s="563"/>
      <c r="B21" s="560" t="s">
        <v>1148</v>
      </c>
      <c r="C21" s="561"/>
      <c r="D21" s="562"/>
    </row>
    <row r="22" spans="1:4" ht="15.75" customHeight="1">
      <c r="A22" s="563"/>
      <c r="B22" s="560" t="s">
        <v>1149</v>
      </c>
      <c r="C22" s="561"/>
      <c r="D22" s="562"/>
    </row>
    <row r="23" spans="1:4" ht="15.75" customHeight="1">
      <c r="A23" s="563"/>
      <c r="B23" s="560" t="s">
        <v>1150</v>
      </c>
      <c r="C23" s="561"/>
      <c r="D23" s="562"/>
    </row>
    <row r="24" spans="1:4" ht="15.75" customHeight="1">
      <c r="A24" s="563"/>
      <c r="B24" s="560" t="s">
        <v>1151</v>
      </c>
      <c r="C24" s="561"/>
      <c r="D24" s="562"/>
    </row>
    <row r="25" spans="1:4" ht="15.75" customHeight="1">
      <c r="A25" s="563"/>
      <c r="B25" s="560" t="s">
        <v>1152</v>
      </c>
      <c r="C25" s="561"/>
      <c r="D25" s="562"/>
    </row>
    <row r="26" spans="1:4" ht="15.75" customHeight="1">
      <c r="A26" s="563"/>
      <c r="B26" s="560" t="s">
        <v>1153</v>
      </c>
      <c r="C26" s="561"/>
      <c r="D26" s="562"/>
    </row>
    <row r="27" spans="1:4" ht="15.75" customHeight="1">
      <c r="A27" s="563"/>
      <c r="B27" s="560" t="s">
        <v>1154</v>
      </c>
      <c r="C27" s="561"/>
      <c r="D27" s="562"/>
    </row>
    <row r="28" spans="1:4" ht="15.75" customHeight="1">
      <c r="A28" s="563"/>
      <c r="B28" s="560" t="s">
        <v>1155</v>
      </c>
      <c r="C28" s="561"/>
      <c r="D28" s="562"/>
    </row>
    <row r="29" spans="1:4" ht="15.75" customHeight="1">
      <c r="A29" s="563"/>
      <c r="B29" s="560" t="s">
        <v>1156</v>
      </c>
      <c r="C29" s="561"/>
      <c r="D29" s="562"/>
    </row>
    <row r="30" spans="1:4" ht="15.75" customHeight="1">
      <c r="A30" s="563"/>
      <c r="B30" s="560" t="s">
        <v>1157</v>
      </c>
      <c r="C30" s="561"/>
      <c r="D30" s="562"/>
    </row>
    <row r="31" spans="1:4" ht="15.75" customHeight="1">
      <c r="A31" s="563"/>
      <c r="B31" s="560" t="s">
        <v>1158</v>
      </c>
      <c r="C31" s="561"/>
      <c r="D31" s="562"/>
    </row>
    <row r="32" spans="1:4" ht="15.75" customHeight="1">
      <c r="A32" s="563"/>
      <c r="B32" s="560" t="s">
        <v>1159</v>
      </c>
      <c r="C32" s="561"/>
      <c r="D32" s="562"/>
    </row>
    <row r="33" spans="1:4" ht="15.75" customHeight="1">
      <c r="A33" s="563"/>
      <c r="B33" s="560" t="s">
        <v>1300</v>
      </c>
      <c r="C33" s="561"/>
      <c r="D33" s="562"/>
    </row>
    <row r="34" spans="1:4" ht="15.75" customHeight="1">
      <c r="A34" s="563"/>
      <c r="B34" s="560" t="s">
        <v>1301</v>
      </c>
      <c r="C34" s="561"/>
      <c r="D34" s="562"/>
    </row>
    <row r="35" spans="1:4" ht="15.75" customHeight="1">
      <c r="A35" s="563"/>
      <c r="B35" s="560" t="s">
        <v>1302</v>
      </c>
      <c r="C35" s="561"/>
      <c r="D35" s="562"/>
    </row>
    <row r="36" spans="1:4" ht="15.75" customHeight="1" thickBot="1">
      <c r="A36" s="564"/>
      <c r="B36" s="565" t="s">
        <v>1303</v>
      </c>
      <c r="C36" s="566"/>
      <c r="D36" s="567"/>
    </row>
    <row r="37" spans="1:6" ht="15.75" customHeight="1" thickBot="1">
      <c r="A37" s="1284" t="s">
        <v>1165</v>
      </c>
      <c r="B37" s="1285"/>
      <c r="C37" s="568"/>
      <c r="D37" s="569">
        <f>IF((SUM(D4:D36)=0),"",SUM(D4:D36))</f>
      </c>
      <c r="F37" s="570"/>
    </row>
    <row r="39" spans="1:4" ht="15.75">
      <c r="A39" s="517"/>
      <c r="B39" s="518"/>
      <c r="C39" s="1286"/>
      <c r="D39" s="1286"/>
    </row>
    <row r="40" spans="1:4" ht="15.75">
      <c r="A40" s="517"/>
      <c r="B40" s="518"/>
      <c r="C40" s="520"/>
      <c r="D40" s="520"/>
    </row>
    <row r="41" spans="1:4" ht="15.75">
      <c r="A41" s="518"/>
      <c r="B41" s="518"/>
      <c r="C41" s="1286"/>
      <c r="D41" s="1286"/>
    </row>
    <row r="42" spans="1:2" ht="15.75">
      <c r="A42" s="549"/>
      <c r="B42" s="549"/>
    </row>
    <row r="43" spans="1:3" ht="15.75">
      <c r="A43" s="549"/>
      <c r="B43" s="549"/>
      <c r="C43" s="549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dőlt"7.3. tájékoztató tábla a ……/2013. (……)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J24" sqref="J24"/>
    </sheetView>
  </sheetViews>
  <sheetFormatPr defaultColWidth="12.00390625" defaultRowHeight="12.75"/>
  <cols>
    <col min="1" max="1" width="51.50390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.75" customHeight="1">
      <c r="A1" s="1287" t="s">
        <v>1016</v>
      </c>
      <c r="B1" s="1288"/>
      <c r="C1" s="1288"/>
      <c r="D1" s="1288"/>
    </row>
    <row r="2" ht="16.5" thickBot="1"/>
    <row r="3" spans="1:4" ht="43.5" customHeight="1" thickBot="1">
      <c r="A3" s="571" t="s">
        <v>1003</v>
      </c>
      <c r="B3" s="552" t="s">
        <v>462</v>
      </c>
      <c r="C3" s="572" t="s">
        <v>993</v>
      </c>
      <c r="D3" s="573" t="s">
        <v>994</v>
      </c>
    </row>
    <row r="4" spans="1:4" ht="15.75" customHeight="1">
      <c r="A4" s="555" t="s">
        <v>1004</v>
      </c>
      <c r="B4" s="556" t="s">
        <v>1131</v>
      </c>
      <c r="C4" s="557">
        <v>0</v>
      </c>
      <c r="D4" s="558">
        <v>0</v>
      </c>
    </row>
    <row r="5" spans="1:4" ht="15.75" customHeight="1">
      <c r="A5" s="559" t="s">
        <v>1005</v>
      </c>
      <c r="B5" s="560" t="s">
        <v>1132</v>
      </c>
      <c r="C5" s="561">
        <v>0</v>
      </c>
      <c r="D5" s="562">
        <v>0</v>
      </c>
    </row>
    <row r="6" spans="1:4" ht="15.75" customHeight="1">
      <c r="A6" s="559" t="s">
        <v>1006</v>
      </c>
      <c r="B6" s="560" t="s">
        <v>1133</v>
      </c>
      <c r="C6" s="561">
        <v>0</v>
      </c>
      <c r="D6" s="562">
        <v>0</v>
      </c>
    </row>
    <row r="7" spans="1:4" ht="15.75" customHeight="1">
      <c r="A7" s="559" t="s">
        <v>1007</v>
      </c>
      <c r="B7" s="560" t="s">
        <v>1134</v>
      </c>
      <c r="C7" s="561">
        <v>0</v>
      </c>
      <c r="D7" s="562">
        <v>0</v>
      </c>
    </row>
    <row r="8" spans="1:4" ht="15.75" customHeight="1">
      <c r="A8" s="559"/>
      <c r="B8" s="560" t="s">
        <v>1135</v>
      </c>
      <c r="C8" s="561"/>
      <c r="D8" s="562"/>
    </row>
    <row r="9" spans="1:4" ht="15.75" customHeight="1">
      <c r="A9" s="559"/>
      <c r="B9" s="560" t="s">
        <v>1136</v>
      </c>
      <c r="C9" s="561"/>
      <c r="D9" s="562"/>
    </row>
    <row r="10" spans="1:4" ht="15.75" customHeight="1">
      <c r="A10" s="559"/>
      <c r="B10" s="560" t="s">
        <v>1137</v>
      </c>
      <c r="C10" s="561"/>
      <c r="D10" s="562"/>
    </row>
    <row r="11" spans="1:4" ht="15.75" customHeight="1">
      <c r="A11" s="559"/>
      <c r="B11" s="560" t="s">
        <v>1138</v>
      </c>
      <c r="C11" s="561"/>
      <c r="D11" s="562"/>
    </row>
    <row r="12" spans="1:4" ht="15.75" customHeight="1">
      <c r="A12" s="559"/>
      <c r="B12" s="560" t="s">
        <v>1139</v>
      </c>
      <c r="C12" s="561"/>
      <c r="D12" s="562"/>
    </row>
    <row r="13" spans="1:4" ht="15.75" customHeight="1">
      <c r="A13" s="559"/>
      <c r="B13" s="560" t="s">
        <v>1140</v>
      </c>
      <c r="C13" s="561"/>
      <c r="D13" s="562"/>
    </row>
    <row r="14" spans="1:4" ht="15.75" customHeight="1">
      <c r="A14" s="559"/>
      <c r="B14" s="560" t="s">
        <v>1141</v>
      </c>
      <c r="C14" s="561"/>
      <c r="D14" s="562"/>
    </row>
    <row r="15" spans="1:4" ht="15.75" customHeight="1">
      <c r="A15" s="559"/>
      <c r="B15" s="560" t="s">
        <v>1142</v>
      </c>
      <c r="C15" s="561"/>
      <c r="D15" s="562"/>
    </row>
    <row r="16" spans="1:4" ht="15.75" customHeight="1">
      <c r="A16" s="559"/>
      <c r="B16" s="560" t="s">
        <v>1143</v>
      </c>
      <c r="C16" s="561"/>
      <c r="D16" s="562"/>
    </row>
    <row r="17" spans="1:4" ht="15.75" customHeight="1">
      <c r="A17" s="559"/>
      <c r="B17" s="560" t="s">
        <v>1144</v>
      </c>
      <c r="C17" s="561"/>
      <c r="D17" s="562"/>
    </row>
    <row r="18" spans="1:4" ht="15.75" customHeight="1">
      <c r="A18" s="559"/>
      <c r="B18" s="560" t="s">
        <v>1145</v>
      </c>
      <c r="C18" s="561"/>
      <c r="D18" s="562"/>
    </row>
    <row r="19" spans="1:4" ht="15.75" customHeight="1">
      <c r="A19" s="559"/>
      <c r="B19" s="560" t="s">
        <v>1146</v>
      </c>
      <c r="C19" s="561"/>
      <c r="D19" s="562"/>
    </row>
    <row r="20" spans="1:4" ht="15.75" customHeight="1">
      <c r="A20" s="559"/>
      <c r="B20" s="560" t="s">
        <v>1147</v>
      </c>
      <c r="C20" s="561"/>
      <c r="D20" s="562"/>
    </row>
    <row r="21" spans="1:4" ht="15.75" customHeight="1">
      <c r="A21" s="559"/>
      <c r="B21" s="560" t="s">
        <v>1148</v>
      </c>
      <c r="C21" s="561"/>
      <c r="D21" s="562"/>
    </row>
    <row r="22" spans="1:4" ht="15.75" customHeight="1">
      <c r="A22" s="559"/>
      <c r="B22" s="560" t="s">
        <v>1149</v>
      </c>
      <c r="C22" s="561"/>
      <c r="D22" s="562"/>
    </row>
    <row r="23" spans="1:4" ht="15.75" customHeight="1">
      <c r="A23" s="559"/>
      <c r="B23" s="560" t="s">
        <v>1150</v>
      </c>
      <c r="C23" s="561"/>
      <c r="D23" s="562"/>
    </row>
    <row r="24" spans="1:4" ht="15.75" customHeight="1">
      <c r="A24" s="559"/>
      <c r="B24" s="560" t="s">
        <v>1151</v>
      </c>
      <c r="C24" s="561"/>
      <c r="D24" s="562"/>
    </row>
    <row r="25" spans="1:4" ht="15.75" customHeight="1">
      <c r="A25" s="559"/>
      <c r="B25" s="560" t="s">
        <v>1152</v>
      </c>
      <c r="C25" s="561"/>
      <c r="D25" s="562"/>
    </row>
    <row r="26" spans="1:4" ht="15.75" customHeight="1">
      <c r="A26" s="559"/>
      <c r="B26" s="560" t="s">
        <v>1153</v>
      </c>
      <c r="C26" s="561"/>
      <c r="D26" s="562"/>
    </row>
    <row r="27" spans="1:4" ht="15.75" customHeight="1">
      <c r="A27" s="559"/>
      <c r="B27" s="560" t="s">
        <v>1154</v>
      </c>
      <c r="C27" s="561"/>
      <c r="D27" s="562"/>
    </row>
    <row r="28" spans="1:4" ht="15.75" customHeight="1">
      <c r="A28" s="559"/>
      <c r="B28" s="560" t="s">
        <v>1155</v>
      </c>
      <c r="C28" s="561"/>
      <c r="D28" s="562"/>
    </row>
    <row r="29" spans="1:4" ht="15.75" customHeight="1">
      <c r="A29" s="559"/>
      <c r="B29" s="560" t="s">
        <v>1156</v>
      </c>
      <c r="C29" s="561"/>
      <c r="D29" s="562"/>
    </row>
    <row r="30" spans="1:4" ht="15.75" customHeight="1">
      <c r="A30" s="559"/>
      <c r="B30" s="560" t="s">
        <v>1157</v>
      </c>
      <c r="C30" s="561"/>
      <c r="D30" s="562"/>
    </row>
    <row r="31" spans="1:4" ht="15.75" customHeight="1">
      <c r="A31" s="559"/>
      <c r="B31" s="560" t="s">
        <v>1158</v>
      </c>
      <c r="C31" s="561"/>
      <c r="D31" s="562"/>
    </row>
    <row r="32" spans="1:4" ht="15.75" customHeight="1">
      <c r="A32" s="559"/>
      <c r="B32" s="560" t="s">
        <v>1159</v>
      </c>
      <c r="C32" s="561"/>
      <c r="D32" s="562"/>
    </row>
    <row r="33" spans="1:4" ht="15.75" customHeight="1">
      <c r="A33" s="559"/>
      <c r="B33" s="560" t="s">
        <v>1300</v>
      </c>
      <c r="C33" s="561"/>
      <c r="D33" s="562"/>
    </row>
    <row r="34" spans="1:4" ht="15.75" customHeight="1">
      <c r="A34" s="559"/>
      <c r="B34" s="560" t="s">
        <v>1301</v>
      </c>
      <c r="C34" s="561"/>
      <c r="D34" s="562"/>
    </row>
    <row r="35" spans="1:4" ht="15.75" customHeight="1">
      <c r="A35" s="559"/>
      <c r="B35" s="560" t="s">
        <v>1302</v>
      </c>
      <c r="C35" s="561"/>
      <c r="D35" s="562"/>
    </row>
    <row r="36" spans="1:4" ht="15.75" customHeight="1" thickBot="1">
      <c r="A36" s="574"/>
      <c r="B36" s="575" t="s">
        <v>1303</v>
      </c>
      <c r="C36" s="576"/>
      <c r="D36" s="577"/>
    </row>
    <row r="37" spans="1:6" ht="15.75" customHeight="1" thickBot="1">
      <c r="A37" s="1289" t="s">
        <v>1165</v>
      </c>
      <c r="B37" s="1290"/>
      <c r="C37" s="568"/>
      <c r="D37" s="569">
        <f>IF((SUM(D4:D36)=0),"",SUM(D4:D36))</f>
      </c>
      <c r="F37" s="578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dőlt"7.4. tájékoztató tábla a ……/2013.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10" sqref="K10"/>
    </sheetView>
  </sheetViews>
  <sheetFormatPr defaultColWidth="9.00390625" defaultRowHeight="12.75"/>
  <cols>
    <col min="1" max="1" width="7.625" style="71" customWidth="1"/>
    <col min="2" max="2" width="60.875" style="71" customWidth="1"/>
    <col min="3" max="3" width="25.625" style="71" customWidth="1"/>
    <col min="4" max="16384" width="9.375" style="71" customWidth="1"/>
  </cols>
  <sheetData>
    <row r="1" ht="15">
      <c r="C1" s="579" t="s">
        <v>71</v>
      </c>
    </row>
    <row r="2" spans="1:3" ht="14.25">
      <c r="A2" s="580"/>
      <c r="B2" s="580"/>
      <c r="C2" s="580"/>
    </row>
    <row r="3" spans="1:3" ht="14.25">
      <c r="A3" s="580"/>
      <c r="B3" s="580"/>
      <c r="C3" s="580"/>
    </row>
    <row r="4" spans="1:3" ht="14.25">
      <c r="A4" s="580"/>
      <c r="B4" s="580"/>
      <c r="C4" s="580"/>
    </row>
    <row r="5" spans="1:3" ht="33.75" customHeight="1">
      <c r="A5" s="1291" t="s">
        <v>72</v>
      </c>
      <c r="B5" s="1291"/>
      <c r="C5" s="1291"/>
    </row>
    <row r="6" ht="13.5" thickBot="1">
      <c r="C6" s="581"/>
    </row>
    <row r="7" spans="1:3" s="585" customFormat="1" ht="43.5" customHeight="1" thickBot="1">
      <c r="A7" s="582" t="s">
        <v>1129</v>
      </c>
      <c r="B7" s="583" t="s">
        <v>1185</v>
      </c>
      <c r="C7" s="584" t="s">
        <v>1008</v>
      </c>
    </row>
    <row r="8" spans="1:3" ht="28.5" customHeight="1">
      <c r="A8" s="586" t="s">
        <v>1131</v>
      </c>
      <c r="B8" s="587" t="s">
        <v>1022</v>
      </c>
      <c r="C8" s="588">
        <v>33511</v>
      </c>
    </row>
    <row r="9" spans="1:3" ht="18" customHeight="1">
      <c r="A9" s="589" t="s">
        <v>1132</v>
      </c>
      <c r="B9" s="590" t="s">
        <v>1009</v>
      </c>
      <c r="C9" s="591">
        <v>3309</v>
      </c>
    </row>
    <row r="10" spans="1:3" ht="18" customHeight="1">
      <c r="A10" s="589" t="s">
        <v>1133</v>
      </c>
      <c r="B10" s="590" t="s">
        <v>1010</v>
      </c>
      <c r="C10" s="591">
        <v>202</v>
      </c>
    </row>
    <row r="11" spans="1:3" ht="18" customHeight="1">
      <c r="A11" s="589" t="s">
        <v>1134</v>
      </c>
      <c r="B11" s="592" t="s">
        <v>1011</v>
      </c>
      <c r="C11" s="591">
        <v>556301</v>
      </c>
    </row>
    <row r="12" spans="1:3" ht="18" customHeight="1" thickBot="1">
      <c r="A12" s="593" t="s">
        <v>1135</v>
      </c>
      <c r="B12" s="594" t="s">
        <v>1012</v>
      </c>
      <c r="C12" s="595">
        <v>581036</v>
      </c>
    </row>
    <row r="13" spans="1:3" ht="25.5" customHeight="1">
      <c r="A13" s="596" t="s">
        <v>1136</v>
      </c>
      <c r="B13" s="597" t="s">
        <v>1023</v>
      </c>
      <c r="C13" s="598">
        <f>C8+C11-C12</f>
        <v>8776</v>
      </c>
    </row>
    <row r="14" spans="1:3" ht="18" customHeight="1">
      <c r="A14" s="589" t="s">
        <v>1137</v>
      </c>
      <c r="B14" s="590" t="s">
        <v>1009</v>
      </c>
      <c r="C14" s="591">
        <v>8500</v>
      </c>
    </row>
    <row r="15" spans="1:3" ht="18" customHeight="1" thickBot="1">
      <c r="A15" s="599" t="s">
        <v>1138</v>
      </c>
      <c r="B15" s="600" t="s">
        <v>1010</v>
      </c>
      <c r="C15" s="601">
        <v>276</v>
      </c>
    </row>
  </sheetData>
  <sheetProtection/>
  <mergeCells count="1">
    <mergeCell ref="A5:C5"/>
  </mergeCells>
  <conditionalFormatting sqref="C13">
    <cfRule type="cellIs" priority="1" dxfId="2" operator="notEqual" stopIfTrue="1">
      <formula>SUM(C14:C15)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D16" sqref="D16"/>
    </sheetView>
  </sheetViews>
  <sheetFormatPr defaultColWidth="9.00390625" defaultRowHeight="12.75"/>
  <cols>
    <col min="1" max="1" width="6.875" style="63" customWidth="1"/>
    <col min="2" max="2" width="40.125" style="64" customWidth="1"/>
    <col min="3" max="4" width="11.625" style="64" customWidth="1"/>
    <col min="5" max="5" width="11.625" style="63" customWidth="1"/>
    <col min="6" max="6" width="38.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1348</v>
      </c>
      <c r="C1" s="61"/>
      <c r="D1" s="61"/>
      <c r="E1" s="62"/>
      <c r="F1" s="62"/>
      <c r="G1" s="62"/>
      <c r="H1" s="62"/>
      <c r="I1" s="62"/>
      <c r="J1" s="1125" t="s">
        <v>1047</v>
      </c>
    </row>
    <row r="2" spans="9:10" ht="14.25" thickBot="1">
      <c r="I2" s="65" t="s">
        <v>1184</v>
      </c>
      <c r="J2" s="1125"/>
    </row>
    <row r="3" spans="1:10" ht="24" customHeight="1" thickBot="1">
      <c r="A3" s="1126" t="s">
        <v>1238</v>
      </c>
      <c r="B3" s="615" t="s">
        <v>1170</v>
      </c>
      <c r="C3" s="616"/>
      <c r="D3" s="616"/>
      <c r="E3" s="617"/>
      <c r="F3" s="615" t="s">
        <v>1176</v>
      </c>
      <c r="G3" s="618"/>
      <c r="H3" s="618"/>
      <c r="I3" s="619"/>
      <c r="J3" s="1125"/>
    </row>
    <row r="4" spans="1:10" s="66" customFormat="1" ht="35.25" customHeight="1" thickBot="1">
      <c r="A4" s="1127"/>
      <c r="B4" s="177" t="s">
        <v>1185</v>
      </c>
      <c r="C4" s="620" t="s">
        <v>181</v>
      </c>
      <c r="D4" s="620" t="s">
        <v>180</v>
      </c>
      <c r="E4" s="178" t="s">
        <v>182</v>
      </c>
      <c r="F4" s="177" t="s">
        <v>1185</v>
      </c>
      <c r="G4" s="178" t="s">
        <v>181</v>
      </c>
      <c r="H4" s="620" t="s">
        <v>180</v>
      </c>
      <c r="I4" s="345" t="s">
        <v>182</v>
      </c>
      <c r="J4" s="1125"/>
    </row>
    <row r="5" spans="1:10" s="66" customFormat="1" ht="12" customHeight="1" thickBot="1">
      <c r="A5" s="621">
        <v>1</v>
      </c>
      <c r="B5" s="622">
        <v>2</v>
      </c>
      <c r="C5" s="624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44" t="s">
        <v>1131</v>
      </c>
      <c r="B6" s="627" t="s">
        <v>1240</v>
      </c>
      <c r="C6" s="743"/>
      <c r="D6" s="733"/>
      <c r="E6" s="743"/>
      <c r="F6" s="627" t="s">
        <v>5</v>
      </c>
      <c r="G6" s="743"/>
      <c r="H6" s="757">
        <v>3543</v>
      </c>
      <c r="I6" s="758">
        <v>2836</v>
      </c>
      <c r="J6" s="1125"/>
    </row>
    <row r="7" spans="1:10" ht="12.75" customHeight="1">
      <c r="A7" s="645" t="s">
        <v>1132</v>
      </c>
      <c r="B7" s="628" t="s">
        <v>109</v>
      </c>
      <c r="C7" s="744"/>
      <c r="D7" s="734">
        <v>10323</v>
      </c>
      <c r="E7" s="744">
        <v>9533</v>
      </c>
      <c r="F7" s="628" t="s">
        <v>6</v>
      </c>
      <c r="G7" s="744"/>
      <c r="H7" s="736">
        <v>48961</v>
      </c>
      <c r="I7" s="759">
        <v>38240</v>
      </c>
      <c r="J7" s="1125"/>
    </row>
    <row r="8" spans="1:10" ht="12.75" customHeight="1">
      <c r="A8" s="645" t="s">
        <v>1133</v>
      </c>
      <c r="B8" s="628" t="s">
        <v>1339</v>
      </c>
      <c r="C8" s="744"/>
      <c r="D8" s="734"/>
      <c r="E8" s="744"/>
      <c r="F8" s="628" t="s">
        <v>7</v>
      </c>
      <c r="G8" s="744"/>
      <c r="H8" s="736"/>
      <c r="I8" s="759"/>
      <c r="J8" s="1125"/>
    </row>
    <row r="9" spans="1:10" ht="12.75" customHeight="1">
      <c r="A9" s="645" t="s">
        <v>1134</v>
      </c>
      <c r="B9" s="628" t="s">
        <v>1396</v>
      </c>
      <c r="C9" s="744"/>
      <c r="D9" s="734"/>
      <c r="E9" s="744"/>
      <c r="F9" s="628" t="s">
        <v>8</v>
      </c>
      <c r="G9" s="744"/>
      <c r="H9" s="736"/>
      <c r="I9" s="759"/>
      <c r="J9" s="1125"/>
    </row>
    <row r="10" spans="1:10" ht="26.25" customHeight="1">
      <c r="A10" s="645" t="s">
        <v>1135</v>
      </c>
      <c r="B10" s="628" t="s">
        <v>1174</v>
      </c>
      <c r="C10" s="744"/>
      <c r="D10" s="734">
        <v>4823</v>
      </c>
      <c r="E10" s="744">
        <v>4823</v>
      </c>
      <c r="F10" s="628" t="s">
        <v>111</v>
      </c>
      <c r="G10" s="744"/>
      <c r="H10" s="736"/>
      <c r="I10" s="759"/>
      <c r="J10" s="1125"/>
    </row>
    <row r="11" spans="1:10" ht="26.25" customHeight="1">
      <c r="A11" s="645" t="s">
        <v>1136</v>
      </c>
      <c r="B11" s="628" t="s">
        <v>1322</v>
      </c>
      <c r="C11" s="744"/>
      <c r="D11" s="736"/>
      <c r="E11" s="745"/>
      <c r="F11" s="628" t="s">
        <v>112</v>
      </c>
      <c r="G11" s="744"/>
      <c r="H11" s="736"/>
      <c r="I11" s="759"/>
      <c r="J11" s="1125"/>
    </row>
    <row r="12" spans="1:10" ht="12.75" customHeight="1">
      <c r="A12" s="645" t="s">
        <v>1137</v>
      </c>
      <c r="B12" s="628" t="s">
        <v>1278</v>
      </c>
      <c r="C12" s="744"/>
      <c r="D12" s="734">
        <v>35499</v>
      </c>
      <c r="E12" s="744">
        <v>14810</v>
      </c>
      <c r="F12" s="628" t="s">
        <v>15</v>
      </c>
      <c r="G12" s="744"/>
      <c r="H12" s="736">
        <v>19842</v>
      </c>
      <c r="I12" s="759">
        <v>17283</v>
      </c>
      <c r="J12" s="1125"/>
    </row>
    <row r="13" spans="1:10" ht="12.75" customHeight="1">
      <c r="A13" s="645" t="s">
        <v>1138</v>
      </c>
      <c r="B13" s="628" t="s">
        <v>110</v>
      </c>
      <c r="C13" s="744"/>
      <c r="D13" s="734"/>
      <c r="E13" s="744"/>
      <c r="F13" s="641" t="s">
        <v>1163</v>
      </c>
      <c r="G13" s="751"/>
      <c r="H13" s="751">
        <v>0</v>
      </c>
      <c r="I13" s="781"/>
      <c r="J13" s="1125"/>
    </row>
    <row r="14" spans="1:10" ht="12.75" customHeight="1">
      <c r="A14" s="645" t="s">
        <v>1139</v>
      </c>
      <c r="B14" s="628" t="s">
        <v>1338</v>
      </c>
      <c r="C14" s="744"/>
      <c r="D14" s="736"/>
      <c r="E14" s="745"/>
      <c r="F14" s="68"/>
      <c r="G14" s="744"/>
      <c r="H14" s="744"/>
      <c r="I14" s="781"/>
      <c r="J14" s="1125"/>
    </row>
    <row r="15" spans="1:10" ht="12.75" customHeight="1" thickBot="1">
      <c r="A15" s="645" t="s">
        <v>1140</v>
      </c>
      <c r="B15" s="68"/>
      <c r="C15" s="744"/>
      <c r="D15" s="736">
        <v>21970</v>
      </c>
      <c r="E15" s="759">
        <v>21970</v>
      </c>
      <c r="F15" s="68"/>
      <c r="G15" s="744"/>
      <c r="H15" s="744"/>
      <c r="I15" s="781"/>
      <c r="J15" s="1125"/>
    </row>
    <row r="16" spans="1:10" ht="15.75" customHeight="1" thickBot="1">
      <c r="A16" s="646" t="s">
        <v>1141</v>
      </c>
      <c r="B16" s="117" t="s">
        <v>1328</v>
      </c>
      <c r="C16" s="748">
        <f>SUM(C6:C15)</f>
        <v>0</v>
      </c>
      <c r="D16" s="748">
        <f>SUM(D6:D15)</f>
        <v>72615</v>
      </c>
      <c r="E16" s="748">
        <f>SUM(E6:E15)</f>
        <v>51136</v>
      </c>
      <c r="F16" s="117" t="s">
        <v>1329</v>
      </c>
      <c r="G16" s="748">
        <f>SUM(G6:G15)</f>
        <v>0</v>
      </c>
      <c r="H16" s="748">
        <f>SUM(H6:H15)</f>
        <v>72346</v>
      </c>
      <c r="I16" s="775">
        <f>SUM(I6:I15)</f>
        <v>58359</v>
      </c>
      <c r="J16" s="1125"/>
    </row>
    <row r="17" spans="1:10" ht="12.75" customHeight="1">
      <c r="A17" s="647" t="s">
        <v>1142</v>
      </c>
      <c r="B17" s="639" t="s">
        <v>1349</v>
      </c>
      <c r="C17" s="749"/>
      <c r="D17" s="738">
        <v>17460</v>
      </c>
      <c r="E17" s="778">
        <v>17275</v>
      </c>
      <c r="F17" s="641" t="s">
        <v>26</v>
      </c>
      <c r="G17" s="753"/>
      <c r="H17" s="753"/>
      <c r="I17" s="782"/>
      <c r="J17" s="1125"/>
    </row>
    <row r="18" spans="1:10" ht="12.75" customHeight="1">
      <c r="A18" s="645" t="s">
        <v>1143</v>
      </c>
      <c r="B18" s="641" t="s">
        <v>1437</v>
      </c>
      <c r="C18" s="751"/>
      <c r="D18" s="740"/>
      <c r="E18" s="751"/>
      <c r="F18" s="641" t="s">
        <v>32</v>
      </c>
      <c r="G18" s="751"/>
      <c r="H18" s="751"/>
      <c r="I18" s="783"/>
      <c r="J18" s="1125"/>
    </row>
    <row r="19" spans="1:10" ht="12.75" customHeight="1">
      <c r="A19" s="645" t="s">
        <v>1144</v>
      </c>
      <c r="B19" s="641" t="s">
        <v>1340</v>
      </c>
      <c r="C19" s="751"/>
      <c r="D19" s="740"/>
      <c r="E19" s="751"/>
      <c r="F19" s="641" t="s">
        <v>1343</v>
      </c>
      <c r="G19" s="751"/>
      <c r="H19" s="751"/>
      <c r="I19" s="783"/>
      <c r="J19" s="1125"/>
    </row>
    <row r="20" spans="1:10" ht="12.75" customHeight="1">
      <c r="A20" s="645" t="s">
        <v>1145</v>
      </c>
      <c r="B20" s="641" t="s">
        <v>1341</v>
      </c>
      <c r="C20" s="751"/>
      <c r="D20" s="740"/>
      <c r="E20" s="751"/>
      <c r="F20" s="641" t="s">
        <v>1344</v>
      </c>
      <c r="G20" s="751"/>
      <c r="H20" s="751"/>
      <c r="I20" s="783"/>
      <c r="J20" s="1125"/>
    </row>
    <row r="21" spans="1:10" ht="12.75" customHeight="1">
      <c r="A21" s="645" t="s">
        <v>1146</v>
      </c>
      <c r="B21" s="641" t="s">
        <v>1439</v>
      </c>
      <c r="C21" s="751"/>
      <c r="D21" s="740"/>
      <c r="E21" s="751"/>
      <c r="F21" s="642" t="s">
        <v>28</v>
      </c>
      <c r="G21" s="752"/>
      <c r="H21" s="752"/>
      <c r="I21" s="783"/>
      <c r="J21" s="1125"/>
    </row>
    <row r="22" spans="1:10" ht="26.25" customHeight="1">
      <c r="A22" s="645" t="s">
        <v>1147</v>
      </c>
      <c r="B22" s="642" t="s">
        <v>113</v>
      </c>
      <c r="C22" s="752"/>
      <c r="D22" s="741"/>
      <c r="E22" s="751"/>
      <c r="F22" s="641" t="s">
        <v>75</v>
      </c>
      <c r="G22" s="751"/>
      <c r="H22" s="751"/>
      <c r="I22" s="783"/>
      <c r="J22" s="1125"/>
    </row>
    <row r="23" spans="1:10" ht="12.75" customHeight="1">
      <c r="A23" s="645" t="s">
        <v>1148</v>
      </c>
      <c r="B23" s="641" t="s">
        <v>1441</v>
      </c>
      <c r="C23" s="751"/>
      <c r="D23" s="740"/>
      <c r="E23" s="751"/>
      <c r="F23" s="627" t="s">
        <v>30</v>
      </c>
      <c r="G23" s="743"/>
      <c r="H23" s="743"/>
      <c r="I23" s="783"/>
      <c r="J23" s="1125"/>
    </row>
    <row r="24" spans="1:10" ht="12.75" customHeight="1">
      <c r="A24" s="645" t="s">
        <v>1149</v>
      </c>
      <c r="B24" s="627" t="s">
        <v>1472</v>
      </c>
      <c r="C24" s="743"/>
      <c r="D24" s="733"/>
      <c r="E24" s="751"/>
      <c r="F24" s="628" t="s">
        <v>76</v>
      </c>
      <c r="G24" s="744"/>
      <c r="H24" s="744">
        <v>8434</v>
      </c>
      <c r="I24" s="783">
        <v>8434</v>
      </c>
      <c r="J24" s="1125"/>
    </row>
    <row r="25" spans="1:10" ht="12.75" customHeight="1">
      <c r="A25" s="645" t="s">
        <v>1150</v>
      </c>
      <c r="B25" s="78"/>
      <c r="C25" s="747"/>
      <c r="D25" s="737"/>
      <c r="E25" s="751"/>
      <c r="F25" s="107"/>
      <c r="G25" s="743"/>
      <c r="H25" s="743"/>
      <c r="I25" s="783"/>
      <c r="J25" s="1125"/>
    </row>
    <row r="26" spans="1:10" ht="12.75" customHeight="1" thickBot="1">
      <c r="A26" s="648" t="s">
        <v>1151</v>
      </c>
      <c r="B26" s="69"/>
      <c r="C26" s="747"/>
      <c r="D26" s="737"/>
      <c r="E26" s="754"/>
      <c r="F26" s="78"/>
      <c r="G26" s="747"/>
      <c r="H26" s="747"/>
      <c r="I26" s="784"/>
      <c r="J26" s="1125"/>
    </row>
    <row r="27" spans="1:10" ht="15.75" customHeight="1" thickBot="1">
      <c r="A27" s="646" t="s">
        <v>1152</v>
      </c>
      <c r="B27" s="117" t="s">
        <v>1041</v>
      </c>
      <c r="C27" s="748">
        <f>SUM(C18:C26)</f>
        <v>0</v>
      </c>
      <c r="D27" s="748">
        <f>SUM(D18:D26)</f>
        <v>0</v>
      </c>
      <c r="E27" s="748">
        <f>SUM(E18:E26)</f>
        <v>0</v>
      </c>
      <c r="F27" s="117" t="s">
        <v>1042</v>
      </c>
      <c r="G27" s="785">
        <f>SUM(G17:G26)</f>
        <v>0</v>
      </c>
      <c r="H27" s="785">
        <f>SUM(H17:H26)</f>
        <v>8434</v>
      </c>
      <c r="I27" s="786">
        <f>SUM(I17:I26)</f>
        <v>8434</v>
      </c>
      <c r="J27" s="1125"/>
    </row>
    <row r="28" spans="1:10" ht="22.5" customHeight="1" thickBot="1">
      <c r="A28" s="646" t="s">
        <v>1153</v>
      </c>
      <c r="B28" s="117" t="s">
        <v>1043</v>
      </c>
      <c r="C28" s="748">
        <f>+C16+C17+C27</f>
        <v>0</v>
      </c>
      <c r="D28" s="748">
        <f>+D16+D17+D27</f>
        <v>90075</v>
      </c>
      <c r="E28" s="748">
        <f>+E16+E17+E27</f>
        <v>68411</v>
      </c>
      <c r="F28" s="117" t="s">
        <v>1045</v>
      </c>
      <c r="G28" s="748">
        <f>+G16+G27</f>
        <v>0</v>
      </c>
      <c r="H28" s="748">
        <f>+H16+H27</f>
        <v>80780</v>
      </c>
      <c r="I28" s="775">
        <f>+I16+I27</f>
        <v>66793</v>
      </c>
      <c r="J28" s="1125"/>
    </row>
    <row r="29" spans="1:10" ht="15.75" customHeight="1" thickBot="1">
      <c r="A29" s="646" t="s">
        <v>1154</v>
      </c>
      <c r="B29" s="649" t="s">
        <v>1026</v>
      </c>
      <c r="C29" s="779"/>
      <c r="D29" s="779"/>
      <c r="E29" s="779"/>
      <c r="F29" s="649" t="s">
        <v>1031</v>
      </c>
      <c r="G29" s="779"/>
      <c r="H29" s="779"/>
      <c r="I29" s="787"/>
      <c r="J29" s="1125"/>
    </row>
    <row r="30" spans="1:10" ht="15.75" customHeight="1" thickBot="1">
      <c r="A30" s="646" t="s">
        <v>1155</v>
      </c>
      <c r="B30" s="649" t="s">
        <v>1044</v>
      </c>
      <c r="C30" s="780">
        <f>+C28+C29</f>
        <v>0</v>
      </c>
      <c r="D30" s="780">
        <f>+D28+D29</f>
        <v>90075</v>
      </c>
      <c r="E30" s="780">
        <f>+E28+E29</f>
        <v>68411</v>
      </c>
      <c r="F30" s="649" t="s">
        <v>1046</v>
      </c>
      <c r="G30" s="780">
        <f>+G28+G29</f>
        <v>0</v>
      </c>
      <c r="H30" s="780">
        <f>+H28+H29</f>
        <v>80780</v>
      </c>
      <c r="I30" s="788">
        <f>+I28+I29</f>
        <v>66793</v>
      </c>
      <c r="J30" s="1125"/>
    </row>
    <row r="31" spans="1:10" ht="15.75" customHeight="1" thickBot="1">
      <c r="A31" s="646" t="s">
        <v>1156</v>
      </c>
      <c r="B31" s="649" t="s">
        <v>1362</v>
      </c>
      <c r="C31" s="780" t="str">
        <f>IF(((G16-C16)&gt;0),G16-C16,"----")</f>
        <v>----</v>
      </c>
      <c r="D31" s="780" t="str">
        <f>IF(((H16-D16)&gt;0),H16-D16,"----")</f>
        <v>----</v>
      </c>
      <c r="E31" s="780">
        <f>IF(((I16-E16)&gt;0),I16-E16,"----")</f>
        <v>7223</v>
      </c>
      <c r="F31" s="649" t="s">
        <v>1363</v>
      </c>
      <c r="G31" s="780" t="str">
        <f>IF(((C16-G16)&gt;0),C16-G16,"----")</f>
        <v>----</v>
      </c>
      <c r="H31" s="780">
        <f>IF(((D16-H16)&gt;0),D16-H16,"----")</f>
        <v>269</v>
      </c>
      <c r="I31" s="789" t="str">
        <f>IF(((E16-I16)&gt;0),E16-I16,"----")</f>
        <v>----</v>
      </c>
      <c r="J31" s="1125"/>
    </row>
    <row r="32" spans="1:10" ht="13.5" thickBot="1">
      <c r="A32" s="646" t="s">
        <v>1157</v>
      </c>
      <c r="B32" s="649" t="s">
        <v>1039</v>
      </c>
      <c r="C32" s="780" t="str">
        <f>IF(((G30-C30)&gt;0),G30-C30,"----")</f>
        <v>----</v>
      </c>
      <c r="D32" s="780" t="str">
        <f>IF(((H30-D30)&gt;0),H30-D30,"----")</f>
        <v>----</v>
      </c>
      <c r="E32" s="780" t="str">
        <f>IF(((I30-E30)&gt;0),I30-E30,"----")</f>
        <v>----</v>
      </c>
      <c r="F32" s="649" t="s">
        <v>1040</v>
      </c>
      <c r="G32" s="780" t="str">
        <f>IF(((C30-G30)&gt;0),C30-G30,"----")</f>
        <v>----</v>
      </c>
      <c r="H32" s="780">
        <f>IF(((D30-H30)&gt;0),D30-H30,"----")</f>
        <v>9295</v>
      </c>
      <c r="I32" s="788">
        <f>IF(((E30-I30)&gt;0),E30-I30,"----")</f>
        <v>1618</v>
      </c>
      <c r="J32" s="1125"/>
    </row>
    <row r="33" ht="12.75">
      <c r="J33" s="148"/>
    </row>
    <row r="34" spans="2:10" ht="15.75">
      <c r="B34" s="114"/>
      <c r="C34" s="114"/>
      <c r="D34" s="114"/>
      <c r="J34" s="148"/>
    </row>
  </sheetData>
  <sheetProtection sheet="1"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651" customWidth="1"/>
    <col min="2" max="2" width="13.875" style="651" customWidth="1"/>
    <col min="3" max="3" width="66.125" style="651" customWidth="1"/>
    <col min="4" max="5" width="13.875" style="651" customWidth="1"/>
    <col min="6" max="16384" width="9.375" style="651" customWidth="1"/>
  </cols>
  <sheetData>
    <row r="1" spans="1:5" ht="18.75">
      <c r="A1" s="650" t="s">
        <v>183</v>
      </c>
      <c r="B1" s="650"/>
      <c r="E1" s="652" t="s">
        <v>1337</v>
      </c>
    </row>
    <row r="3" spans="1:5" ht="12.75">
      <c r="A3" s="653"/>
      <c r="B3" s="654"/>
      <c r="D3" s="655"/>
      <c r="E3" s="656"/>
    </row>
    <row r="4" spans="1:5" ht="15.75">
      <c r="A4" s="657" t="s">
        <v>196</v>
      </c>
      <c r="B4" s="658"/>
      <c r="D4" s="655"/>
      <c r="E4" s="656"/>
    </row>
    <row r="5" spans="1:5" ht="12.75">
      <c r="A5" s="653"/>
      <c r="B5" s="654"/>
      <c r="D5" s="655"/>
      <c r="E5" s="656"/>
    </row>
    <row r="6" spans="1:5" ht="12.75">
      <c r="A6" s="659" t="s">
        <v>354</v>
      </c>
      <c r="B6" s="656">
        <f>+'1.sz.mell.'!D55</f>
        <v>361484</v>
      </c>
      <c r="C6" s="659" t="s">
        <v>338</v>
      </c>
      <c r="D6" s="655">
        <f>+'2.1.sz.mell  '!D18+'2.2.sz.mell  '!D16</f>
        <v>361234</v>
      </c>
      <c r="E6" s="656">
        <f aca="true" t="shared" si="0" ref="E6:E27">+B6-D6</f>
        <v>250</v>
      </c>
    </row>
    <row r="7" spans="1:5" ht="12.75">
      <c r="A7" s="659" t="s">
        <v>184</v>
      </c>
      <c r="B7" s="656">
        <f>+'1.sz.mell.'!D59</f>
        <v>0</v>
      </c>
      <c r="C7" s="659" t="s">
        <v>339</v>
      </c>
      <c r="D7" s="655">
        <f>+'2.1.sz.mell  '!D30+'2.2.sz.mell  '!D27</f>
        <v>250</v>
      </c>
      <c r="E7" s="656">
        <f t="shared" si="0"/>
        <v>-250</v>
      </c>
    </row>
    <row r="8" spans="1:5" ht="12.75">
      <c r="A8" s="659" t="s">
        <v>355</v>
      </c>
      <c r="B8" s="656">
        <f>+'1.sz.mell.'!D75</f>
        <v>400996</v>
      </c>
      <c r="C8" s="659" t="s">
        <v>340</v>
      </c>
      <c r="D8" s="655">
        <f>+'2.1.sz.mell  '!D33+'2.2.sz.mell  '!D28</f>
        <v>400996</v>
      </c>
      <c r="E8" s="656">
        <f t="shared" si="0"/>
        <v>0</v>
      </c>
    </row>
    <row r="9" spans="1:5" ht="12.75">
      <c r="A9" s="653"/>
      <c r="B9" s="654"/>
      <c r="D9" s="655"/>
      <c r="E9" s="656"/>
    </row>
    <row r="10" spans="1:5" ht="14.25">
      <c r="A10" s="660" t="s">
        <v>197</v>
      </c>
      <c r="B10" s="661"/>
      <c r="D10" s="662"/>
      <c r="E10" s="656"/>
    </row>
    <row r="11" spans="1:5" ht="12.75">
      <c r="A11" s="653"/>
      <c r="B11" s="654"/>
      <c r="D11" s="662"/>
      <c r="E11" s="656"/>
    </row>
    <row r="12" spans="1:5" ht="12.75">
      <c r="A12" s="651" t="s">
        <v>356</v>
      </c>
      <c r="B12" s="656">
        <f>+'1.sz.mell.'!E55</f>
        <v>335225</v>
      </c>
      <c r="C12" s="651" t="s">
        <v>338</v>
      </c>
      <c r="D12" s="662">
        <f>+'2.1.sz.mell  '!E18+'2.2.sz.mell  '!E16</f>
        <v>334975</v>
      </c>
      <c r="E12" s="656">
        <f t="shared" si="0"/>
        <v>250</v>
      </c>
    </row>
    <row r="13" spans="1:5" ht="12.75">
      <c r="A13" s="651" t="s">
        <v>189</v>
      </c>
      <c r="B13" s="656">
        <f>+'1.sz.mell.'!E59</f>
        <v>6000</v>
      </c>
      <c r="C13" s="651" t="s">
        <v>339</v>
      </c>
      <c r="D13" s="651">
        <f>+'2.1.sz.mell  '!E30+'2.2.sz.mell  '!E27</f>
        <v>6250</v>
      </c>
      <c r="E13" s="656">
        <f t="shared" si="0"/>
        <v>-250</v>
      </c>
    </row>
    <row r="14" spans="1:5" ht="12.75">
      <c r="A14" s="651" t="s">
        <v>357</v>
      </c>
      <c r="B14" s="656">
        <f>+'1.sz.mell.'!E75</f>
        <v>368404</v>
      </c>
      <c r="C14" s="651" t="s">
        <v>340</v>
      </c>
      <c r="D14" s="651">
        <f>+'2.1.sz.mell  '!E33+'2.2.sz.mell  '!E28</f>
        <v>368504</v>
      </c>
      <c r="E14" s="656">
        <f t="shared" si="0"/>
        <v>-100</v>
      </c>
    </row>
    <row r="15" spans="1:5" ht="12.75">
      <c r="A15" s="653"/>
      <c r="B15" s="654"/>
      <c r="E15" s="656"/>
    </row>
    <row r="16" spans="1:5" ht="12.75">
      <c r="A16" s="653"/>
      <c r="B16" s="654"/>
      <c r="E16" s="656"/>
    </row>
    <row r="17" spans="1:5" ht="15.75">
      <c r="A17" s="657" t="s">
        <v>198</v>
      </c>
      <c r="B17" s="658"/>
      <c r="E17" s="656"/>
    </row>
    <row r="18" spans="1:5" ht="12.75">
      <c r="A18" s="653"/>
      <c r="B18" s="654"/>
      <c r="E18" s="656"/>
    </row>
    <row r="19" spans="1:5" ht="12.75">
      <c r="A19" s="659" t="s">
        <v>190</v>
      </c>
      <c r="B19" s="656">
        <f>+'1.sz.mell.'!D114</f>
        <v>392562</v>
      </c>
      <c r="C19" s="659" t="s">
        <v>348</v>
      </c>
      <c r="D19" s="651">
        <f>+'2.1.sz.mell  '!H18+'2.2.sz.mell  '!H16</f>
        <v>392312</v>
      </c>
      <c r="E19" s="656">
        <f t="shared" si="0"/>
        <v>250</v>
      </c>
    </row>
    <row r="20" spans="1:5" ht="12.75">
      <c r="A20" s="659" t="s">
        <v>191</v>
      </c>
      <c r="B20" s="656">
        <f>+'1.sz.mell.'!D115</f>
        <v>8434</v>
      </c>
      <c r="C20" s="659" t="s">
        <v>349</v>
      </c>
      <c r="D20" s="651">
        <f>+'2.1.sz.mell  '!H30+'2.2.sz.mell  '!H27</f>
        <v>8684</v>
      </c>
      <c r="E20" s="656">
        <f t="shared" si="0"/>
        <v>-250</v>
      </c>
    </row>
    <row r="21" spans="1:5" ht="12.75">
      <c r="A21" s="659" t="s">
        <v>192</v>
      </c>
      <c r="B21" s="656">
        <f>+'1.sz.mell.'!D134</f>
        <v>400996</v>
      </c>
      <c r="C21" s="659" t="s">
        <v>350</v>
      </c>
      <c r="D21" s="651">
        <f>+'2.1.sz.mell  '!H33+'2.2.sz.mell  '!H28</f>
        <v>400996</v>
      </c>
      <c r="E21" s="656">
        <f t="shared" si="0"/>
        <v>0</v>
      </c>
    </row>
    <row r="22" spans="1:5" ht="12.75">
      <c r="A22" s="653"/>
      <c r="B22" s="654"/>
      <c r="E22" s="656"/>
    </row>
    <row r="23" spans="1:5" ht="15.75">
      <c r="A23" s="657" t="s">
        <v>199</v>
      </c>
      <c r="B23" s="658"/>
      <c r="E23" s="656"/>
    </row>
    <row r="24" spans="1:5" ht="12.75">
      <c r="A24" s="653"/>
      <c r="B24" s="654"/>
      <c r="E24" s="656"/>
    </row>
    <row r="25" spans="1:5" ht="12.75">
      <c r="A25" s="659" t="s">
        <v>193</v>
      </c>
      <c r="B25" s="656">
        <f>+'1.sz.mell.'!E114</f>
        <v>365474</v>
      </c>
      <c r="C25" s="659" t="s">
        <v>351</v>
      </c>
      <c r="D25" s="651">
        <f>+'2.1.sz.mell  '!I18+'2.2.sz.mell  '!I16</f>
        <v>365224</v>
      </c>
      <c r="E25" s="656">
        <f t="shared" si="0"/>
        <v>250</v>
      </c>
    </row>
    <row r="26" spans="1:5" ht="12.75">
      <c r="A26" s="659" t="s">
        <v>194</v>
      </c>
      <c r="B26" s="656">
        <f>+'1.sz.mell.'!E115</f>
        <v>8434</v>
      </c>
      <c r="C26" s="659" t="s">
        <v>352</v>
      </c>
      <c r="D26" s="651">
        <f>+'2.1.sz.mell  '!I30+'2.2.sz.mell  '!I27</f>
        <v>8684</v>
      </c>
      <c r="E26" s="656">
        <f t="shared" si="0"/>
        <v>-250</v>
      </c>
    </row>
    <row r="27" spans="1:5" ht="12.75">
      <c r="A27" s="659" t="s">
        <v>195</v>
      </c>
      <c r="B27" s="656">
        <f>+'1.sz.mell.'!E134</f>
        <v>373908</v>
      </c>
      <c r="C27" s="659" t="s">
        <v>353</v>
      </c>
      <c r="D27" s="651">
        <f>+'2.1.sz.mell  '!I33+'2.2.sz.mell  '!I28</f>
        <v>366060</v>
      </c>
      <c r="E27" s="656">
        <f t="shared" si="0"/>
        <v>7848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30" workbookViewId="0" topLeftCell="A1">
      <selection activeCell="H5" sqref="H5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1184</v>
      </c>
      <c r="G1" s="1128"/>
    </row>
    <row r="2" spans="1:7" s="66" customFormat="1" ht="44.25" customHeight="1" thickBot="1">
      <c r="A2" s="177" t="s">
        <v>1234</v>
      </c>
      <c r="B2" s="178" t="s">
        <v>1235</v>
      </c>
      <c r="C2" s="178" t="s">
        <v>1236</v>
      </c>
      <c r="D2" s="178" t="s">
        <v>121</v>
      </c>
      <c r="E2" s="178" t="s">
        <v>358</v>
      </c>
      <c r="F2" s="343" t="s">
        <v>359</v>
      </c>
      <c r="G2" s="345" t="s">
        <v>360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361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1100" t="s">
        <v>1190</v>
      </c>
      <c r="B5" s="799">
        <v>129</v>
      </c>
      <c r="C5" s="75"/>
      <c r="D5" s="799"/>
      <c r="E5" s="799">
        <v>129</v>
      </c>
      <c r="F5" s="67">
        <v>129</v>
      </c>
      <c r="G5" s="76">
        <f>+D5+F5</f>
        <v>129</v>
      </c>
    </row>
    <row r="6" spans="1:7" ht="15.75" customHeight="1">
      <c r="A6" s="1100" t="s">
        <v>1191</v>
      </c>
      <c r="B6" s="799">
        <v>35</v>
      </c>
      <c r="C6" s="75"/>
      <c r="D6" s="799"/>
      <c r="E6" s="799">
        <v>35</v>
      </c>
      <c r="F6" s="67">
        <v>35</v>
      </c>
      <c r="G6" s="76">
        <f aca="true" t="shared" si="0" ref="G6:G22">+D6+F6</f>
        <v>35</v>
      </c>
    </row>
    <row r="7" spans="1:7" ht="15.75" customHeight="1">
      <c r="A7" s="1100" t="s">
        <v>1192</v>
      </c>
      <c r="B7" s="799">
        <v>57</v>
      </c>
      <c r="C7" s="75"/>
      <c r="D7" s="799"/>
      <c r="E7" s="799">
        <v>0</v>
      </c>
      <c r="F7" s="67"/>
      <c r="G7" s="76">
        <f t="shared" si="0"/>
        <v>0</v>
      </c>
    </row>
    <row r="8" spans="1:7" ht="15.75" customHeight="1">
      <c r="A8" s="1100" t="s">
        <v>1191</v>
      </c>
      <c r="B8" s="799">
        <v>16</v>
      </c>
      <c r="C8" s="75"/>
      <c r="D8" s="799"/>
      <c r="E8" s="799">
        <v>0</v>
      </c>
      <c r="F8" s="67"/>
      <c r="G8" s="76">
        <f t="shared" si="0"/>
        <v>0</v>
      </c>
    </row>
    <row r="9" spans="1:7" ht="15.75" customHeight="1">
      <c r="A9" s="1100" t="s">
        <v>1195</v>
      </c>
      <c r="B9" s="799">
        <v>9659</v>
      </c>
      <c r="C9" s="75" t="s">
        <v>1091</v>
      </c>
      <c r="D9" s="799">
        <v>3938</v>
      </c>
      <c r="E9" s="799">
        <v>1258</v>
      </c>
      <c r="F9" s="67">
        <v>1254</v>
      </c>
      <c r="G9" s="76">
        <f t="shared" si="0"/>
        <v>5192</v>
      </c>
    </row>
    <row r="10" spans="1:7" ht="15.75" customHeight="1">
      <c r="A10" s="1100" t="s">
        <v>1191</v>
      </c>
      <c r="B10" s="799">
        <v>2608</v>
      </c>
      <c r="C10" s="75"/>
      <c r="D10" s="799">
        <v>901</v>
      </c>
      <c r="E10" s="799">
        <v>339</v>
      </c>
      <c r="F10" s="67">
        <v>339</v>
      </c>
      <c r="G10" s="76">
        <f t="shared" si="0"/>
        <v>1240</v>
      </c>
    </row>
    <row r="11" spans="1:7" ht="15.75" customHeight="1">
      <c r="A11" s="1100" t="s">
        <v>1196</v>
      </c>
      <c r="B11" s="799">
        <v>2516</v>
      </c>
      <c r="C11" s="75" t="s">
        <v>1092</v>
      </c>
      <c r="D11" s="799">
        <v>608</v>
      </c>
      <c r="E11" s="799">
        <v>200</v>
      </c>
      <c r="F11" s="67">
        <v>200</v>
      </c>
      <c r="G11" s="76">
        <f t="shared" si="0"/>
        <v>808</v>
      </c>
    </row>
    <row r="12" spans="1:7" ht="15.75" customHeight="1">
      <c r="A12" s="1100" t="s">
        <v>1191</v>
      </c>
      <c r="B12" s="799">
        <v>680</v>
      </c>
      <c r="C12" s="75"/>
      <c r="D12" s="799">
        <v>152</v>
      </c>
      <c r="E12" s="799">
        <v>54</v>
      </c>
      <c r="F12" s="67">
        <v>54</v>
      </c>
      <c r="G12" s="76">
        <f t="shared" si="0"/>
        <v>206</v>
      </c>
    </row>
    <row r="13" spans="1:7" ht="15.75" customHeight="1">
      <c r="A13" s="1100" t="s">
        <v>1197</v>
      </c>
      <c r="B13" s="799">
        <v>797</v>
      </c>
      <c r="C13" s="75" t="s">
        <v>1093</v>
      </c>
      <c r="D13" s="799"/>
      <c r="E13" s="799">
        <v>564</v>
      </c>
      <c r="F13" s="67"/>
      <c r="G13" s="76">
        <f t="shared" si="0"/>
        <v>0</v>
      </c>
    </row>
    <row r="14" spans="1:7" ht="15.75" customHeight="1">
      <c r="A14" s="1100" t="s">
        <v>1191</v>
      </c>
      <c r="B14" s="799">
        <v>215</v>
      </c>
      <c r="C14" s="75"/>
      <c r="D14" s="799"/>
      <c r="E14" s="799">
        <v>137</v>
      </c>
      <c r="F14" s="67"/>
      <c r="G14" s="76">
        <f t="shared" si="0"/>
        <v>0</v>
      </c>
    </row>
    <row r="15" spans="1:7" ht="15.75" customHeight="1">
      <c r="A15" s="1100" t="s">
        <v>1198</v>
      </c>
      <c r="B15" s="799">
        <v>50</v>
      </c>
      <c r="C15" s="75"/>
      <c r="D15" s="799"/>
      <c r="E15" s="799">
        <v>50</v>
      </c>
      <c r="F15" s="67">
        <v>50</v>
      </c>
      <c r="G15" s="76">
        <f t="shared" si="0"/>
        <v>50</v>
      </c>
    </row>
    <row r="16" spans="1:7" ht="15.75" customHeight="1">
      <c r="A16" s="1100" t="s">
        <v>1191</v>
      </c>
      <c r="B16" s="799">
        <v>13</v>
      </c>
      <c r="C16" s="75"/>
      <c r="D16" s="799"/>
      <c r="E16" s="799">
        <v>14</v>
      </c>
      <c r="F16" s="67">
        <v>13</v>
      </c>
      <c r="G16" s="76">
        <f t="shared" si="0"/>
        <v>13</v>
      </c>
    </row>
    <row r="17" spans="1:7" ht="15.75" customHeight="1">
      <c r="A17" s="1102" t="s">
        <v>1199</v>
      </c>
      <c r="B17" s="801"/>
      <c r="C17" s="75"/>
      <c r="D17" s="801"/>
      <c r="E17" s="802">
        <v>141</v>
      </c>
      <c r="F17" s="67">
        <v>141</v>
      </c>
      <c r="G17" s="76">
        <f t="shared" si="0"/>
        <v>141</v>
      </c>
    </row>
    <row r="18" spans="1:7" ht="15.75" customHeight="1">
      <c r="A18" s="1102" t="s">
        <v>1200</v>
      </c>
      <c r="B18" s="801"/>
      <c r="C18" s="75"/>
      <c r="D18" s="801"/>
      <c r="E18" s="802">
        <v>441</v>
      </c>
      <c r="F18" s="67">
        <v>440</v>
      </c>
      <c r="G18" s="76">
        <f t="shared" si="0"/>
        <v>440</v>
      </c>
    </row>
    <row r="19" spans="1:7" ht="15.75" customHeight="1">
      <c r="A19" s="1103" t="s">
        <v>1191</v>
      </c>
      <c r="B19" s="801"/>
      <c r="C19" s="75"/>
      <c r="D19" s="801"/>
      <c r="E19" s="802">
        <v>0</v>
      </c>
      <c r="F19" s="67">
        <v>0</v>
      </c>
      <c r="G19" s="76">
        <f t="shared" si="0"/>
        <v>0</v>
      </c>
    </row>
    <row r="20" spans="1:7" ht="15.75" customHeight="1">
      <c r="A20" s="1102" t="s">
        <v>1201</v>
      </c>
      <c r="B20" s="801"/>
      <c r="C20" s="75"/>
      <c r="D20" s="801"/>
      <c r="E20" s="802">
        <v>143</v>
      </c>
      <c r="F20" s="67">
        <v>143</v>
      </c>
      <c r="G20" s="76">
        <f t="shared" si="0"/>
        <v>143</v>
      </c>
    </row>
    <row r="21" spans="1:7" ht="15.75" customHeight="1">
      <c r="A21" s="1102" t="s">
        <v>1191</v>
      </c>
      <c r="B21" s="801"/>
      <c r="C21" s="75"/>
      <c r="D21" s="801"/>
      <c r="E21" s="802">
        <v>38</v>
      </c>
      <c r="F21" s="67">
        <v>38</v>
      </c>
      <c r="G21" s="76">
        <f t="shared" si="0"/>
        <v>38</v>
      </c>
    </row>
    <row r="22" spans="1:7" ht="15.75" customHeight="1" thickBot="1">
      <c r="A22" s="78"/>
      <c r="B22" s="45"/>
      <c r="C22" s="79"/>
      <c r="D22" s="45"/>
      <c r="E22" s="45"/>
      <c r="F22" s="344"/>
      <c r="G22" s="76">
        <f t="shared" si="0"/>
        <v>0</v>
      </c>
    </row>
    <row r="23" spans="1:7" s="83" customFormat="1" ht="18" customHeight="1" thickBot="1">
      <c r="A23" s="179" t="s">
        <v>1189</v>
      </c>
      <c r="B23" s="81">
        <f>SUM(B4:B22)</f>
        <v>16775</v>
      </c>
      <c r="C23" s="105"/>
      <c r="D23" s="81">
        <f>SUM(D4:D22)</f>
        <v>5599</v>
      </c>
      <c r="E23" s="81">
        <f>SUM(E4:E22)</f>
        <v>3543</v>
      </c>
      <c r="F23" s="81">
        <f>SUM(F4:F22)</f>
        <v>2836</v>
      </c>
      <c r="G23" s="82">
        <f>SUM(G4:G22)</f>
        <v>8435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0" r:id="rId1"/>
  <headerFooter alignWithMargins="0">
    <oddHeader>&amp;C&amp;"Times New Roman CE,Félkövér"&amp;12
Beruházási (felhalmozási) kiadások
előirányzatainak és felhasználásainak alakulása beruházásonként
(Önkormányzati szinten) &amp;R&amp;"Times New Roman CE,Félkövér dőlt"&amp;11 3. melléklet az 5/2013. (IV.25.) ÖK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SheetLayoutView="130" workbookViewId="0" topLeftCell="B1">
      <selection activeCell="G6" sqref="G6:G8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1184</v>
      </c>
      <c r="G1" s="1128"/>
    </row>
    <row r="2" spans="1:7" s="66" customFormat="1" ht="44.25" customHeight="1" thickBot="1">
      <c r="A2" s="177" t="s">
        <v>1237</v>
      </c>
      <c r="B2" s="178" t="s">
        <v>1235</v>
      </c>
      <c r="C2" s="178" t="s">
        <v>1236</v>
      </c>
      <c r="D2" s="178" t="s">
        <v>121</v>
      </c>
      <c r="E2" s="178" t="s">
        <v>358</v>
      </c>
      <c r="F2" s="343" t="s">
        <v>359</v>
      </c>
      <c r="G2" s="345" t="s">
        <v>360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361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804" t="s">
        <v>1230</v>
      </c>
      <c r="B5" s="805">
        <v>12842</v>
      </c>
      <c r="C5" s="75"/>
      <c r="D5" s="44"/>
      <c r="E5" s="806">
        <v>12866</v>
      </c>
      <c r="F5" s="67">
        <v>12870</v>
      </c>
      <c r="G5" s="76">
        <f>+D5+F5</f>
        <v>12870</v>
      </c>
    </row>
    <row r="6" spans="1:7" ht="15.75" customHeight="1">
      <c r="A6" s="804" t="s">
        <v>1191</v>
      </c>
      <c r="B6" s="805">
        <v>3467</v>
      </c>
      <c r="C6" s="75"/>
      <c r="D6" s="44"/>
      <c r="E6" s="806">
        <v>3467</v>
      </c>
      <c r="F6" s="67">
        <v>3475</v>
      </c>
      <c r="G6" s="76">
        <f aca="true" t="shared" si="0" ref="G6:G21">+D6+F6</f>
        <v>3475</v>
      </c>
    </row>
    <row r="7" spans="1:7" ht="15.75" customHeight="1">
      <c r="A7" s="804" t="s">
        <v>1231</v>
      </c>
      <c r="B7" s="805">
        <v>9341</v>
      </c>
      <c r="C7" s="75" t="s">
        <v>1093</v>
      </c>
      <c r="D7" s="44"/>
      <c r="E7" s="806">
        <v>7203</v>
      </c>
      <c r="F7" s="67">
        <v>3218</v>
      </c>
      <c r="G7" s="76">
        <f t="shared" si="0"/>
        <v>3218</v>
      </c>
    </row>
    <row r="8" spans="1:7" ht="15.75" customHeight="1">
      <c r="A8" s="804" t="s">
        <v>1191</v>
      </c>
      <c r="B8" s="805">
        <v>2522</v>
      </c>
      <c r="C8" s="75"/>
      <c r="D8" s="44"/>
      <c r="E8" s="806">
        <v>1945</v>
      </c>
      <c r="F8" s="67">
        <v>869</v>
      </c>
      <c r="G8" s="76">
        <f t="shared" si="0"/>
        <v>869</v>
      </c>
    </row>
    <row r="9" spans="1:7" ht="15.75" customHeight="1">
      <c r="A9" s="804" t="s">
        <v>1232</v>
      </c>
      <c r="B9" s="805">
        <v>7069</v>
      </c>
      <c r="C9" s="75"/>
      <c r="D9" s="44"/>
      <c r="E9" s="806">
        <v>7070</v>
      </c>
      <c r="F9" s="67">
        <v>7069</v>
      </c>
      <c r="G9" s="76">
        <f t="shared" si="0"/>
        <v>7069</v>
      </c>
    </row>
    <row r="10" spans="1:7" ht="15.75" customHeight="1">
      <c r="A10" s="804" t="s">
        <v>1191</v>
      </c>
      <c r="B10" s="805">
        <v>1909</v>
      </c>
      <c r="C10" s="75"/>
      <c r="D10" s="44"/>
      <c r="E10" s="806">
        <v>1910</v>
      </c>
      <c r="F10" s="67">
        <v>1909</v>
      </c>
      <c r="G10" s="76">
        <f t="shared" si="0"/>
        <v>1909</v>
      </c>
    </row>
    <row r="11" spans="1:7" ht="15.75" customHeight="1">
      <c r="A11" s="804" t="s">
        <v>1233</v>
      </c>
      <c r="B11" s="805">
        <v>11729</v>
      </c>
      <c r="C11" s="75" t="s">
        <v>1094</v>
      </c>
      <c r="D11" s="44"/>
      <c r="E11" s="806">
        <v>10089</v>
      </c>
      <c r="F11" s="67">
        <v>6021</v>
      </c>
      <c r="G11" s="76">
        <f t="shared" si="0"/>
        <v>6021</v>
      </c>
    </row>
    <row r="12" spans="1:7" ht="15.75" customHeight="1">
      <c r="A12" s="804" t="s">
        <v>1191</v>
      </c>
      <c r="B12" s="805">
        <v>2428</v>
      </c>
      <c r="C12" s="75"/>
      <c r="D12" s="44"/>
      <c r="E12" s="806">
        <v>2725</v>
      </c>
      <c r="F12" s="67">
        <v>1123</v>
      </c>
      <c r="G12" s="76">
        <f t="shared" si="0"/>
        <v>1123</v>
      </c>
    </row>
    <row r="13" spans="1:7" ht="15.75" customHeight="1">
      <c r="A13" s="800" t="s">
        <v>1229</v>
      </c>
      <c r="B13" s="801">
        <v>560</v>
      </c>
      <c r="C13" s="75"/>
      <c r="D13" s="801"/>
      <c r="E13" s="802">
        <v>559</v>
      </c>
      <c r="F13" s="67">
        <v>559</v>
      </c>
      <c r="G13" s="76">
        <f t="shared" si="0"/>
        <v>559</v>
      </c>
    </row>
    <row r="14" spans="1:7" ht="15.75" customHeight="1">
      <c r="A14" s="803" t="s">
        <v>1191</v>
      </c>
      <c r="B14" s="801">
        <v>151</v>
      </c>
      <c r="C14" s="75"/>
      <c r="D14" s="801"/>
      <c r="E14" s="802">
        <v>151</v>
      </c>
      <c r="F14" s="67">
        <v>151</v>
      </c>
      <c r="G14" s="76">
        <f t="shared" si="0"/>
        <v>151</v>
      </c>
    </row>
    <row r="15" spans="1:7" ht="15.75" customHeight="1">
      <c r="A15" s="1101" t="s">
        <v>1193</v>
      </c>
      <c r="B15" s="799">
        <v>7460</v>
      </c>
      <c r="C15" s="75"/>
      <c r="D15" s="44"/>
      <c r="E15" s="67">
        <v>260</v>
      </c>
      <c r="F15" s="67">
        <v>260</v>
      </c>
      <c r="G15" s="76">
        <f t="shared" si="0"/>
        <v>260</v>
      </c>
    </row>
    <row r="16" spans="1:7" ht="15.75" customHeight="1">
      <c r="A16" s="1100" t="s">
        <v>1191</v>
      </c>
      <c r="B16" s="799">
        <v>2014</v>
      </c>
      <c r="C16" s="75"/>
      <c r="D16" s="44"/>
      <c r="E16" s="67">
        <v>70</v>
      </c>
      <c r="F16" s="67">
        <v>70</v>
      </c>
      <c r="G16" s="76">
        <f t="shared" si="0"/>
        <v>70</v>
      </c>
    </row>
    <row r="17" spans="1:7" ht="15.75" customHeight="1">
      <c r="A17" s="1100" t="s">
        <v>1194</v>
      </c>
      <c r="B17" s="799">
        <v>6263</v>
      </c>
      <c r="C17" s="75"/>
      <c r="D17" s="799">
        <v>5757</v>
      </c>
      <c r="E17" s="67">
        <v>509</v>
      </c>
      <c r="F17" s="67">
        <v>509</v>
      </c>
      <c r="G17" s="76">
        <f t="shared" si="0"/>
        <v>6266</v>
      </c>
    </row>
    <row r="18" spans="1:7" ht="15.75" customHeight="1">
      <c r="A18" s="1100" t="s">
        <v>1191</v>
      </c>
      <c r="B18" s="799">
        <v>1576</v>
      </c>
      <c r="C18" s="75"/>
      <c r="D18" s="799">
        <v>1439</v>
      </c>
      <c r="E18" s="67">
        <v>137</v>
      </c>
      <c r="F18" s="67">
        <v>137</v>
      </c>
      <c r="G18" s="76">
        <f t="shared" si="0"/>
        <v>1576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4"/>
      <c r="G22" s="80">
        <f>+D22+F22</f>
        <v>0</v>
      </c>
    </row>
    <row r="23" spans="1:7" s="83" customFormat="1" ht="18" customHeight="1" thickBot="1">
      <c r="A23" s="179" t="s">
        <v>1189</v>
      </c>
      <c r="B23" s="81">
        <f>SUM(B4:B22)</f>
        <v>69331</v>
      </c>
      <c r="C23" s="105"/>
      <c r="D23" s="81">
        <f>SUM(D4:D22)</f>
        <v>7196</v>
      </c>
      <c r="E23" s="81">
        <f>SUM(E4:E22)</f>
        <v>48961</v>
      </c>
      <c r="F23" s="81">
        <f>SUM(F4:F22)</f>
        <v>38240</v>
      </c>
      <c r="G23" s="82">
        <f>SUM(G4:G22)</f>
        <v>45436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
(Önkormányzati szinten)&amp;R&amp;"Times New Roman CE,Félkövér dőlt"&amp;11 4. melléklet az 5/2013. 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">
      <selection activeCell="L9" sqref="L9"/>
    </sheetView>
  </sheetViews>
  <sheetFormatPr defaultColWidth="9.00390625" defaultRowHeight="12.75"/>
  <cols>
    <col min="1" max="1" width="28.875" style="63" customWidth="1"/>
    <col min="2" max="13" width="10.875" style="63" customWidth="1"/>
    <col min="14" max="16384" width="9.375" style="63" customWidth="1"/>
  </cols>
  <sheetData>
    <row r="1" spans="1:13" ht="15.75" customHeight="1">
      <c r="A1" s="1137" t="s">
        <v>410</v>
      </c>
      <c r="B1" s="1137"/>
      <c r="C1" s="1137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2" customFormat="1" ht="15.75" thickBo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1139" t="s">
        <v>1184</v>
      </c>
      <c r="M2" s="1139"/>
    </row>
    <row r="3" spans="1:13" s="92" customFormat="1" ht="17.25" customHeight="1" thickBot="1">
      <c r="A3" s="1140" t="s">
        <v>1304</v>
      </c>
      <c r="B3" s="1143" t="s">
        <v>411</v>
      </c>
      <c r="C3" s="1143"/>
      <c r="D3" s="1143"/>
      <c r="E3" s="1143"/>
      <c r="F3" s="1143"/>
      <c r="G3" s="1143"/>
      <c r="H3" s="1143"/>
      <c r="I3" s="1143"/>
      <c r="J3" s="1144" t="s">
        <v>179</v>
      </c>
      <c r="K3" s="1144"/>
      <c r="L3" s="1144"/>
      <c r="M3" s="1144"/>
    </row>
    <row r="4" spans="1:13" s="85" customFormat="1" ht="18" customHeight="1" thickBot="1">
      <c r="A4" s="1141"/>
      <c r="B4" s="1146" t="s">
        <v>412</v>
      </c>
      <c r="C4" s="1147" t="s">
        <v>413</v>
      </c>
      <c r="D4" s="1148" t="s">
        <v>414</v>
      </c>
      <c r="E4" s="1148"/>
      <c r="F4" s="1148"/>
      <c r="G4" s="1148"/>
      <c r="H4" s="1148"/>
      <c r="I4" s="1148"/>
      <c r="J4" s="1145"/>
      <c r="K4" s="1145"/>
      <c r="L4" s="1145"/>
      <c r="M4" s="1145"/>
    </row>
    <row r="5" spans="1:13" s="85" customFormat="1" ht="18" customHeight="1" thickBot="1">
      <c r="A5" s="1141"/>
      <c r="B5" s="1146"/>
      <c r="C5" s="1147"/>
      <c r="D5" s="667" t="s">
        <v>412</v>
      </c>
      <c r="E5" s="667" t="s">
        <v>413</v>
      </c>
      <c r="F5" s="667" t="s">
        <v>412</v>
      </c>
      <c r="G5" s="667" t="s">
        <v>413</v>
      </c>
      <c r="H5" s="667" t="s">
        <v>412</v>
      </c>
      <c r="I5" s="667" t="s">
        <v>413</v>
      </c>
      <c r="J5" s="1145"/>
      <c r="K5" s="1145"/>
      <c r="L5" s="1145"/>
      <c r="M5" s="1145"/>
    </row>
    <row r="6" spans="1:13" s="86" customFormat="1" ht="42.75" customHeight="1" thickBot="1">
      <c r="A6" s="1142"/>
      <c r="B6" s="1147" t="s">
        <v>415</v>
      </c>
      <c r="C6" s="1147"/>
      <c r="D6" s="1147" t="s">
        <v>419</v>
      </c>
      <c r="E6" s="1147"/>
      <c r="F6" s="1147" t="s">
        <v>176</v>
      </c>
      <c r="G6" s="1147"/>
      <c r="H6" s="1146" t="s">
        <v>420</v>
      </c>
      <c r="I6" s="1146"/>
      <c r="J6" s="666" t="s">
        <v>419</v>
      </c>
      <c r="K6" s="667" t="s">
        <v>176</v>
      </c>
      <c r="L6" s="666" t="s">
        <v>1164</v>
      </c>
      <c r="M6" s="667" t="s">
        <v>421</v>
      </c>
    </row>
    <row r="7" spans="1:13" s="86" customFormat="1" ht="13.5" customHeight="1" thickBot="1">
      <c r="A7" s="668">
        <v>1</v>
      </c>
      <c r="B7" s="666">
        <v>2</v>
      </c>
      <c r="C7" s="666">
        <v>3</v>
      </c>
      <c r="D7" s="669">
        <v>4</v>
      </c>
      <c r="E7" s="667">
        <v>5</v>
      </c>
      <c r="F7" s="667">
        <v>6</v>
      </c>
      <c r="G7" s="667">
        <v>7</v>
      </c>
      <c r="H7" s="666">
        <v>8</v>
      </c>
      <c r="I7" s="669">
        <v>9</v>
      </c>
      <c r="J7" s="669">
        <v>10</v>
      </c>
      <c r="K7" s="669">
        <v>11</v>
      </c>
      <c r="L7" s="669" t="s">
        <v>416</v>
      </c>
      <c r="M7" s="670" t="s">
        <v>417</v>
      </c>
    </row>
    <row r="8" spans="1:13" ht="12.75" customHeight="1">
      <c r="A8" s="671" t="s">
        <v>1306</v>
      </c>
      <c r="B8" s="434"/>
      <c r="C8" s="435"/>
      <c r="D8" s="435"/>
      <c r="E8" s="436"/>
      <c r="F8" s="435"/>
      <c r="G8" s="435"/>
      <c r="H8" s="437"/>
      <c r="I8" s="437"/>
      <c r="J8" s="437"/>
      <c r="K8" s="437"/>
      <c r="L8" s="688">
        <f>J8+K8</f>
        <v>0</v>
      </c>
      <c r="M8" s="689">
        <f>IF((C8&lt;&gt;0),ROUND((L8/C8)*100,1),"")</f>
      </c>
    </row>
    <row r="9" spans="1:13" ht="12.75" customHeight="1">
      <c r="A9" s="672" t="s">
        <v>1321</v>
      </c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54">
        <f aca="true" t="shared" si="0" ref="L9:L14">J9+K9</f>
        <v>0</v>
      </c>
      <c r="M9" s="690">
        <f aca="true" t="shared" si="1" ref="M9:M15">IF((C9&lt;&gt;0),ROUND((L9/C9)*100,1),"")</f>
      </c>
    </row>
    <row r="10" spans="1:13" ht="12.75" customHeight="1">
      <c r="A10" s="673" t="s">
        <v>1307</v>
      </c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54">
        <f t="shared" si="0"/>
        <v>0</v>
      </c>
      <c r="M10" s="691">
        <f t="shared" si="1"/>
      </c>
    </row>
    <row r="11" spans="1:13" ht="12.75" customHeight="1">
      <c r="A11" s="673" t="s">
        <v>1324</v>
      </c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54">
        <f t="shared" si="0"/>
        <v>0</v>
      </c>
      <c r="M11" s="691">
        <f t="shared" si="1"/>
      </c>
    </row>
    <row r="12" spans="1:13" ht="12.75" customHeight="1">
      <c r="A12" s="673" t="s">
        <v>1308</v>
      </c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54">
        <f t="shared" si="0"/>
        <v>0</v>
      </c>
      <c r="M12" s="691">
        <f t="shared" si="1"/>
      </c>
    </row>
    <row r="13" spans="1:13" ht="12.75" customHeight="1">
      <c r="A13" s="673" t="s">
        <v>1309</v>
      </c>
      <c r="B13" s="440"/>
      <c r="C13" s="441"/>
      <c r="D13" s="441"/>
      <c r="E13" s="441"/>
      <c r="F13" s="441"/>
      <c r="G13" s="441"/>
      <c r="H13" s="442"/>
      <c r="I13" s="442"/>
      <c r="J13" s="442"/>
      <c r="K13" s="442"/>
      <c r="L13" s="454">
        <f t="shared" si="0"/>
        <v>0</v>
      </c>
      <c r="M13" s="692">
        <f t="shared" si="1"/>
      </c>
    </row>
    <row r="14" spans="1:13" ht="12.75" customHeight="1" thickBot="1">
      <c r="A14" s="443"/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693">
        <f t="shared" si="0"/>
        <v>0</v>
      </c>
      <c r="M14" s="694">
        <f t="shared" si="1"/>
      </c>
    </row>
    <row r="15" spans="1:13" ht="12.75" customHeight="1" thickBot="1">
      <c r="A15" s="674" t="s">
        <v>1311</v>
      </c>
      <c r="B15" s="685">
        <f>B8+SUM(B10:B14)</f>
        <v>0</v>
      </c>
      <c r="C15" s="685">
        <f aca="true" t="shared" si="2" ref="C15:K15">C8+SUM(C10:C14)</f>
        <v>0</v>
      </c>
      <c r="D15" s="685">
        <f t="shared" si="2"/>
        <v>0</v>
      </c>
      <c r="E15" s="685">
        <f t="shared" si="2"/>
        <v>0</v>
      </c>
      <c r="F15" s="685">
        <f t="shared" si="2"/>
        <v>0</v>
      </c>
      <c r="G15" s="685">
        <f t="shared" si="2"/>
        <v>0</v>
      </c>
      <c r="H15" s="685">
        <f t="shared" si="2"/>
        <v>0</v>
      </c>
      <c r="I15" s="685">
        <f t="shared" si="2"/>
        <v>0</v>
      </c>
      <c r="J15" s="685">
        <f t="shared" si="2"/>
        <v>0</v>
      </c>
      <c r="K15" s="685">
        <f t="shared" si="2"/>
        <v>0</v>
      </c>
      <c r="L15" s="685">
        <f>J15+K15</f>
        <v>0</v>
      </c>
      <c r="M15" s="687">
        <f t="shared" si="1"/>
      </c>
    </row>
    <row r="16" spans="1:13" ht="9.75" customHeight="1">
      <c r="A16" s="446"/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</row>
    <row r="17" spans="1:13" ht="13.5" customHeight="1" thickBot="1">
      <c r="A17" s="675" t="s">
        <v>1310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 customHeight="1">
      <c r="A18" s="676" t="s">
        <v>1317</v>
      </c>
      <c r="B18" s="434"/>
      <c r="C18" s="435"/>
      <c r="D18" s="435"/>
      <c r="E18" s="436"/>
      <c r="F18" s="435"/>
      <c r="G18" s="435"/>
      <c r="H18" s="451"/>
      <c r="I18" s="451"/>
      <c r="J18" s="451"/>
      <c r="K18" s="451"/>
      <c r="L18" s="452">
        <f>J18+K18</f>
        <v>0</v>
      </c>
      <c r="M18" s="681">
        <f>IF((C18&lt;&gt;0),ROUND((L18/C18)*100,1),"")</f>
      </c>
    </row>
    <row r="19" spans="1:13" ht="12.75" customHeight="1">
      <c r="A19" s="677" t="s">
        <v>1318</v>
      </c>
      <c r="B19" s="438"/>
      <c r="C19" s="441"/>
      <c r="D19" s="441"/>
      <c r="E19" s="441"/>
      <c r="F19" s="441"/>
      <c r="G19" s="441"/>
      <c r="H19" s="453"/>
      <c r="I19" s="453"/>
      <c r="J19" s="453"/>
      <c r="K19" s="453"/>
      <c r="L19" s="454">
        <f aca="true" t="shared" si="3" ref="L19:L24">J19+K19</f>
        <v>0</v>
      </c>
      <c r="M19" s="682">
        <f aca="true" t="shared" si="4" ref="M19:M25">IF((C19&lt;&gt;0),ROUND((L19/C19)*100,1),"")</f>
      </c>
    </row>
    <row r="20" spans="1:13" ht="12.75" customHeight="1">
      <c r="A20" s="677" t="s">
        <v>1319</v>
      </c>
      <c r="B20" s="440"/>
      <c r="C20" s="441"/>
      <c r="D20" s="441"/>
      <c r="E20" s="441"/>
      <c r="F20" s="441"/>
      <c r="G20" s="441"/>
      <c r="H20" s="453"/>
      <c r="I20" s="453"/>
      <c r="J20" s="453"/>
      <c r="K20" s="453"/>
      <c r="L20" s="454">
        <f t="shared" si="3"/>
        <v>0</v>
      </c>
      <c r="M20" s="682">
        <f t="shared" si="4"/>
      </c>
    </row>
    <row r="21" spans="1:13" ht="12.75" customHeight="1">
      <c r="A21" s="677" t="s">
        <v>1320</v>
      </c>
      <c r="B21" s="440"/>
      <c r="C21" s="441"/>
      <c r="D21" s="441"/>
      <c r="E21" s="441"/>
      <c r="F21" s="441"/>
      <c r="G21" s="441"/>
      <c r="H21" s="453"/>
      <c r="I21" s="453"/>
      <c r="J21" s="453"/>
      <c r="K21" s="453"/>
      <c r="L21" s="454">
        <f t="shared" si="3"/>
        <v>0</v>
      </c>
      <c r="M21" s="682">
        <f t="shared" si="4"/>
      </c>
    </row>
    <row r="22" spans="1:13" ht="12.75" customHeight="1">
      <c r="A22" s="455"/>
      <c r="B22" s="440"/>
      <c r="C22" s="441"/>
      <c r="D22" s="441"/>
      <c r="E22" s="441"/>
      <c r="F22" s="441"/>
      <c r="G22" s="441"/>
      <c r="H22" s="453"/>
      <c r="I22" s="453"/>
      <c r="J22" s="453"/>
      <c r="K22" s="453"/>
      <c r="L22" s="454">
        <f t="shared" si="3"/>
        <v>0</v>
      </c>
      <c r="M22" s="682">
        <f t="shared" si="4"/>
      </c>
    </row>
    <row r="23" spans="1:13" ht="12.75" customHeight="1">
      <c r="A23" s="455"/>
      <c r="B23" s="440"/>
      <c r="C23" s="441"/>
      <c r="D23" s="441"/>
      <c r="E23" s="441"/>
      <c r="F23" s="441"/>
      <c r="G23" s="441"/>
      <c r="H23" s="453"/>
      <c r="I23" s="453"/>
      <c r="J23" s="453"/>
      <c r="K23" s="453"/>
      <c r="L23" s="454">
        <f t="shared" si="3"/>
        <v>0</v>
      </c>
      <c r="M23" s="683">
        <f t="shared" si="4"/>
      </c>
    </row>
    <row r="24" spans="1:13" ht="12.75" customHeight="1" thickBot="1">
      <c r="A24" s="456"/>
      <c r="B24" s="444"/>
      <c r="C24" s="445"/>
      <c r="D24" s="445"/>
      <c r="E24" s="445"/>
      <c r="F24" s="445"/>
      <c r="G24" s="445"/>
      <c r="H24" s="457"/>
      <c r="I24" s="457"/>
      <c r="J24" s="457"/>
      <c r="K24" s="457"/>
      <c r="L24" s="458">
        <f t="shared" si="3"/>
        <v>0</v>
      </c>
      <c r="M24" s="684">
        <f t="shared" si="4"/>
      </c>
    </row>
    <row r="25" spans="1:13" ht="13.5" customHeight="1" thickBot="1">
      <c r="A25" s="678" t="s">
        <v>1277</v>
      </c>
      <c r="B25" s="685">
        <f>SUM(B18:B24)</f>
        <v>0</v>
      </c>
      <c r="C25" s="685">
        <f aca="true" t="shared" si="5" ref="C25:K25">SUM(C18:C24)</f>
        <v>0</v>
      </c>
      <c r="D25" s="685">
        <f t="shared" si="5"/>
        <v>0</v>
      </c>
      <c r="E25" s="685">
        <f t="shared" si="5"/>
        <v>0</v>
      </c>
      <c r="F25" s="685">
        <f t="shared" si="5"/>
        <v>0</v>
      </c>
      <c r="G25" s="685">
        <f t="shared" si="5"/>
        <v>0</v>
      </c>
      <c r="H25" s="685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>J25+K25</f>
        <v>0</v>
      </c>
      <c r="M25" s="686">
        <f t="shared" si="4"/>
      </c>
    </row>
    <row r="26" spans="1:13" ht="10.5" customHeight="1">
      <c r="A26" s="1150" t="s">
        <v>418</v>
      </c>
      <c r="B26" s="1150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</row>
    <row r="27" spans="1:13" ht="6" customHeight="1">
      <c r="A27" s="679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</row>
    <row r="28" spans="1:13" ht="15" customHeight="1">
      <c r="A28" s="1149" t="s">
        <v>422</v>
      </c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</row>
    <row r="29" spans="1:13" ht="12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139" t="s">
        <v>1184</v>
      </c>
      <c r="M29" s="1139"/>
    </row>
    <row r="30" spans="1:13" ht="13.5" thickBot="1">
      <c r="A30" s="1129" t="s">
        <v>1312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621" t="s">
        <v>412</v>
      </c>
      <c r="L30" s="621" t="s">
        <v>413</v>
      </c>
      <c r="M30" s="621" t="s">
        <v>179</v>
      </c>
    </row>
    <row r="31" spans="1:13" ht="12.75">
      <c r="A31" s="1131"/>
      <c r="B31" s="1132"/>
      <c r="C31" s="1132"/>
      <c r="D31" s="1132"/>
      <c r="E31" s="1132"/>
      <c r="F31" s="1132"/>
      <c r="G31" s="1132"/>
      <c r="H31" s="1132"/>
      <c r="I31" s="1132"/>
      <c r="J31" s="1132"/>
      <c r="K31" s="459"/>
      <c r="L31" s="460"/>
      <c r="M31" s="460"/>
    </row>
    <row r="32" spans="1:13" ht="13.5" thickBot="1">
      <c r="A32" s="1133"/>
      <c r="B32" s="1134"/>
      <c r="C32" s="1134"/>
      <c r="D32" s="1134"/>
      <c r="E32" s="1134"/>
      <c r="F32" s="1134"/>
      <c r="G32" s="1134"/>
      <c r="H32" s="1134"/>
      <c r="I32" s="1134"/>
      <c r="J32" s="1134"/>
      <c r="K32" s="461"/>
      <c r="L32" s="457"/>
      <c r="M32" s="457"/>
    </row>
    <row r="33" spans="1:13" ht="13.5" thickBot="1">
      <c r="A33" s="1135" t="s">
        <v>1165</v>
      </c>
      <c r="B33" s="1136"/>
      <c r="C33" s="1136"/>
      <c r="D33" s="1136"/>
      <c r="E33" s="1136"/>
      <c r="F33" s="1136"/>
      <c r="G33" s="1136"/>
      <c r="H33" s="1136"/>
      <c r="I33" s="1136"/>
      <c r="J33" s="1136"/>
      <c r="K33" s="680">
        <f>SUM(K31:K32)</f>
        <v>0</v>
      </c>
      <c r="L33" s="680">
        <f>SUM(L31:L32)</f>
        <v>0</v>
      </c>
      <c r="M33" s="680">
        <f>SUM(M31:M32)</f>
        <v>0</v>
      </c>
    </row>
  </sheetData>
  <sheetProtection sheet="1"/>
  <mergeCells count="20">
    <mergeCell ref="A28:M28"/>
    <mergeCell ref="L29:M29"/>
    <mergeCell ref="H6:I6"/>
    <mergeCell ref="A26:M26"/>
    <mergeCell ref="B4:B5"/>
    <mergeCell ref="C4:C5"/>
    <mergeCell ref="D6:E6"/>
    <mergeCell ref="F6:G6"/>
    <mergeCell ref="D4:I4"/>
    <mergeCell ref="B6:C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az 5/2013. 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189"/>
      <c r="D1" s="189"/>
      <c r="E1" s="189"/>
      <c r="F1" s="244" t="s">
        <v>1474</v>
      </c>
    </row>
    <row r="2" spans="1:6" s="99" customFormat="1" ht="25.5" customHeight="1">
      <c r="A2" s="1153" t="s">
        <v>163</v>
      </c>
      <c r="B2" s="1154"/>
      <c r="C2" s="1155" t="s">
        <v>162</v>
      </c>
      <c r="D2" s="1156"/>
      <c r="E2" s="1157"/>
      <c r="F2" s="190" t="s">
        <v>1166</v>
      </c>
    </row>
    <row r="3" spans="1:6" s="99" customFormat="1" ht="16.5" thickBot="1">
      <c r="A3" s="191" t="s">
        <v>122</v>
      </c>
      <c r="B3" s="192"/>
      <c r="C3" s="1158" t="s">
        <v>148</v>
      </c>
      <c r="D3" s="1159"/>
      <c r="E3" s="1159"/>
      <c r="F3" s="243" t="s">
        <v>1167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1168</v>
      </c>
    </row>
    <row r="5" spans="1:6" ht="15" customHeight="1" thickBot="1">
      <c r="A5" s="1160" t="s">
        <v>124</v>
      </c>
      <c r="B5" s="1161"/>
      <c r="C5" s="1164" t="s">
        <v>1169</v>
      </c>
      <c r="D5" s="462" t="s">
        <v>412</v>
      </c>
      <c r="E5" s="462" t="s">
        <v>413</v>
      </c>
      <c r="F5" s="1151" t="s">
        <v>179</v>
      </c>
    </row>
    <row r="6" spans="1:6" ht="15" customHeight="1" thickBot="1">
      <c r="A6" s="1162"/>
      <c r="B6" s="1163"/>
      <c r="C6" s="1165"/>
      <c r="D6" s="1166" t="s">
        <v>423</v>
      </c>
      <c r="E6" s="1167"/>
      <c r="F6" s="1152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3">
        <v>4</v>
      </c>
      <c r="E7" s="463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1170</v>
      </c>
      <c r="D8" s="196"/>
      <c r="E8" s="196"/>
      <c r="F8" s="197"/>
    </row>
    <row r="9" spans="1:6" s="84" customFormat="1" ht="12" customHeight="1" thickBot="1">
      <c r="A9" s="182" t="s">
        <v>1131</v>
      </c>
      <c r="B9" s="198"/>
      <c r="C9" s="199" t="s">
        <v>1127</v>
      </c>
      <c r="D9" s="121">
        <f>+D10+D17</f>
        <v>144715</v>
      </c>
      <c r="E9" s="121">
        <f>+E10+E17</f>
        <v>149328</v>
      </c>
      <c r="F9" s="121">
        <f>+F10+F17</f>
        <v>147699</v>
      </c>
    </row>
    <row r="10" spans="1:6" s="101" customFormat="1" ht="12" customHeight="1" thickBot="1">
      <c r="A10" s="182" t="s">
        <v>1132</v>
      </c>
      <c r="B10" s="198"/>
      <c r="C10" s="199" t="s">
        <v>125</v>
      </c>
      <c r="D10" s="121">
        <f>SUM(D11:D16)</f>
        <v>140366</v>
      </c>
      <c r="E10" s="121">
        <f>SUM(E11:E16)</f>
        <v>141531</v>
      </c>
      <c r="F10" s="121">
        <f>SUM(F11:F16)</f>
        <v>140938</v>
      </c>
    </row>
    <row r="11" spans="1:6" s="102" customFormat="1" ht="12" customHeight="1">
      <c r="A11" s="200"/>
      <c r="B11" s="201" t="s">
        <v>1272</v>
      </c>
      <c r="C11" s="202" t="s">
        <v>1172</v>
      </c>
      <c r="D11" s="38">
        <v>55000</v>
      </c>
      <c r="E11" s="38">
        <v>57760</v>
      </c>
      <c r="F11" s="38">
        <v>57850</v>
      </c>
    </row>
    <row r="12" spans="1:6" s="102" customFormat="1" ht="12" customHeight="1">
      <c r="A12" s="200"/>
      <c r="B12" s="201" t="s">
        <v>1273</v>
      </c>
      <c r="C12" s="202" t="s">
        <v>1095</v>
      </c>
      <c r="D12" s="38">
        <v>35411</v>
      </c>
      <c r="E12" s="38">
        <v>35411</v>
      </c>
      <c r="F12" s="38">
        <v>35411</v>
      </c>
    </row>
    <row r="13" spans="1:6" s="102" customFormat="1" ht="12" customHeight="1">
      <c r="A13" s="200"/>
      <c r="B13" s="201" t="s">
        <v>1274</v>
      </c>
      <c r="C13" s="202" t="s">
        <v>1173</v>
      </c>
      <c r="D13" s="38">
        <v>49743</v>
      </c>
      <c r="E13" s="38">
        <v>46433</v>
      </c>
      <c r="F13" s="38">
        <v>45713</v>
      </c>
    </row>
    <row r="14" spans="1:6" s="102" customFormat="1" ht="12" customHeight="1">
      <c r="A14" s="200"/>
      <c r="B14" s="201" t="s">
        <v>1275</v>
      </c>
      <c r="C14" s="202" t="s">
        <v>1367</v>
      </c>
      <c r="D14" s="38"/>
      <c r="E14" s="38">
        <v>550</v>
      </c>
      <c r="F14" s="38">
        <v>551</v>
      </c>
    </row>
    <row r="15" spans="1:6" s="102" customFormat="1" ht="12" customHeight="1">
      <c r="A15" s="200"/>
      <c r="B15" s="201" t="s">
        <v>1276</v>
      </c>
      <c r="C15" s="202" t="s">
        <v>118</v>
      </c>
      <c r="D15" s="38"/>
      <c r="E15" s="38"/>
      <c r="F15" s="38"/>
    </row>
    <row r="16" spans="1:6" s="102" customFormat="1" ht="12" customHeight="1" thickBot="1">
      <c r="A16" s="200"/>
      <c r="B16" s="201" t="s">
        <v>1284</v>
      </c>
      <c r="C16" s="202" t="s">
        <v>1369</v>
      </c>
      <c r="D16" s="38">
        <v>212</v>
      </c>
      <c r="E16" s="38">
        <v>1377</v>
      </c>
      <c r="F16" s="38">
        <v>1413</v>
      </c>
    </row>
    <row r="17" spans="1:6" s="101" customFormat="1" ht="12" customHeight="1" thickBot="1">
      <c r="A17" s="182" t="s">
        <v>1133</v>
      </c>
      <c r="B17" s="198"/>
      <c r="C17" s="199" t="s">
        <v>1370</v>
      </c>
      <c r="D17" s="121">
        <f>SUM(D18:D25)</f>
        <v>4349</v>
      </c>
      <c r="E17" s="121">
        <f>SUM(E18:E25)</f>
        <v>7797</v>
      </c>
      <c r="F17" s="121">
        <f>SUM(F18:F25)</f>
        <v>6761</v>
      </c>
    </row>
    <row r="18" spans="1:6" s="101" customFormat="1" ht="12" customHeight="1">
      <c r="A18" s="203"/>
      <c r="B18" s="201" t="s">
        <v>1244</v>
      </c>
      <c r="C18" s="15" t="s">
        <v>1375</v>
      </c>
      <c r="D18" s="39"/>
      <c r="E18" s="39"/>
      <c r="F18" s="39"/>
    </row>
    <row r="19" spans="1:6" s="101" customFormat="1" ht="12" customHeight="1">
      <c r="A19" s="200"/>
      <c r="B19" s="201" t="s">
        <v>1245</v>
      </c>
      <c r="C19" s="9" t="s">
        <v>1376</v>
      </c>
      <c r="D19" s="38"/>
      <c r="E19" s="38"/>
      <c r="F19" s="38"/>
    </row>
    <row r="20" spans="1:6" s="101" customFormat="1" ht="12" customHeight="1">
      <c r="A20" s="200"/>
      <c r="B20" s="201" t="s">
        <v>1246</v>
      </c>
      <c r="C20" s="9" t="s">
        <v>1377</v>
      </c>
      <c r="D20" s="38"/>
      <c r="E20" s="38"/>
      <c r="F20" s="38"/>
    </row>
    <row r="21" spans="1:6" s="101" customFormat="1" ht="12" customHeight="1">
      <c r="A21" s="200"/>
      <c r="B21" s="201" t="s">
        <v>1247</v>
      </c>
      <c r="C21" s="9" t="s">
        <v>1378</v>
      </c>
      <c r="D21" s="38">
        <v>3425</v>
      </c>
      <c r="E21" s="38">
        <v>4349</v>
      </c>
      <c r="F21" s="38">
        <v>3319</v>
      </c>
    </row>
    <row r="22" spans="1:6" s="101" customFormat="1" ht="12" customHeight="1">
      <c r="A22" s="200"/>
      <c r="B22" s="201" t="s">
        <v>1371</v>
      </c>
      <c r="C22" s="8" t="s">
        <v>1379</v>
      </c>
      <c r="D22" s="38">
        <v>924</v>
      </c>
      <c r="E22" s="38">
        <v>135</v>
      </c>
      <c r="F22" s="38">
        <v>135</v>
      </c>
    </row>
    <row r="23" spans="1:6" s="101" customFormat="1" ht="12" customHeight="1">
      <c r="A23" s="205"/>
      <c r="B23" s="201" t="s">
        <v>1372</v>
      </c>
      <c r="C23" s="9" t="s">
        <v>1380</v>
      </c>
      <c r="D23" s="40"/>
      <c r="E23" s="40">
        <v>2841</v>
      </c>
      <c r="F23" s="40">
        <v>2838</v>
      </c>
    </row>
    <row r="24" spans="1:6" s="102" customFormat="1" ht="12" customHeight="1">
      <c r="A24" s="200"/>
      <c r="B24" s="201" t="s">
        <v>1373</v>
      </c>
      <c r="C24" s="9" t="s">
        <v>1381</v>
      </c>
      <c r="D24" s="38"/>
      <c r="E24" s="38"/>
      <c r="F24" s="38">
        <v>30</v>
      </c>
    </row>
    <row r="25" spans="1:6" s="102" customFormat="1" ht="12" customHeight="1" thickBot="1">
      <c r="A25" s="206"/>
      <c r="B25" s="207" t="s">
        <v>1374</v>
      </c>
      <c r="C25" s="8" t="s">
        <v>1382</v>
      </c>
      <c r="D25" s="41"/>
      <c r="E25" s="41">
        <v>472</v>
      </c>
      <c r="F25" s="41">
        <v>439</v>
      </c>
    </row>
    <row r="26" spans="1:6" s="102" customFormat="1" ht="12" customHeight="1" thickBot="1">
      <c r="A26" s="182" t="s">
        <v>1134</v>
      </c>
      <c r="B26" s="208"/>
      <c r="C26" s="199" t="s">
        <v>1385</v>
      </c>
      <c r="D26" s="156"/>
      <c r="E26" s="156">
        <v>24</v>
      </c>
      <c r="F26" s="156">
        <v>23</v>
      </c>
    </row>
    <row r="27" spans="1:6" s="101" customFormat="1" ht="12" customHeight="1" thickBot="1">
      <c r="A27" s="182" t="s">
        <v>1135</v>
      </c>
      <c r="B27" s="198"/>
      <c r="C27" s="199" t="s">
        <v>164</v>
      </c>
      <c r="D27" s="121">
        <f>SUM(D28:D35)</f>
        <v>96021</v>
      </c>
      <c r="E27" s="121">
        <f>SUM(E28:E35)</f>
        <v>105305</v>
      </c>
      <c r="F27" s="121">
        <f>SUM(F28:F35)</f>
        <v>105305</v>
      </c>
    </row>
    <row r="28" spans="1:6" s="102" customFormat="1" ht="12" customHeight="1">
      <c r="A28" s="200"/>
      <c r="B28" s="201" t="s">
        <v>1250</v>
      </c>
      <c r="C28" s="11" t="s">
        <v>1392</v>
      </c>
      <c r="D28" s="261">
        <v>80878</v>
      </c>
      <c r="E28" s="261">
        <v>81037</v>
      </c>
      <c r="F28" s="261">
        <v>81037</v>
      </c>
    </row>
    <row r="29" spans="1:6" s="102" customFormat="1" ht="12" customHeight="1">
      <c r="A29" s="200"/>
      <c r="B29" s="201" t="s">
        <v>1251</v>
      </c>
      <c r="C29" s="9" t="s">
        <v>1393</v>
      </c>
      <c r="D29" s="261">
        <v>15143</v>
      </c>
      <c r="E29" s="261">
        <v>12153</v>
      </c>
      <c r="F29" s="261">
        <v>12153</v>
      </c>
    </row>
    <row r="30" spans="1:6" s="102" customFormat="1" ht="12" customHeight="1">
      <c r="A30" s="200"/>
      <c r="B30" s="201" t="s">
        <v>1252</v>
      </c>
      <c r="C30" s="9" t="s">
        <v>1394</v>
      </c>
      <c r="D30" s="261"/>
      <c r="E30" s="261">
        <v>166</v>
      </c>
      <c r="F30" s="261">
        <v>166</v>
      </c>
    </row>
    <row r="31" spans="1:6" s="102" customFormat="1" ht="12" customHeight="1">
      <c r="A31" s="200"/>
      <c r="B31" s="201" t="s">
        <v>1387</v>
      </c>
      <c r="C31" s="9" t="s">
        <v>1255</v>
      </c>
      <c r="D31" s="261"/>
      <c r="E31" s="261"/>
      <c r="F31" s="261"/>
    </row>
    <row r="32" spans="1:6" s="102" customFormat="1" ht="12" customHeight="1">
      <c r="A32" s="200"/>
      <c r="B32" s="201" t="s">
        <v>1388</v>
      </c>
      <c r="C32" s="9" t="s">
        <v>1395</v>
      </c>
      <c r="D32" s="261"/>
      <c r="E32" s="261"/>
      <c r="F32" s="261"/>
    </row>
    <row r="33" spans="1:6" s="102" customFormat="1" ht="12" customHeight="1">
      <c r="A33" s="200"/>
      <c r="B33" s="201" t="s">
        <v>1389</v>
      </c>
      <c r="C33" s="9" t="s">
        <v>1396</v>
      </c>
      <c r="D33" s="261"/>
      <c r="E33" s="261"/>
      <c r="F33" s="261"/>
    </row>
    <row r="34" spans="1:6" s="102" customFormat="1" ht="12" customHeight="1">
      <c r="A34" s="200"/>
      <c r="B34" s="201" t="s">
        <v>1390</v>
      </c>
      <c r="C34" s="9" t="s">
        <v>1397</v>
      </c>
      <c r="D34" s="261"/>
      <c r="E34" s="261"/>
      <c r="F34" s="261"/>
    </row>
    <row r="35" spans="1:6" s="102" customFormat="1" ht="12" customHeight="1" thickBot="1">
      <c r="A35" s="206"/>
      <c r="B35" s="207" t="s">
        <v>1391</v>
      </c>
      <c r="C35" s="17" t="s">
        <v>126</v>
      </c>
      <c r="D35" s="164"/>
      <c r="E35" s="164">
        <v>11949</v>
      </c>
      <c r="F35" s="164">
        <v>11949</v>
      </c>
    </row>
    <row r="36" spans="1:6" s="102" customFormat="1" ht="12" customHeight="1" thickBot="1">
      <c r="A36" s="186" t="s">
        <v>1136</v>
      </c>
      <c r="B36" s="110"/>
      <c r="C36" s="110" t="s">
        <v>127</v>
      </c>
      <c r="D36" s="121">
        <f>SUM(D37,D43)</f>
        <v>64251</v>
      </c>
      <c r="E36" s="121">
        <f>SUM(E37,E43)</f>
        <v>64137</v>
      </c>
      <c r="F36" s="121">
        <f>SUM(F37,F43)</f>
        <v>40650</v>
      </c>
    </row>
    <row r="37" spans="1:6" s="102" customFormat="1" ht="12" customHeight="1">
      <c r="A37" s="203"/>
      <c r="B37" s="157" t="s">
        <v>1253</v>
      </c>
      <c r="C37" s="158" t="s">
        <v>1401</v>
      </c>
      <c r="D37" s="204">
        <f>SUM(D38:D42)</f>
        <v>32034</v>
      </c>
      <c r="E37" s="204">
        <f>SUM(E38:E42)</f>
        <v>28638</v>
      </c>
      <c r="F37" s="204">
        <f>SUM(F38:F42)</f>
        <v>25840</v>
      </c>
    </row>
    <row r="38" spans="1:6" s="102" customFormat="1" ht="12" customHeight="1">
      <c r="A38" s="200"/>
      <c r="B38" s="150" t="s">
        <v>1256</v>
      </c>
      <c r="C38" s="37" t="s">
        <v>1402</v>
      </c>
      <c r="D38" s="38">
        <v>3598</v>
      </c>
      <c r="E38" s="38">
        <v>3644</v>
      </c>
      <c r="F38" s="38">
        <v>3645</v>
      </c>
    </row>
    <row r="39" spans="1:6" s="102" customFormat="1" ht="12" customHeight="1">
      <c r="A39" s="200"/>
      <c r="B39" s="150" t="s">
        <v>1257</v>
      </c>
      <c r="C39" s="37" t="s">
        <v>1403</v>
      </c>
      <c r="D39" s="38">
        <v>20894</v>
      </c>
      <c r="E39" s="38">
        <v>13404</v>
      </c>
      <c r="F39" s="38">
        <v>9416</v>
      </c>
    </row>
    <row r="40" spans="1:6" s="102" customFormat="1" ht="12" customHeight="1">
      <c r="A40" s="200"/>
      <c r="B40" s="150" t="s">
        <v>1258</v>
      </c>
      <c r="C40" s="37" t="s">
        <v>128</v>
      </c>
      <c r="D40" s="38">
        <v>5926</v>
      </c>
      <c r="E40" s="38">
        <v>5926</v>
      </c>
      <c r="F40" s="38">
        <v>5957</v>
      </c>
    </row>
    <row r="41" spans="1:6" s="102" customFormat="1" ht="12" customHeight="1">
      <c r="A41" s="200"/>
      <c r="B41" s="150" t="s">
        <v>1259</v>
      </c>
      <c r="C41" s="37" t="s">
        <v>1175</v>
      </c>
      <c r="D41" s="38"/>
      <c r="E41" s="38"/>
      <c r="F41" s="38"/>
    </row>
    <row r="42" spans="1:6" s="102" customFormat="1" ht="12" customHeight="1">
      <c r="A42" s="200"/>
      <c r="B42" s="150" t="s">
        <v>1399</v>
      </c>
      <c r="C42" s="37" t="s">
        <v>1405</v>
      </c>
      <c r="D42" s="38">
        <v>1616</v>
      </c>
      <c r="E42" s="38">
        <v>5664</v>
      </c>
      <c r="F42" s="38">
        <v>6822</v>
      </c>
    </row>
    <row r="43" spans="1:6" s="102" customFormat="1" ht="12" customHeight="1">
      <c r="A43" s="200"/>
      <c r="B43" s="150" t="s">
        <v>1254</v>
      </c>
      <c r="C43" s="154" t="s">
        <v>1406</v>
      </c>
      <c r="D43" s="76">
        <f>SUM(D44:D48)</f>
        <v>32217</v>
      </c>
      <c r="E43" s="76">
        <f>SUM(E44:E48)</f>
        <v>35499</v>
      </c>
      <c r="F43" s="76">
        <f>SUM(F44:F48)</f>
        <v>14810</v>
      </c>
    </row>
    <row r="44" spans="1:6" s="102" customFormat="1" ht="12" customHeight="1">
      <c r="A44" s="200"/>
      <c r="B44" s="150" t="s">
        <v>1262</v>
      </c>
      <c r="C44" s="37" t="s">
        <v>1402</v>
      </c>
      <c r="D44" s="38"/>
      <c r="E44" s="38"/>
      <c r="F44" s="38"/>
    </row>
    <row r="45" spans="1:6" s="102" customFormat="1" ht="12" customHeight="1">
      <c r="A45" s="200"/>
      <c r="B45" s="150" t="s">
        <v>1263</v>
      </c>
      <c r="C45" s="37" t="s">
        <v>1403</v>
      </c>
      <c r="D45" s="38"/>
      <c r="E45" s="38">
        <v>6052</v>
      </c>
      <c r="F45" s="38">
        <v>6052</v>
      </c>
    </row>
    <row r="46" spans="1:6" s="102" customFormat="1" ht="12" customHeight="1">
      <c r="A46" s="200"/>
      <c r="B46" s="150" t="s">
        <v>1264</v>
      </c>
      <c r="C46" s="37" t="s">
        <v>1404</v>
      </c>
      <c r="D46" s="38"/>
      <c r="E46" s="38"/>
      <c r="F46" s="38"/>
    </row>
    <row r="47" spans="1:6" s="102" customFormat="1" ht="12" customHeight="1">
      <c r="A47" s="200"/>
      <c r="B47" s="150" t="s">
        <v>1265</v>
      </c>
      <c r="C47" s="37" t="s">
        <v>1175</v>
      </c>
      <c r="D47" s="38"/>
      <c r="E47" s="38"/>
      <c r="F47" s="38"/>
    </row>
    <row r="48" spans="1:6" s="102" customFormat="1" ht="12" customHeight="1" thickBot="1">
      <c r="A48" s="209"/>
      <c r="B48" s="159" t="s">
        <v>1400</v>
      </c>
      <c r="C48" s="111" t="s">
        <v>157</v>
      </c>
      <c r="D48" s="160">
        <v>32217</v>
      </c>
      <c r="E48" s="160">
        <v>29447</v>
      </c>
      <c r="F48" s="160">
        <v>8758</v>
      </c>
    </row>
    <row r="49" spans="1:6" s="101" customFormat="1" ht="12" customHeight="1" thickBot="1">
      <c r="A49" s="186" t="s">
        <v>1137</v>
      </c>
      <c r="B49" s="198"/>
      <c r="C49" s="110" t="s">
        <v>129</v>
      </c>
      <c r="D49" s="121">
        <f>SUM(D50:D52)</f>
        <v>10323</v>
      </c>
      <c r="E49" s="121">
        <f>SUM(E50:E52)</f>
        <v>10323</v>
      </c>
      <c r="F49" s="121">
        <f>SUM(F50:F52)</f>
        <v>9533</v>
      </c>
    </row>
    <row r="50" spans="1:6" s="102" customFormat="1" ht="12" customHeight="1">
      <c r="A50" s="200"/>
      <c r="B50" s="150" t="s">
        <v>1260</v>
      </c>
      <c r="C50" s="11" t="s">
        <v>1410</v>
      </c>
      <c r="D50" s="38"/>
      <c r="E50" s="38"/>
      <c r="F50" s="38"/>
    </row>
    <row r="51" spans="1:6" s="102" customFormat="1" ht="12" customHeight="1">
      <c r="A51" s="200"/>
      <c r="B51" s="150" t="s">
        <v>1261</v>
      </c>
      <c r="C51" s="9" t="s">
        <v>1411</v>
      </c>
      <c r="D51" s="38">
        <v>10323</v>
      </c>
      <c r="E51" s="38">
        <v>10323</v>
      </c>
      <c r="F51" s="38">
        <v>9530</v>
      </c>
    </row>
    <row r="52" spans="1:6" s="102" customFormat="1" ht="12" customHeight="1" thickBot="1">
      <c r="A52" s="200"/>
      <c r="B52" s="150" t="s">
        <v>1409</v>
      </c>
      <c r="C52" s="13" t="s">
        <v>1339</v>
      </c>
      <c r="D52" s="38"/>
      <c r="E52" s="38"/>
      <c r="F52" s="38">
        <v>3</v>
      </c>
    </row>
    <row r="53" spans="1:6" s="102" customFormat="1" ht="12" customHeight="1" thickBot="1">
      <c r="A53" s="182" t="s">
        <v>1138</v>
      </c>
      <c r="B53" s="198"/>
      <c r="C53" s="110" t="s">
        <v>130</v>
      </c>
      <c r="D53" s="121">
        <f>SUM(D54:D55)</f>
        <v>0</v>
      </c>
      <c r="E53" s="121">
        <f>SUM(E54:E55)</f>
        <v>0</v>
      </c>
      <c r="F53" s="121">
        <f>SUM(F54:F55)</f>
        <v>0</v>
      </c>
    </row>
    <row r="54" spans="1:6" s="102" customFormat="1" ht="12" customHeight="1">
      <c r="A54" s="210"/>
      <c r="B54" s="150" t="s">
        <v>1413</v>
      </c>
      <c r="C54" s="9" t="s">
        <v>1315</v>
      </c>
      <c r="D54" s="42"/>
      <c r="E54" s="42"/>
      <c r="F54" s="42"/>
    </row>
    <row r="55" spans="1:6" s="102" customFormat="1" ht="12" customHeight="1" thickBot="1">
      <c r="A55" s="200"/>
      <c r="B55" s="150" t="s">
        <v>1414</v>
      </c>
      <c r="C55" s="9" t="s">
        <v>1316</v>
      </c>
      <c r="D55" s="38"/>
      <c r="E55" s="38"/>
      <c r="F55" s="38"/>
    </row>
    <row r="56" spans="1:6" s="102" customFormat="1" ht="12" customHeight="1" thickBot="1">
      <c r="A56" s="186" t="s">
        <v>1139</v>
      </c>
      <c r="B56" s="211"/>
      <c r="C56" s="212" t="s">
        <v>131</v>
      </c>
      <c r="D56" s="265"/>
      <c r="E56" s="265">
        <v>250</v>
      </c>
      <c r="F56" s="265">
        <v>250</v>
      </c>
    </row>
    <row r="57" spans="1:6" s="101" customFormat="1" ht="12" customHeight="1" thickBot="1">
      <c r="A57" s="213" t="s">
        <v>1140</v>
      </c>
      <c r="B57" s="214"/>
      <c r="C57" s="215" t="s">
        <v>132</v>
      </c>
      <c r="D57" s="216">
        <f>+D10+D17+D26+D27+D36+D49+D53+D56</f>
        <v>315310</v>
      </c>
      <c r="E57" s="216">
        <f>+E10+E17+E26+E27+E36+E49+E53+E56</f>
        <v>329367</v>
      </c>
      <c r="F57" s="216">
        <f>+F10+F17+F26+F27+F36+F49+F53+F56</f>
        <v>303460</v>
      </c>
    </row>
    <row r="58" spans="1:6" s="101" customFormat="1" ht="12" customHeight="1" thickBot="1">
      <c r="A58" s="182" t="s">
        <v>1141</v>
      </c>
      <c r="B58" s="161"/>
      <c r="C58" s="110" t="s">
        <v>133</v>
      </c>
      <c r="D58" s="262">
        <f>+D59+D60</f>
        <v>39512</v>
      </c>
      <c r="E58" s="262">
        <f>+E59+E60</f>
        <v>39512</v>
      </c>
      <c r="F58" s="262">
        <f>+F59+F60</f>
        <v>27179</v>
      </c>
    </row>
    <row r="59" spans="1:6" s="101" customFormat="1" ht="12" customHeight="1">
      <c r="A59" s="203"/>
      <c r="B59" s="157" t="s">
        <v>1326</v>
      </c>
      <c r="C59" s="134" t="s">
        <v>1418</v>
      </c>
      <c r="D59" s="259">
        <v>22052</v>
      </c>
      <c r="E59" s="259">
        <v>22052</v>
      </c>
      <c r="F59" s="259">
        <v>9904</v>
      </c>
    </row>
    <row r="60" spans="1:6" s="101" customFormat="1" ht="12" customHeight="1" thickBot="1">
      <c r="A60" s="209"/>
      <c r="B60" s="159" t="s">
        <v>1327</v>
      </c>
      <c r="C60" s="136" t="s">
        <v>1419</v>
      </c>
      <c r="D60" s="260">
        <v>17460</v>
      </c>
      <c r="E60" s="260">
        <v>17460</v>
      </c>
      <c r="F60" s="260">
        <v>17275</v>
      </c>
    </row>
    <row r="61" spans="1:6" s="102" customFormat="1" ht="12" customHeight="1" thickBot="1">
      <c r="A61" s="217" t="s">
        <v>1142</v>
      </c>
      <c r="B61" s="218"/>
      <c r="C61" s="110" t="s">
        <v>134</v>
      </c>
      <c r="D61" s="121">
        <f>+D62+D63</f>
        <v>18000</v>
      </c>
      <c r="E61" s="121">
        <f>+E62+E63</f>
        <v>0</v>
      </c>
      <c r="F61" s="121">
        <f>+F62+F63</f>
        <v>6000</v>
      </c>
    </row>
    <row r="62" spans="1:6" s="102" customFormat="1" ht="12" customHeight="1">
      <c r="A62" s="219"/>
      <c r="B62" s="162" t="s">
        <v>1421</v>
      </c>
      <c r="C62" s="202" t="s">
        <v>135</v>
      </c>
      <c r="D62" s="128">
        <v>18000</v>
      </c>
      <c r="E62" s="128"/>
      <c r="F62" s="128">
        <v>6000</v>
      </c>
    </row>
    <row r="63" spans="1:6" s="102" customFormat="1" ht="12" customHeight="1" thickBot="1">
      <c r="A63" s="220"/>
      <c r="B63" s="163" t="s">
        <v>1427</v>
      </c>
      <c r="C63" s="221" t="s">
        <v>136</v>
      </c>
      <c r="D63" s="164"/>
      <c r="E63" s="164"/>
      <c r="F63" s="164"/>
    </row>
    <row r="64" spans="1:6" s="102" customFormat="1" ht="24.75" customHeight="1" thickBot="1">
      <c r="A64" s="217" t="s">
        <v>1143</v>
      </c>
      <c r="B64" s="222"/>
      <c r="C64" s="223" t="s">
        <v>1025</v>
      </c>
      <c r="D64" s="224">
        <f>+D57+D58+D61</f>
        <v>372822</v>
      </c>
      <c r="E64" s="224">
        <f>+E57+E58+E61</f>
        <v>368879</v>
      </c>
      <c r="F64" s="224">
        <f>+F57+F58+F61</f>
        <v>336639</v>
      </c>
    </row>
    <row r="65" spans="1:6" s="102" customFormat="1" ht="15" customHeight="1" thickBot="1">
      <c r="A65" s="698" t="s">
        <v>1144</v>
      </c>
      <c r="B65" s="699"/>
      <c r="C65" s="697" t="s">
        <v>1027</v>
      </c>
      <c r="D65" s="701"/>
      <c r="E65" s="702"/>
      <c r="F65" s="703">
        <v>100</v>
      </c>
    </row>
    <row r="66" spans="1:6" s="102" customFormat="1" ht="15" customHeight="1" thickBot="1">
      <c r="A66" s="217" t="s">
        <v>1145</v>
      </c>
      <c r="B66" s="700"/>
      <c r="C66" s="223" t="s">
        <v>1029</v>
      </c>
      <c r="D66" s="695">
        <f>+D64+D65</f>
        <v>372822</v>
      </c>
      <c r="E66" s="696">
        <f>+E64+E65</f>
        <v>368879</v>
      </c>
      <c r="F66" s="224">
        <f>+F64+F65</f>
        <v>336739</v>
      </c>
    </row>
    <row r="67" spans="1:6" s="102" customFormat="1" ht="15" customHeight="1">
      <c r="A67" s="225"/>
      <c r="B67" s="225"/>
      <c r="C67" s="226"/>
      <c r="D67" s="226"/>
      <c r="E67" s="226"/>
      <c r="F67" s="227"/>
    </row>
    <row r="68" spans="1:6" ht="13.5" thickBot="1">
      <c r="A68" s="228"/>
      <c r="B68" s="229"/>
      <c r="C68" s="229"/>
      <c r="D68" s="229"/>
      <c r="E68" s="229"/>
      <c r="F68" s="229"/>
    </row>
    <row r="69" spans="1:6" s="84" customFormat="1" ht="16.5" customHeight="1" thickBot="1">
      <c r="A69" s="230"/>
      <c r="B69" s="231"/>
      <c r="C69" s="232" t="s">
        <v>1176</v>
      </c>
      <c r="D69" s="232"/>
      <c r="E69" s="232"/>
      <c r="F69" s="233"/>
    </row>
    <row r="70" spans="1:6" s="103" customFormat="1" ht="12" customHeight="1" thickBot="1">
      <c r="A70" s="186" t="s">
        <v>1131</v>
      </c>
      <c r="B70" s="34"/>
      <c r="C70" s="46" t="s">
        <v>1473</v>
      </c>
      <c r="D70" s="121">
        <f>SUM(D71:D75)</f>
        <v>53063</v>
      </c>
      <c r="E70" s="121">
        <f>SUM(E71:E75)</f>
        <v>69954</v>
      </c>
      <c r="F70" s="121">
        <f>SUM(F71:F75)</f>
        <v>65366</v>
      </c>
    </row>
    <row r="71" spans="1:6" ht="12" customHeight="1">
      <c r="A71" s="234"/>
      <c r="B71" s="155" t="s">
        <v>1266</v>
      </c>
      <c r="C71" s="11" t="s">
        <v>1162</v>
      </c>
      <c r="D71" s="42">
        <v>12336</v>
      </c>
      <c r="E71" s="42">
        <v>15221</v>
      </c>
      <c r="F71" s="42">
        <v>14974</v>
      </c>
    </row>
    <row r="72" spans="1:6" ht="12" customHeight="1">
      <c r="A72" s="235"/>
      <c r="B72" s="150" t="s">
        <v>1267</v>
      </c>
      <c r="C72" s="9" t="s">
        <v>0</v>
      </c>
      <c r="D72" s="261">
        <v>3192</v>
      </c>
      <c r="E72" s="261">
        <v>3701</v>
      </c>
      <c r="F72" s="261">
        <v>3258</v>
      </c>
    </row>
    <row r="73" spans="1:6" ht="12" customHeight="1">
      <c r="A73" s="235"/>
      <c r="B73" s="150" t="s">
        <v>1268</v>
      </c>
      <c r="C73" s="9" t="s">
        <v>1314</v>
      </c>
      <c r="D73" s="38">
        <v>24047</v>
      </c>
      <c r="E73" s="38">
        <v>28336</v>
      </c>
      <c r="F73" s="38">
        <v>25396</v>
      </c>
    </row>
    <row r="74" spans="1:6" ht="12" customHeight="1">
      <c r="A74" s="235"/>
      <c r="B74" s="150" t="s">
        <v>1269</v>
      </c>
      <c r="C74" s="9" t="s">
        <v>1</v>
      </c>
      <c r="D74" s="38"/>
      <c r="E74" s="38"/>
      <c r="F74" s="38"/>
    </row>
    <row r="75" spans="1:6" ht="12" customHeight="1">
      <c r="A75" s="235"/>
      <c r="B75" s="150" t="s">
        <v>1279</v>
      </c>
      <c r="C75" s="9" t="s">
        <v>2</v>
      </c>
      <c r="D75" s="38">
        <f>SUM(D76:D83)</f>
        <v>13488</v>
      </c>
      <c r="E75" s="38">
        <f>SUM(E76:E83)</f>
        <v>22696</v>
      </c>
      <c r="F75" s="38">
        <f>SUM(F76:F83)</f>
        <v>21738</v>
      </c>
    </row>
    <row r="76" spans="1:6" ht="12" customHeight="1">
      <c r="A76" s="235"/>
      <c r="B76" s="150" t="s">
        <v>1270</v>
      </c>
      <c r="C76" s="9" t="s">
        <v>95</v>
      </c>
      <c r="D76" s="261"/>
      <c r="E76" s="261"/>
      <c r="F76" s="261"/>
    </row>
    <row r="77" spans="1:6" ht="12" customHeight="1">
      <c r="A77" s="235"/>
      <c r="B77" s="150" t="s">
        <v>1271</v>
      </c>
      <c r="C77" s="138" t="s">
        <v>96</v>
      </c>
      <c r="D77" s="38">
        <v>7983</v>
      </c>
      <c r="E77" s="38">
        <v>9061</v>
      </c>
      <c r="F77" s="38">
        <v>8023</v>
      </c>
    </row>
    <row r="78" spans="1:6" ht="12" customHeight="1">
      <c r="A78" s="235"/>
      <c r="B78" s="150" t="s">
        <v>1280</v>
      </c>
      <c r="C78" s="138" t="s">
        <v>97</v>
      </c>
      <c r="D78" s="38"/>
      <c r="E78" s="38">
        <v>7916</v>
      </c>
      <c r="F78" s="38">
        <v>7818</v>
      </c>
    </row>
    <row r="79" spans="1:6" ht="12" customHeight="1">
      <c r="A79" s="235"/>
      <c r="B79" s="150" t="s">
        <v>1281</v>
      </c>
      <c r="C79" s="139" t="s">
        <v>98</v>
      </c>
      <c r="D79" s="38">
        <v>3128</v>
      </c>
      <c r="E79" s="38">
        <v>3342</v>
      </c>
      <c r="F79" s="38">
        <v>3552</v>
      </c>
    </row>
    <row r="80" spans="1:6" ht="12" customHeight="1">
      <c r="A80" s="235"/>
      <c r="B80" s="150" t="s">
        <v>1282</v>
      </c>
      <c r="C80" s="139" t="s">
        <v>99</v>
      </c>
      <c r="D80" s="38">
        <v>2377</v>
      </c>
      <c r="E80" s="38">
        <v>2377</v>
      </c>
      <c r="F80" s="38">
        <v>2345</v>
      </c>
    </row>
    <row r="81" spans="1:6" ht="12" customHeight="1">
      <c r="A81" s="235"/>
      <c r="B81" s="150" t="s">
        <v>1283</v>
      </c>
      <c r="C81" s="139" t="s">
        <v>100</v>
      </c>
      <c r="D81" s="38"/>
      <c r="E81" s="38"/>
      <c r="F81" s="38"/>
    </row>
    <row r="82" spans="1:6" ht="12" customHeight="1">
      <c r="A82" s="235"/>
      <c r="B82" s="150" t="s">
        <v>1285</v>
      </c>
      <c r="C82" s="139" t="s">
        <v>101</v>
      </c>
      <c r="D82" s="38"/>
      <c r="E82" s="38"/>
      <c r="F82" s="38"/>
    </row>
    <row r="83" spans="1:6" ht="12" customHeight="1" thickBot="1">
      <c r="A83" s="236"/>
      <c r="B83" s="163" t="s">
        <v>3</v>
      </c>
      <c r="C83" s="140" t="s">
        <v>1021</v>
      </c>
      <c r="D83" s="41"/>
      <c r="E83" s="41"/>
      <c r="F83" s="41"/>
    </row>
    <row r="84" spans="1:6" ht="12" customHeight="1" thickBot="1">
      <c r="A84" s="186" t="s">
        <v>1132</v>
      </c>
      <c r="B84" s="34"/>
      <c r="C84" s="46" t="s">
        <v>4</v>
      </c>
      <c r="D84" s="121">
        <f>SUM(D85:D91)</f>
        <v>69888</v>
      </c>
      <c r="E84" s="121">
        <f>SUM(E85:E91)</f>
        <v>69568</v>
      </c>
      <c r="F84" s="121">
        <f>SUM(F85:F91)</f>
        <v>55585</v>
      </c>
    </row>
    <row r="85" spans="1:6" s="103" customFormat="1" ht="12" customHeight="1">
      <c r="A85" s="234"/>
      <c r="B85" s="155" t="s">
        <v>1272</v>
      </c>
      <c r="C85" s="11" t="s">
        <v>5</v>
      </c>
      <c r="D85" s="128">
        <v>24983</v>
      </c>
      <c r="E85" s="128">
        <v>765</v>
      </c>
      <c r="F85" s="128">
        <v>62</v>
      </c>
    </row>
    <row r="86" spans="1:6" ht="12" customHeight="1">
      <c r="A86" s="235"/>
      <c r="B86" s="150" t="s">
        <v>1273</v>
      </c>
      <c r="C86" s="9" t="s">
        <v>6</v>
      </c>
      <c r="D86" s="261">
        <v>33077</v>
      </c>
      <c r="E86" s="261">
        <v>48961</v>
      </c>
      <c r="F86" s="261">
        <v>38240</v>
      </c>
    </row>
    <row r="87" spans="1:6" ht="12" customHeight="1">
      <c r="A87" s="235"/>
      <c r="B87" s="150" t="s">
        <v>1274</v>
      </c>
      <c r="C87" s="9" t="s">
        <v>7</v>
      </c>
      <c r="D87" s="261"/>
      <c r="E87" s="261"/>
      <c r="F87" s="261"/>
    </row>
    <row r="88" spans="1:6" ht="12" customHeight="1">
      <c r="A88" s="235"/>
      <c r="B88" s="150" t="s">
        <v>1275</v>
      </c>
      <c r="C88" s="9" t="s">
        <v>8</v>
      </c>
      <c r="D88" s="261"/>
      <c r="E88" s="261"/>
      <c r="F88" s="261"/>
    </row>
    <row r="89" spans="1:6" ht="20.25" customHeight="1">
      <c r="A89" s="235"/>
      <c r="B89" s="150" t="s">
        <v>1276</v>
      </c>
      <c r="C89" s="9" t="s">
        <v>13</v>
      </c>
      <c r="D89" s="261"/>
      <c r="E89" s="261"/>
      <c r="F89" s="261"/>
    </row>
    <row r="90" spans="1:6" ht="18.75" customHeight="1">
      <c r="A90" s="235"/>
      <c r="B90" s="150" t="s">
        <v>1284</v>
      </c>
      <c r="C90" s="9" t="s">
        <v>153</v>
      </c>
      <c r="D90" s="261"/>
      <c r="E90" s="261"/>
      <c r="F90" s="261"/>
    </row>
    <row r="91" spans="1:6" ht="12" customHeight="1">
      <c r="A91" s="235"/>
      <c r="B91" s="150" t="s">
        <v>1289</v>
      </c>
      <c r="C91" s="9" t="s">
        <v>15</v>
      </c>
      <c r="D91" s="261">
        <f>SUM(D92:D95)</f>
        <v>11828</v>
      </c>
      <c r="E91" s="261">
        <f>SUM(E92:E95)</f>
        <v>19842</v>
      </c>
      <c r="F91" s="261">
        <f>SUM(F92:F95)</f>
        <v>17283</v>
      </c>
    </row>
    <row r="92" spans="1:6" s="103" customFormat="1" ht="12" customHeight="1">
      <c r="A92" s="235"/>
      <c r="B92" s="150" t="s">
        <v>9</v>
      </c>
      <c r="C92" s="9" t="s">
        <v>91</v>
      </c>
      <c r="D92" s="261"/>
      <c r="E92" s="261"/>
      <c r="F92" s="261"/>
    </row>
    <row r="93" spans="1:14" ht="12" customHeight="1">
      <c r="A93" s="235"/>
      <c r="B93" s="150" t="s">
        <v>10</v>
      </c>
      <c r="C93" s="138" t="s">
        <v>92</v>
      </c>
      <c r="D93" s="261">
        <v>11828</v>
      </c>
      <c r="E93" s="261">
        <v>11828</v>
      </c>
      <c r="F93" s="261">
        <v>9269</v>
      </c>
      <c r="N93" s="245"/>
    </row>
    <row r="94" spans="1:6" ht="12" customHeight="1">
      <c r="A94" s="235"/>
      <c r="B94" s="150" t="s">
        <v>11</v>
      </c>
      <c r="C94" s="138" t="s">
        <v>93</v>
      </c>
      <c r="D94" s="261">
        <v>0</v>
      </c>
      <c r="E94" s="261">
        <v>8014</v>
      </c>
      <c r="F94" s="261">
        <v>8014</v>
      </c>
    </row>
    <row r="95" spans="1:6" ht="12" customHeight="1" thickBot="1">
      <c r="A95" s="236"/>
      <c r="B95" s="163" t="s">
        <v>12</v>
      </c>
      <c r="C95" s="165" t="s">
        <v>94</v>
      </c>
      <c r="D95" s="164"/>
      <c r="E95" s="164"/>
      <c r="F95" s="164"/>
    </row>
    <row r="96" spans="1:6" ht="12" customHeight="1" thickBot="1">
      <c r="A96" s="186" t="s">
        <v>1133</v>
      </c>
      <c r="B96" s="34"/>
      <c r="C96" s="46" t="s">
        <v>16</v>
      </c>
      <c r="D96" s="156"/>
      <c r="E96" s="156">
        <v>250</v>
      </c>
      <c r="F96" s="156">
        <v>250</v>
      </c>
    </row>
    <row r="97" spans="1:6" s="103" customFormat="1" ht="12" customHeight="1" thickBot="1">
      <c r="A97" s="186" t="s">
        <v>1134</v>
      </c>
      <c r="B97" s="34"/>
      <c r="C97" s="46" t="s">
        <v>17</v>
      </c>
      <c r="D97" s="121">
        <f>+D98+D99</f>
        <v>11271</v>
      </c>
      <c r="E97" s="121">
        <f>+E98+E99</f>
        <v>5697</v>
      </c>
      <c r="F97" s="121">
        <f>+F98+F99</f>
        <v>0</v>
      </c>
    </row>
    <row r="98" spans="1:6" s="103" customFormat="1" ht="12" customHeight="1">
      <c r="A98" s="234"/>
      <c r="B98" s="155" t="s">
        <v>1248</v>
      </c>
      <c r="C98" s="11" t="s">
        <v>1178</v>
      </c>
      <c r="D98" s="42"/>
      <c r="E98" s="42"/>
      <c r="F98" s="42"/>
    </row>
    <row r="99" spans="1:6" s="103" customFormat="1" ht="12" customHeight="1" thickBot="1">
      <c r="A99" s="236"/>
      <c r="B99" s="163" t="s">
        <v>1249</v>
      </c>
      <c r="C99" s="17" t="s">
        <v>1179</v>
      </c>
      <c r="D99" s="41">
        <v>11271</v>
      </c>
      <c r="E99" s="41">
        <v>5697</v>
      </c>
      <c r="F99" s="41"/>
    </row>
    <row r="100" spans="1:6" s="103" customFormat="1" ht="12" customHeight="1" thickBot="1">
      <c r="A100" s="186" t="s">
        <v>1135</v>
      </c>
      <c r="B100" s="172"/>
      <c r="C100" s="46" t="s">
        <v>166</v>
      </c>
      <c r="D100" s="156">
        <v>216860</v>
      </c>
      <c r="E100" s="156">
        <v>214976</v>
      </c>
      <c r="F100" s="156">
        <v>214976</v>
      </c>
    </row>
    <row r="101" spans="1:6" s="103" customFormat="1" ht="12" customHeight="1" thickBot="1">
      <c r="A101" s="186" t="s">
        <v>1136</v>
      </c>
      <c r="B101" s="34"/>
      <c r="C101" s="109" t="s">
        <v>167</v>
      </c>
      <c r="D101" s="263">
        <f>+D70+D84+D96+D97+D100</f>
        <v>351082</v>
      </c>
      <c r="E101" s="263">
        <f>+E70+E84+E96+E97+E100</f>
        <v>360445</v>
      </c>
      <c r="F101" s="263">
        <f>+F70+F84+F96+F97+F100</f>
        <v>336177</v>
      </c>
    </row>
    <row r="102" spans="1:6" s="103" customFormat="1" ht="12" customHeight="1" thickBot="1">
      <c r="A102" s="186" t="s">
        <v>1137</v>
      </c>
      <c r="B102" s="34"/>
      <c r="C102" s="46" t="s">
        <v>168</v>
      </c>
      <c r="D102" s="121">
        <f>+D103+D104</f>
        <v>21740</v>
      </c>
      <c r="E102" s="121">
        <f>+E103+E104</f>
        <v>8434</v>
      </c>
      <c r="F102" s="121">
        <f>+F103+F104</f>
        <v>8434</v>
      </c>
    </row>
    <row r="103" spans="1:6" ht="18" customHeight="1">
      <c r="A103" s="234"/>
      <c r="B103" s="150" t="s">
        <v>165</v>
      </c>
      <c r="C103" s="11" t="s">
        <v>137</v>
      </c>
      <c r="D103" s="42">
        <v>18000</v>
      </c>
      <c r="E103" s="42"/>
      <c r="F103" s="42"/>
    </row>
    <row r="104" spans="1:6" ht="12" customHeight="1" thickBot="1">
      <c r="A104" s="236"/>
      <c r="B104" s="163" t="s">
        <v>1261</v>
      </c>
      <c r="C104" s="17" t="s">
        <v>138</v>
      </c>
      <c r="D104" s="41">
        <v>3740</v>
      </c>
      <c r="E104" s="41">
        <v>8434</v>
      </c>
      <c r="F104" s="41">
        <v>8434</v>
      </c>
    </row>
    <row r="105" spans="1:6" ht="15" customHeight="1" thickBot="1">
      <c r="A105" s="186" t="s">
        <v>1138</v>
      </c>
      <c r="B105" s="211"/>
      <c r="C105" s="237" t="s">
        <v>1050</v>
      </c>
      <c r="D105" s="82">
        <f>+D101+D102</f>
        <v>372822</v>
      </c>
      <c r="E105" s="82">
        <f>+E101+E102</f>
        <v>368879</v>
      </c>
      <c r="F105" s="82">
        <f>+F101+F102</f>
        <v>344611</v>
      </c>
    </row>
    <row r="106" spans="1:6" ht="15" customHeight="1" thickBot="1">
      <c r="A106" s="704" t="s">
        <v>1139</v>
      </c>
      <c r="B106" s="705"/>
      <c r="C106" s="706" t="s">
        <v>1031</v>
      </c>
      <c r="D106" s="701"/>
      <c r="E106" s="702"/>
      <c r="F106" s="703">
        <v>-10157</v>
      </c>
    </row>
    <row r="107" spans="1:6" ht="15" customHeight="1" thickBot="1">
      <c r="A107" s="186" t="s">
        <v>1140</v>
      </c>
      <c r="B107" s="211"/>
      <c r="C107" s="237" t="s">
        <v>1049</v>
      </c>
      <c r="D107" s="695">
        <f>+D105+D106</f>
        <v>372822</v>
      </c>
      <c r="E107" s="696">
        <f>+E105+E106</f>
        <v>368879</v>
      </c>
      <c r="F107" s="696">
        <f>+F105+F106</f>
        <v>334454</v>
      </c>
    </row>
    <row r="108" spans="1:6" ht="13.5" thickBot="1">
      <c r="A108" s="238"/>
      <c r="B108" s="239"/>
      <c r="C108" s="239"/>
      <c r="D108" s="239"/>
      <c r="E108" s="239"/>
      <c r="F108" s="239"/>
    </row>
    <row r="109" spans="1:6" ht="15" customHeight="1" thickBot="1">
      <c r="A109" s="240" t="s">
        <v>139</v>
      </c>
      <c r="B109" s="241"/>
      <c r="C109" s="242"/>
      <c r="D109" s="106">
        <v>9</v>
      </c>
      <c r="E109" s="106">
        <v>10</v>
      </c>
      <c r="F109" s="106">
        <v>10</v>
      </c>
    </row>
    <row r="110" spans="1:6" ht="14.25" customHeight="1" thickBot="1">
      <c r="A110" s="240" t="s">
        <v>140</v>
      </c>
      <c r="B110" s="241"/>
      <c r="C110" s="242"/>
      <c r="D110" s="106">
        <v>0</v>
      </c>
      <c r="E110" s="106"/>
      <c r="F110" s="106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&amp;C&amp;"Times New Roman CE,Félkövér"Önkormányzat 2012. évi
bevételi és kiadási előirányzatainak teljesítése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2013-04-19T05:40:29Z</cp:lastPrinted>
  <dcterms:created xsi:type="dcterms:W3CDTF">1999-10-30T10:30:45Z</dcterms:created>
  <dcterms:modified xsi:type="dcterms:W3CDTF">2016-06-01T13:43:46Z</dcterms:modified>
  <cp:category/>
  <cp:version/>
  <cp:contentType/>
  <cp:contentStatus/>
</cp:coreProperties>
</file>