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Bbóta\"/>
    </mc:Choice>
  </mc:AlternateContent>
  <xr:revisionPtr revIDLastSave="0" documentId="8_{9E10EE23-F85B-4DD6-B8D6-5C6F84E606F3}" xr6:coauthVersionLast="43" xr6:coauthVersionMax="43" xr10:uidLastSave="{00000000-0000-0000-0000-000000000000}"/>
  <bookViews>
    <workbookView xWindow="-108" yWindow="-108" windowWidth="23256" windowHeight="12576" tabRatio="890" activeTab="6" xr2:uid="{00000000-000D-0000-FFFF-FFFF00000000}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Maradványkimutatás" sheetId="88" r:id="rId6"/>
    <sheet name="7.sz.Beruházások" sheetId="90" r:id="rId7"/>
    <sheet name="9.sz. Vagyonmérleg" sheetId="91" r:id="rId8"/>
    <sheet name="10.sz.mell. vagyonkimutatás" sheetId="9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84" l="1"/>
  <c r="O6" i="83" l="1"/>
  <c r="M6" i="83"/>
  <c r="G6" i="83"/>
  <c r="O9" i="84"/>
  <c r="O10" i="84"/>
  <c r="O11" i="84"/>
  <c r="O13" i="84"/>
  <c r="O14" i="84"/>
  <c r="O15" i="84"/>
  <c r="O16" i="84"/>
  <c r="O19" i="84"/>
  <c r="O20" i="84"/>
  <c r="O21" i="84"/>
  <c r="M21" i="84" l="1"/>
  <c r="M14" i="84"/>
  <c r="M15" i="84"/>
  <c r="M16" i="84"/>
  <c r="M8" i="84"/>
  <c r="M9" i="84"/>
  <c r="M10" i="84"/>
  <c r="M11" i="84"/>
  <c r="M13" i="84"/>
  <c r="C23" i="84"/>
  <c r="G6" i="84"/>
  <c r="F7" i="62" l="1"/>
  <c r="C12" i="62"/>
  <c r="M6" i="84" l="1"/>
  <c r="G9" i="84"/>
  <c r="O8" i="84" l="1"/>
  <c r="G8" i="84"/>
  <c r="O7" i="84"/>
  <c r="M7" i="84"/>
  <c r="G7" i="84"/>
  <c r="E12" i="62" l="1"/>
  <c r="D12" i="62"/>
  <c r="F6" i="62" l="1"/>
  <c r="F5" i="62"/>
  <c r="F9" i="86"/>
  <c r="F10" i="86"/>
  <c r="F12" i="86"/>
  <c r="F14" i="86"/>
  <c r="F18" i="86"/>
  <c r="F5" i="86"/>
  <c r="F12" i="62" l="1"/>
  <c r="D19" i="86"/>
  <c r="E19" i="86"/>
  <c r="D17" i="86"/>
  <c r="E17" i="86"/>
  <c r="D13" i="86"/>
  <c r="E13" i="86"/>
  <c r="D7" i="86"/>
  <c r="E7" i="86"/>
  <c r="F7" i="86" l="1"/>
  <c r="F13" i="86"/>
  <c r="F17" i="86"/>
  <c r="F19" i="86"/>
  <c r="D26" i="86"/>
  <c r="E26" i="86"/>
  <c r="C19" i="86"/>
  <c r="E33" i="43" l="1"/>
  <c r="F26" i="86"/>
  <c r="C17" i="86" l="1"/>
  <c r="C13" i="86"/>
  <c r="C7" i="86"/>
  <c r="C26" i="86" l="1"/>
  <c r="D33" i="43" l="1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</calcChain>
</file>

<file path=xl/sharedStrings.xml><?xml version="1.0" encoding="utf-8"?>
<sst xmlns="http://schemas.openxmlformats.org/spreadsheetml/2006/main" count="371" uniqueCount="309">
  <si>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</si>
  <si>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</si>
  <si>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</si>
  <si>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</si>
  <si>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</si>
  <si>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</si>
  <si>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</si>
  <si>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</si>
  <si>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</si>
  <si>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</si>
  <si>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</si>
  <si>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</si>
  <si>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</si>
  <si>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</si>
  <si>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</si>
  <si>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</si>
  <si>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</si>
  <si>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</si>
  <si>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</si>
  <si>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</si>
  <si>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</si>
  <si>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</si>
  <si>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</si>
  <si>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</si>
  <si>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Függő, átfutó bevételek</t>
  </si>
  <si>
    <t>Függő, átfutó kiadások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</si>
  <si>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</si>
  <si>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</si>
  <si>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</si>
  <si>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</si>
  <si>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</si>
  <si>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</si>
  <si>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</si>
  <si>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</si>
  <si>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</si>
  <si>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</si>
  <si>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</si>
  <si>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4.Egyéb működési célú támogatások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</si>
  <si>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</si>
  <si>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</si>
  <si>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</si>
  <si>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</si>
  <si>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</si>
  <si>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</si>
  <si>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</si>
  <si>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</si>
  <si>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</si>
  <si>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</si>
  <si>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</si>
  <si>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</si>
  <si>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</si>
  <si>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</si>
  <si>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</si>
  <si>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</si>
  <si>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</si>
  <si>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</si>
  <si>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</si>
  <si>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</si>
  <si>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</si>
  <si>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</si>
  <si>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</si>
  <si>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</si>
  <si>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</si>
  <si>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</si>
  <si>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</si>
  <si>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</si>
  <si>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</si>
  <si>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</si>
  <si>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</si>
  <si>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</si>
  <si>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</si>
  <si>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</si>
  <si>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</si>
  <si>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</si>
  <si>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</si>
  <si>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</si>
  <si>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</si>
  <si>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</si>
  <si>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</si>
  <si>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</si>
  <si>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</si>
  <si>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</si>
  <si>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</si>
  <si>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</si>
  <si>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</si>
  <si>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6.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</si>
  <si>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</si>
  <si>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</si>
  <si>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</si>
  <si>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</si>
  <si>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</si>
  <si>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Sorsz.</t>
  </si>
  <si>
    <t>Adatok E Ft-ban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</si>
  <si>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</si>
  <si>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</si>
  <si>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</si>
  <si>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</si>
  <si>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</si>
  <si>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</si>
  <si>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6.Tervezett maradvány és tartalék előirányzata</t>
  </si>
  <si>
    <t>1. Államháztartáson belüli megelőlegezések visszafizetése</t>
  </si>
  <si>
    <t>Előző évi állományi érték</t>
  </si>
  <si>
    <t>Tárgyévi állományi érték</t>
  </si>
  <si>
    <t>Eszközök</t>
  </si>
  <si>
    <t>A/I.</t>
  </si>
  <si>
    <t>Immateriális javak</t>
  </si>
  <si>
    <t>A/II.</t>
  </si>
  <si>
    <t>Tárgyi eszközök</t>
  </si>
  <si>
    <t>A/III.</t>
  </si>
  <si>
    <t>Befektetett pénzügyi eszközök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</si>
  <si>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</si>
  <si>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</si>
  <si>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</si>
  <si>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</si>
  <si>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</si>
  <si>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</si>
  <si>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</si>
  <si>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</si>
  <si>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</si>
  <si>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</si>
  <si>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</si>
  <si>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</si>
  <si>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</si>
  <si>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</si>
  <si>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</si>
  <si>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</si>
  <si>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</si>
  <si>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</si>
  <si>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</si>
  <si>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</si>
  <si>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</si>
  <si>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</si>
  <si>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</si>
  <si>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</si>
  <si>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</si>
  <si>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Költségvetés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</si>
  <si>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</si>
  <si>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</si>
  <si>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</si>
  <si>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</si>
  <si>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</si>
  <si>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</si>
  <si>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</si>
  <si>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</si>
  <si>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</si>
  <si>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</si>
  <si>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</si>
  <si>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</si>
  <si>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</si>
  <si>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</si>
  <si>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</si>
  <si>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</si>
  <si>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</si>
  <si>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forrásai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</si>
  <si>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</si>
  <si>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</si>
  <si>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</si>
  <si>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</si>
  <si>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</si>
  <si>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</si>
  <si>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</si>
  <si>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</si>
  <si>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</si>
  <si>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</si>
  <si>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</si>
  <si>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</si>
  <si>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</si>
  <si>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</si>
  <si>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</si>
  <si>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 xml:space="preserve">Passzív időbeli elhatárolások </t>
  </si>
  <si>
    <t>Források összesen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</si>
  <si>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</si>
  <si>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</si>
  <si>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</si>
  <si>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</si>
  <si>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</si>
  <si>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3.. Központi irányítószervi kiadások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</si>
  <si>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</si>
  <si>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</si>
  <si>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</si>
  <si>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</si>
  <si>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</si>
  <si>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</si>
  <si>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Napköziotthonos óvoda összesen</t>
  </si>
  <si>
    <t>Önkormányzat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</si>
  <si>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</si>
  <si>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</si>
  <si>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</si>
  <si>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</si>
  <si>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</si>
  <si>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</si>
  <si>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</si>
  <si>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</si>
  <si>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</si>
  <si>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</si>
  <si>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</si>
  <si>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01-</t>
  </si>
  <si>
    <t>Alaptevékenység költségvetési bevételei</t>
  </si>
  <si>
    <t>02.</t>
  </si>
  <si>
    <t>Alaptevékenység költségvetési kiadásai</t>
  </si>
  <si>
    <t>Alaptevékenység költségvetési egyenlege</t>
  </si>
  <si>
    <t>03.</t>
  </si>
  <si>
    <t>Alaptevékenység finanszirozási bevétele</t>
  </si>
  <si>
    <t>04.</t>
  </si>
  <si>
    <t>Alaptevékenység finanszirozási kiadása</t>
  </si>
  <si>
    <t>Alaptevékenység finanszirozási egyenlege</t>
  </si>
  <si>
    <t>Alaptevékenység maradványa</t>
  </si>
  <si>
    <t>Összes maradvány</t>
  </si>
  <si>
    <t>Alaptevékenység szabad maradványa</t>
  </si>
  <si>
    <t>Beruházás</t>
  </si>
  <si>
    <t>Megnevezése</t>
  </si>
  <si>
    <t>Eredeti ei.</t>
  </si>
  <si>
    <t>Módos.ei.</t>
  </si>
  <si>
    <t>Teljesités</t>
  </si>
  <si>
    <t>3. Egyéb felhalmozási kiadások (részesedés vásárlása)</t>
  </si>
  <si>
    <t>VAGYONKIMUTATÁS</t>
  </si>
  <si>
    <t>A könyvviteli mérlegben szereplő eszközökről, forrásokról</t>
  </si>
  <si>
    <t>Adatok ezer forintban</t>
  </si>
  <si>
    <t>ESZKÖZÖK</t>
  </si>
  <si>
    <t>Bruttó érték</t>
  </si>
  <si>
    <t>Écs,értékvesztés</t>
  </si>
  <si>
    <t>Állományi érték</t>
  </si>
  <si>
    <t>I.  Immateriális javak összesen</t>
  </si>
  <si>
    <t xml:space="preserve">    1. Immat.javak</t>
  </si>
  <si>
    <t xml:space="preserve">II. Tárgyi eszközök </t>
  </si>
  <si>
    <t xml:space="preserve">     1. Földterületek</t>
  </si>
  <si>
    <t xml:space="preserve">     2.Telkek</t>
  </si>
  <si>
    <t xml:space="preserve">     3. Épületek</t>
  </si>
  <si>
    <t xml:space="preserve">     4. Építmények</t>
  </si>
  <si>
    <t xml:space="preserve">     1. Gépek, berend.</t>
  </si>
  <si>
    <t xml:space="preserve">     2. Járművek</t>
  </si>
  <si>
    <t xml:space="preserve">     3. Beruházások</t>
  </si>
  <si>
    <t>III. Befektetett eszközök</t>
  </si>
  <si>
    <t xml:space="preserve">     1. Tartós részesedések</t>
  </si>
  <si>
    <t>B.Nemzeti vagyoba tart.forgóe.</t>
  </si>
  <si>
    <t>I. Készletek</t>
  </si>
  <si>
    <t>C. Pénzeszközök</t>
  </si>
  <si>
    <t>D. Követelések</t>
  </si>
  <si>
    <t>követelések közhatalmi bevételre</t>
  </si>
  <si>
    <t>követelésk működ.bevételre</t>
  </si>
  <si>
    <t>egyéb követelések</t>
  </si>
  <si>
    <t>E.Egyéb eszközoldali elsz.</t>
  </si>
  <si>
    <t>F.Aktiv időbeni elhat.</t>
  </si>
  <si>
    <t>E S Z K Ö Z Ö K   Ö S S Z E S</t>
  </si>
  <si>
    <t>FORRÁSOK</t>
  </si>
  <si>
    <t>Nemzeti vagyon és egyéb eszk</t>
  </si>
  <si>
    <t>indulás kori értéke és vált.</t>
  </si>
  <si>
    <t>G/IV. Felhalm.eredmény</t>
  </si>
  <si>
    <t>G/VI.Mérleg szerinti eredmény</t>
  </si>
  <si>
    <t>G. Saját tőke</t>
  </si>
  <si>
    <t>H/I.ktg.vet.évben esed.követ.</t>
  </si>
  <si>
    <t>H/II.ktg.vet.évet követően es.köv.</t>
  </si>
  <si>
    <t>J.Passziv időbeni elhat</t>
  </si>
  <si>
    <t>F O R R Á S O K  Ö S S Z E S</t>
  </si>
  <si>
    <t>4.3. Vagyoni tipusu adók</t>
  </si>
  <si>
    <t>4.4. Értékesitési és forgalmi adók</t>
  </si>
  <si>
    <t>tartalék</t>
  </si>
  <si>
    <t>Előző évi hitel visszafizetése</t>
  </si>
  <si>
    <t>Kötelezettséggel terhelt maradvány</t>
  </si>
  <si>
    <t>Likvid hitel felvétele</t>
  </si>
  <si>
    <t xml:space="preserve">                                                                 BORSODBÓTA  KÖZSÉG ÖNKORMÁNYZATÁNAK 2018. ÉVI ÖSSZESÍTETT MÉRLEGE                                                                                   </t>
  </si>
  <si>
    <t>2018. eredeti előirányzat</t>
  </si>
  <si>
    <t>2018. módosított előirányzat</t>
  </si>
  <si>
    <t>Pénzügyi lízing kiadásai</t>
  </si>
  <si>
    <t>Közös hivatal</t>
  </si>
  <si>
    <t>2018. év eredeti előirányzat</t>
  </si>
  <si>
    <t>2018. év módosított előirányzat</t>
  </si>
  <si>
    <t>Borsodbóta  Községi Önkormányzat 2018.év bevételei intézményenként</t>
  </si>
  <si>
    <t>Borsodbóta  Községi Önkormányzat kiadásai 2018.év intézményenként</t>
  </si>
  <si>
    <t>Borsodbóta Községi Önkormányzat létszámadatai 2018.évben</t>
  </si>
  <si>
    <t>Borsodbóta KÖZSÉGI ÖNKORMÁNYZAT 2018. ÉVRE VONATKOZÓ ÁLLAMI TÁMOGATÁSOK</t>
  </si>
  <si>
    <t>MARADVÁNYKIMUTATÁS 2018.</t>
  </si>
  <si>
    <t>Állami hozzájárulás és támogatás  2018. eredeti előirányzat</t>
  </si>
  <si>
    <t>Állami hozzájárulás és támogatás  2018. módosított előirányzat</t>
  </si>
  <si>
    <t>Állami hozzájárulás és támogatás  2018. év teljesítés</t>
  </si>
  <si>
    <t xml:space="preserve">        </t>
  </si>
  <si>
    <t>2. Pénzügyi lizing kiadásai</t>
  </si>
  <si>
    <t xml:space="preserve"> eredeti tervezett létszám             2018. évre</t>
  </si>
  <si>
    <t>módosított tervezett létszám 2018. évre</t>
  </si>
  <si>
    <t>2018. év tény létszám</t>
  </si>
  <si>
    <t>A …........sz.rendelet melléklete</t>
  </si>
  <si>
    <t>A …............sz.rendelet  2. sz.melléklete</t>
  </si>
  <si>
    <t>1.sz. melléklet a …........... sz.rendelethez</t>
  </si>
  <si>
    <t>A …....................sz.rendelet 4.sz. melléklete</t>
  </si>
  <si>
    <t>A …..................sz. rendelet 5.sz. melléklete</t>
  </si>
  <si>
    <t>Borsodbóta Községi önkormányzat beruházási célú kiadásai feladatonként</t>
  </si>
  <si>
    <t>EFOP-os pályázat- ingatlan vásárlása</t>
  </si>
  <si>
    <t>Kisértékű tárgyi eszköz- sátai pihenő-porszívó</t>
  </si>
  <si>
    <t>Kisértékű tárgyi eszköz- manóka gyerekház- mosógép</t>
  </si>
  <si>
    <t>Közfoglalkoztatás- fűkaszák</t>
  </si>
  <si>
    <t>Közfoglalkoztatás- utánfutó</t>
  </si>
  <si>
    <t>Műfüves pálya</t>
  </si>
  <si>
    <t>Hivatal- napelemes rendszer</t>
  </si>
  <si>
    <t>közösségi ház - energetikai korszerűsítés</t>
  </si>
  <si>
    <t>A …........................ sz. rendelet 6.sz.melléklete</t>
  </si>
  <si>
    <t>Hivatalsegéd</t>
  </si>
  <si>
    <t>Szociális étkeztetés</t>
  </si>
  <si>
    <t>Biztos kezdet gyerekház</t>
  </si>
  <si>
    <t>Szociális étkezetés, biztos kezdet gyerekház</t>
  </si>
  <si>
    <t>Közfoglalkoztatás</t>
  </si>
  <si>
    <t>EFOP-os pályázat</t>
  </si>
  <si>
    <t>Közös Önkormányzati Hivatal</t>
  </si>
  <si>
    <t>Közös Hivatal</t>
  </si>
  <si>
    <t>BORSODBÓTA  ÖNKORMÁNYZAT ÉS INTÉZMÉNYE ÖSSZEVONT  VAGYONMÉRLEGE 2018. ÉVBEN</t>
  </si>
  <si>
    <t>2018.december 31.</t>
  </si>
  <si>
    <t>A …............................sz.rendelethez</t>
  </si>
  <si>
    <t>A  ….................... sz. rendelet  9.sz.melléklete</t>
  </si>
  <si>
    <t>10.sz.melléklet</t>
  </si>
  <si>
    <t>A …....................sz.rendelet 7.sz.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</si>
</sst>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0.0"/>
    <numFmt numFmtId="167" formatCode="_-* #,##0\ _F_t_-;\-* #,##0\ _F_t_-;_-* &quot;-&quot;??\ _F_t_-;_-@_-"/>
    <numFmt numFmtId="168" formatCode="#,##0\ &quot;Ft&quot;"/>
  </numFmts>
  <fonts count="16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6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5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/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3" xfId="1" applyFont="1" applyFill="1" applyBorder="1" applyAlignment="1" applyProtection="1">
      <alignment horizontal="center" vertical="center" textRotation="90" wrapText="1"/>
    </xf>
    <xf numFmtId="3" fontId="5" fillId="4" borderId="3" xfId="1" applyNumberFormat="1" applyFont="1" applyFill="1" applyBorder="1" applyAlignment="1" applyProtection="1">
      <alignment horizontal="center" vertical="center" wrapText="1"/>
    </xf>
    <xf numFmtId="165" fontId="5" fillId="5" borderId="3" xfId="1" applyNumberFormat="1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5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textRotation="90" wrapText="1"/>
    </xf>
    <xf numFmtId="3" fontId="6" fillId="4" borderId="3" xfId="1" applyNumberFormat="1" applyFont="1" applyFill="1" applyBorder="1" applyAlignment="1" applyProtection="1">
      <alignment horizontal="right" vertical="center" wrapText="1"/>
    </xf>
    <xf numFmtId="3" fontId="5" fillId="5" borderId="3" xfId="1" applyNumberFormat="1" applyFont="1" applyFill="1" applyBorder="1" applyAlignment="1" applyProtection="1">
      <alignment horizontal="right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right" vertical="center" wrapText="1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167" fontId="11" fillId="0" borderId="1" xfId="3" applyNumberFormat="1" applyFont="1" applyBorder="1"/>
    <xf numFmtId="167" fontId="3" fillId="4" borderId="1" xfId="3" applyNumberFormat="1" applyFont="1" applyFill="1" applyBorder="1"/>
    <xf numFmtId="0" fontId="14" fillId="0" borderId="0" xfId="0" applyFont="1"/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6" fillId="0" borderId="0" xfId="2" applyFont="1"/>
    <xf numFmtId="0" fontId="10" fillId="0" borderId="0" xfId="2" applyFont="1" applyAlignment="1">
      <alignment horizontal="right"/>
    </xf>
    <xf numFmtId="0" fontId="6" fillId="0" borderId="9" xfId="2" applyFont="1" applyBorder="1" applyAlignment="1">
      <alignment horizontal="center"/>
    </xf>
    <xf numFmtId="0" fontId="6" fillId="0" borderId="9" xfId="2" applyFont="1" applyBorder="1" applyAlignment="1">
      <alignment horizontal="right"/>
    </xf>
    <xf numFmtId="0" fontId="3" fillId="4" borderId="1" xfId="2" applyFont="1" applyFill="1" applyBorder="1"/>
    <xf numFmtId="1" fontId="3" fillId="4" borderId="1" xfId="2" applyNumberFormat="1" applyFont="1" applyFill="1" applyBorder="1" applyAlignment="1">
      <alignment horizontal="distributed"/>
    </xf>
    <xf numFmtId="0" fontId="11" fillId="0" borderId="1" xfId="2" applyFont="1" applyBorder="1"/>
    <xf numFmtId="167" fontId="11" fillId="0" borderId="1" xfId="4" applyNumberFormat="1" applyFont="1" applyBorder="1" applyAlignment="1"/>
    <xf numFmtId="167" fontId="3" fillId="4" borderId="1" xfId="4" applyNumberFormat="1" applyFont="1" applyFill="1" applyBorder="1" applyAlignment="1"/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168" fontId="10" fillId="0" borderId="0" xfId="2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168" fontId="6" fillId="0" borderId="0" xfId="2" applyNumberFormat="1" applyFont="1" applyAlignment="1">
      <alignment horizontal="right" vertic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/>
    </xf>
    <xf numFmtId="168" fontId="3" fillId="5" borderId="1" xfId="2" applyNumberFormat="1" applyFont="1" applyFill="1" applyBorder="1"/>
    <xf numFmtId="167" fontId="3" fillId="4" borderId="1" xfId="4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167" fontId="11" fillId="0" borderId="1" xfId="4" applyNumberFormat="1" applyFont="1" applyBorder="1"/>
    <xf numFmtId="0" fontId="11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 vertical="center"/>
    </xf>
    <xf numFmtId="167" fontId="3" fillId="0" borderId="1" xfId="4" applyNumberFormat="1" applyFont="1" applyBorder="1"/>
    <xf numFmtId="167" fontId="3" fillId="5" borderId="1" xfId="4" applyNumberFormat="1" applyFont="1" applyFill="1" applyBorder="1"/>
    <xf numFmtId="167" fontId="3" fillId="4" borderId="1" xfId="4" applyNumberFormat="1" applyFont="1" applyFill="1" applyBorder="1"/>
    <xf numFmtId="167" fontId="11" fillId="0" borderId="1" xfId="4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168" fontId="6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0" fontId="4" fillId="0" borderId="0" xfId="0" applyFont="1"/>
    <xf numFmtId="0" fontId="15" fillId="0" borderId="0" xfId="0" applyFont="1"/>
    <xf numFmtId="167" fontId="0" fillId="0" borderId="0" xfId="0" applyNumberFormat="1"/>
    <xf numFmtId="3" fontId="6" fillId="0" borderId="1" xfId="0" applyNumberFormat="1" applyFont="1" applyFill="1" applyBorder="1" applyAlignment="1"/>
    <xf numFmtId="0" fontId="10" fillId="0" borderId="0" xfId="2" applyFont="1" applyAlignment="1">
      <alignment horizontal="right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center" wrapText="1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3" fillId="4" borderId="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 wrapText="1"/>
    </xf>
    <xf numFmtId="0" fontId="7" fillId="0" borderId="0" xfId="2" applyFont="1" applyBorder="1" applyAlignment="1">
      <alignment horizontal="center"/>
    </xf>
    <xf numFmtId="0" fontId="3" fillId="5" borderId="3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</cellXfs>
  <cellStyles count="5">
    <cellStyle name="Ezres" xfId="3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zoomScale="120" zoomScaleNormal="120" workbookViewId="0">
      <selection activeCell="K4" sqref="K1:K1048576"/>
    </sheetView>
  </sheetViews>
  <sheetFormatPr defaultColWidth="9.109375" defaultRowHeight="13.5" customHeight="1" x14ac:dyDescent="0.2"/>
  <cols>
    <col min="1" max="1" width="4" style="65" customWidth="1"/>
    <col min="2" max="2" width="33.5546875" style="35" customWidth="1"/>
    <col min="3" max="3" width="5.33203125" style="25" hidden="1" customWidth="1"/>
    <col min="4" max="4" width="10.88671875" style="25" customWidth="1"/>
    <col min="5" max="5" width="11.33203125" style="25" customWidth="1"/>
    <col min="6" max="6" width="3.44140625" style="25" customWidth="1"/>
    <col min="7" max="7" width="4.109375" style="65" customWidth="1"/>
    <col min="8" max="8" width="31.44140625" style="25" customWidth="1"/>
    <col min="9" max="9" width="10.5546875" style="25" customWidth="1"/>
    <col min="10" max="10" width="10.109375" style="25" customWidth="1"/>
    <col min="11" max="11" width="0.109375" style="25" customWidth="1"/>
    <col min="12" max="12" width="6.44140625" style="25" customWidth="1"/>
    <col min="13" max="13" width="9.109375" style="25"/>
    <col min="14" max="14" width="11.109375" style="25" bestFit="1" customWidth="1"/>
    <col min="15" max="16384" width="9.109375" style="25"/>
  </cols>
  <sheetData>
    <row r="1" spans="1:14" ht="13.5" customHeight="1" x14ac:dyDescent="0.2">
      <c r="A1" s="65">
        <v>7</v>
      </c>
      <c r="I1" s="256" t="s">
        <v>282</v>
      </c>
      <c r="J1" s="256"/>
      <c r="K1" s="256"/>
    </row>
    <row r="2" spans="1:14" ht="13.5" customHeight="1" x14ac:dyDescent="0.3">
      <c r="A2" s="253" t="s">
        <v>260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4" ht="13.5" customHeight="1" x14ac:dyDescent="0.3">
      <c r="A3" s="71"/>
      <c r="B3" s="72"/>
      <c r="C3" s="72"/>
      <c r="D3" s="153"/>
      <c r="E3" s="193"/>
      <c r="F3" s="72"/>
      <c r="G3" s="72"/>
      <c r="H3" s="72"/>
      <c r="I3" s="255" t="s">
        <v>171</v>
      </c>
      <c r="J3" s="255"/>
      <c r="K3" s="255"/>
    </row>
    <row r="4" spans="1:14" s="26" customFormat="1" ht="40.5" customHeight="1" x14ac:dyDescent="0.25">
      <c r="A4" s="61"/>
      <c r="B4" s="36" t="s">
        <v>1</v>
      </c>
      <c r="C4" s="37" t="s">
        <v>81</v>
      </c>
      <c r="D4" s="37" t="s">
        <v>261</v>
      </c>
      <c r="E4" s="37" t="s">
        <v>262</v>
      </c>
      <c r="F4" s="36"/>
      <c r="G4" s="36"/>
      <c r="H4" s="36" t="s">
        <v>0</v>
      </c>
      <c r="I4" s="36" t="s">
        <v>261</v>
      </c>
      <c r="J4" s="37" t="s">
        <v>262</v>
      </c>
      <c r="K4" s="37"/>
      <c r="L4" s="18"/>
    </row>
    <row r="5" spans="1:14" s="27" customFormat="1" ht="13.5" customHeight="1" x14ac:dyDescent="0.2">
      <c r="A5" s="62" t="s">
        <v>6</v>
      </c>
      <c r="B5" s="38" t="s">
        <v>61</v>
      </c>
      <c r="C5" s="39" t="e">
        <f>SUM(C6+C7+C11+C13)</f>
        <v>#REF!</v>
      </c>
      <c r="D5" s="39">
        <v>206616607</v>
      </c>
      <c r="E5" s="39">
        <v>311093507</v>
      </c>
      <c r="F5" s="167"/>
      <c r="G5" s="40" t="s">
        <v>2</v>
      </c>
      <c r="H5" s="38" t="s">
        <v>62</v>
      </c>
      <c r="I5" s="39">
        <v>78732356</v>
      </c>
      <c r="J5" s="39">
        <v>251462587</v>
      </c>
      <c r="K5" s="166"/>
      <c r="L5" s="10"/>
    </row>
    <row r="6" spans="1:14" s="27" customFormat="1" ht="13.5" customHeight="1" x14ac:dyDescent="0.2">
      <c r="A6" s="63"/>
      <c r="B6" s="28" t="s">
        <v>22</v>
      </c>
      <c r="C6" s="41" t="e">
        <f>SUM(#REF!/#REF!)*100</f>
        <v>#REF!</v>
      </c>
      <c r="D6" s="3">
        <v>10941050</v>
      </c>
      <c r="E6" s="3">
        <v>10941050</v>
      </c>
      <c r="F6" s="167"/>
      <c r="G6" s="19"/>
      <c r="H6" s="2" t="s">
        <v>8</v>
      </c>
      <c r="I6" s="3">
        <v>15303567</v>
      </c>
      <c r="J6" s="3">
        <v>119983575</v>
      </c>
      <c r="K6" s="166"/>
      <c r="L6" s="11"/>
    </row>
    <row r="7" spans="1:14" s="27" customFormat="1" ht="13.5" customHeight="1" x14ac:dyDescent="0.2">
      <c r="A7" s="63"/>
      <c r="B7" s="28" t="s">
        <v>50</v>
      </c>
      <c r="C7" s="23" t="e">
        <f t="shared" ref="C7" si="0">SUM(C8,C9,C10)</f>
        <v>#REF!</v>
      </c>
      <c r="D7" s="23"/>
      <c r="E7" s="23">
        <v>300152457</v>
      </c>
      <c r="F7" s="167"/>
      <c r="G7" s="19"/>
      <c r="H7" s="2" t="s">
        <v>44</v>
      </c>
      <c r="I7" s="3">
        <v>2944584</v>
      </c>
      <c r="J7" s="3">
        <v>14897817</v>
      </c>
      <c r="K7" s="166"/>
      <c r="L7" s="11"/>
    </row>
    <row r="8" spans="1:14" ht="13.5" customHeight="1" x14ac:dyDescent="0.2">
      <c r="A8" s="64"/>
      <c r="B8" s="4" t="s">
        <v>51</v>
      </c>
      <c r="C8" s="24"/>
      <c r="D8" s="5">
        <v>141341403</v>
      </c>
      <c r="E8" s="5">
        <v>156221223</v>
      </c>
      <c r="F8" s="167"/>
      <c r="G8" s="19"/>
      <c r="H8" s="2"/>
      <c r="I8" s="3"/>
      <c r="J8" s="3"/>
      <c r="K8" s="166"/>
      <c r="L8" s="13"/>
    </row>
    <row r="9" spans="1:14" ht="13.5" customHeight="1" x14ac:dyDescent="0.2">
      <c r="A9" s="64"/>
      <c r="B9" s="4" t="s">
        <v>53</v>
      </c>
      <c r="C9" s="24" t="e">
        <f>SUM(#REF!/#REF!)*100</f>
        <v>#REF!</v>
      </c>
      <c r="D9" s="5"/>
      <c r="E9" s="5"/>
      <c r="F9" s="167"/>
      <c r="G9" s="1"/>
      <c r="H9" s="2"/>
      <c r="I9" s="3"/>
      <c r="J9" s="3"/>
      <c r="K9" s="166"/>
      <c r="L9" s="13"/>
      <c r="N9" s="30"/>
    </row>
    <row r="10" spans="1:14" ht="13.5" customHeight="1" x14ac:dyDescent="0.2">
      <c r="A10" s="64"/>
      <c r="B10" s="4" t="s">
        <v>52</v>
      </c>
      <c r="C10" s="24" t="e">
        <f>SUM(#REF!/#REF!)*100</f>
        <v>#REF!</v>
      </c>
      <c r="D10" s="5">
        <v>12709211</v>
      </c>
      <c r="E10" s="5">
        <v>143931234</v>
      </c>
      <c r="F10" s="167"/>
      <c r="G10" s="1"/>
      <c r="H10" s="2"/>
      <c r="I10" s="3"/>
      <c r="J10" s="3"/>
      <c r="K10" s="166"/>
      <c r="L10" s="13"/>
    </row>
    <row r="11" spans="1:14" ht="13.5" customHeight="1" x14ac:dyDescent="0.2">
      <c r="A11" s="63"/>
      <c r="B11" s="28" t="s">
        <v>54</v>
      </c>
      <c r="C11" s="3" t="e">
        <f>SUM(C12:C12)</f>
        <v>#REF!</v>
      </c>
      <c r="D11" s="3"/>
      <c r="E11" s="3"/>
      <c r="F11" s="167"/>
      <c r="G11" s="1"/>
      <c r="H11" s="2" t="s">
        <v>45</v>
      </c>
      <c r="I11" s="3">
        <v>29768992</v>
      </c>
      <c r="J11" s="3">
        <v>86292134</v>
      </c>
      <c r="K11" s="166"/>
      <c r="L11" s="13"/>
    </row>
    <row r="12" spans="1:14" ht="13.5" customHeight="1" x14ac:dyDescent="0.2">
      <c r="A12" s="64"/>
      <c r="B12" s="4" t="s">
        <v>55</v>
      </c>
      <c r="C12" s="24" t="e">
        <f>SUM(#REF!/#REF!)*100</f>
        <v>#REF!</v>
      </c>
      <c r="D12" s="5"/>
      <c r="E12" s="5"/>
      <c r="F12" s="167"/>
      <c r="G12" s="1"/>
      <c r="H12" s="7"/>
      <c r="I12" s="29"/>
      <c r="J12" s="29"/>
      <c r="K12" s="166"/>
      <c r="L12" s="13"/>
    </row>
    <row r="13" spans="1:14" ht="13.5" customHeight="1" x14ac:dyDescent="0.2">
      <c r="A13" s="63"/>
      <c r="B13" s="28" t="s">
        <v>56</v>
      </c>
      <c r="C13" s="3" t="e">
        <f t="shared" ref="C13" si="1">SUM(C14:C18)</f>
        <v>#REF!</v>
      </c>
      <c r="D13" s="3">
        <v>7732779</v>
      </c>
      <c r="E13" s="3">
        <v>7732779</v>
      </c>
      <c r="F13" s="167"/>
      <c r="G13" s="1"/>
      <c r="H13" s="66" t="s">
        <v>46</v>
      </c>
      <c r="I13" s="3">
        <v>22100213</v>
      </c>
      <c r="J13" s="3">
        <v>20438638</v>
      </c>
      <c r="K13" s="166"/>
      <c r="L13" s="13"/>
    </row>
    <row r="14" spans="1:14" ht="13.5" customHeight="1" x14ac:dyDescent="0.2">
      <c r="A14" s="64"/>
      <c r="B14" s="4" t="s">
        <v>57</v>
      </c>
      <c r="C14" s="24" t="e">
        <f>SUM(#REF!/#REF!)*100</f>
        <v>#REF!</v>
      </c>
      <c r="D14" s="5"/>
      <c r="E14" s="5"/>
      <c r="F14" s="167"/>
      <c r="G14" s="1"/>
      <c r="H14" s="31" t="s">
        <v>98</v>
      </c>
      <c r="I14" s="5"/>
      <c r="J14" s="5"/>
      <c r="K14" s="166"/>
      <c r="L14" s="13"/>
    </row>
    <row r="15" spans="1:14" ht="13.5" customHeight="1" x14ac:dyDescent="0.2">
      <c r="A15" s="64"/>
      <c r="B15" s="4" t="s">
        <v>58</v>
      </c>
      <c r="C15" s="24"/>
      <c r="D15" s="5">
        <v>921379</v>
      </c>
      <c r="E15" s="5">
        <v>921379</v>
      </c>
      <c r="F15" s="167"/>
      <c r="G15" s="1"/>
      <c r="H15" s="6" t="s">
        <v>172</v>
      </c>
      <c r="I15" s="29">
        <v>3070624</v>
      </c>
      <c r="J15" s="29">
        <v>3070924</v>
      </c>
      <c r="K15" s="166"/>
      <c r="L15" s="13"/>
    </row>
    <row r="16" spans="1:14" ht="13.5" customHeight="1" x14ac:dyDescent="0.2">
      <c r="A16" s="64"/>
      <c r="B16" s="4" t="s">
        <v>254</v>
      </c>
      <c r="C16" s="24" t="e">
        <f>SUM(#REF!/#REF!)*100</f>
        <v>#REF!</v>
      </c>
      <c r="D16" s="5">
        <v>2105000</v>
      </c>
      <c r="E16" s="5">
        <v>2105000</v>
      </c>
      <c r="F16" s="167"/>
      <c r="G16" s="1"/>
      <c r="H16" s="7" t="s">
        <v>173</v>
      </c>
      <c r="I16" s="8">
        <v>100000</v>
      </c>
      <c r="J16" s="8">
        <v>7030100</v>
      </c>
      <c r="K16" s="166"/>
      <c r="L16" s="13"/>
    </row>
    <row r="17" spans="1:12" ht="13.5" customHeight="1" x14ac:dyDescent="0.2">
      <c r="A17" s="64"/>
      <c r="B17" s="4" t="s">
        <v>255</v>
      </c>
      <c r="C17" s="24"/>
      <c r="D17" s="5">
        <v>4706400</v>
      </c>
      <c r="E17" s="5">
        <v>4706400</v>
      </c>
      <c r="F17" s="167"/>
      <c r="G17" s="1"/>
      <c r="H17" s="6" t="s">
        <v>256</v>
      </c>
      <c r="I17" s="249">
        <v>18929289</v>
      </c>
      <c r="J17" s="249">
        <v>7408401</v>
      </c>
      <c r="K17" s="166"/>
      <c r="L17" s="13"/>
    </row>
    <row r="18" spans="1:12" ht="13.5" customHeight="1" x14ac:dyDescent="0.2">
      <c r="A18" s="64"/>
      <c r="B18" s="4" t="s">
        <v>59</v>
      </c>
      <c r="C18" s="24"/>
      <c r="D18" s="5"/>
      <c r="E18" s="5"/>
      <c r="F18" s="167"/>
      <c r="G18" s="1"/>
      <c r="H18" s="2" t="s">
        <v>47</v>
      </c>
      <c r="I18" s="32">
        <v>8615000</v>
      </c>
      <c r="J18" s="32">
        <v>9850423</v>
      </c>
      <c r="K18" s="166"/>
      <c r="L18" s="13"/>
    </row>
    <row r="19" spans="1:12" s="27" customFormat="1" ht="13.5" customHeight="1" x14ac:dyDescent="0.2">
      <c r="A19" s="62" t="s">
        <v>3</v>
      </c>
      <c r="B19" s="43" t="s">
        <v>64</v>
      </c>
      <c r="C19" s="39" t="e">
        <f>SUM(C23+C22+C20)</f>
        <v>#REF!</v>
      </c>
      <c r="D19" s="39"/>
      <c r="E19" s="39">
        <v>26373468</v>
      </c>
      <c r="F19" s="167"/>
      <c r="G19" s="40" t="s">
        <v>3</v>
      </c>
      <c r="H19" s="38" t="s">
        <v>63</v>
      </c>
      <c r="I19" s="39">
        <v>3482315</v>
      </c>
      <c r="J19" s="39">
        <v>53257546</v>
      </c>
      <c r="K19" s="166"/>
      <c r="L19" s="11"/>
    </row>
    <row r="20" spans="1:12" s="27" customFormat="1" ht="13.5" customHeight="1" x14ac:dyDescent="0.2">
      <c r="A20" s="63"/>
      <c r="B20" s="28" t="s">
        <v>60</v>
      </c>
      <c r="C20" s="23">
        <f>SUM(C21:C21)</f>
        <v>0</v>
      </c>
      <c r="D20" s="23"/>
      <c r="E20" s="23"/>
      <c r="F20" s="167"/>
      <c r="G20" s="19"/>
      <c r="H20" s="2" t="s">
        <v>48</v>
      </c>
      <c r="I20" s="32"/>
      <c r="J20" s="32">
        <v>1984189</v>
      </c>
      <c r="K20" s="166"/>
      <c r="L20" s="11"/>
    </row>
    <row r="21" spans="1:12" ht="13.5" customHeight="1" x14ac:dyDescent="0.2">
      <c r="A21" s="64"/>
      <c r="B21" s="4" t="s">
        <v>10</v>
      </c>
      <c r="C21" s="24">
        <v>0</v>
      </c>
      <c r="D21" s="33"/>
      <c r="E21" s="33"/>
      <c r="F21" s="167"/>
      <c r="G21" s="19"/>
      <c r="H21" s="2" t="s">
        <v>49</v>
      </c>
      <c r="I21" s="32">
        <v>3482315</v>
      </c>
      <c r="J21" s="32">
        <v>51273357</v>
      </c>
      <c r="K21" s="166"/>
      <c r="L21" s="16"/>
    </row>
    <row r="22" spans="1:12" ht="13.5" customHeight="1" x14ac:dyDescent="0.2">
      <c r="A22" s="63"/>
      <c r="B22" s="28" t="s">
        <v>89</v>
      </c>
      <c r="C22" s="41">
        <v>0</v>
      </c>
      <c r="D22" s="23"/>
      <c r="E22" s="23">
        <v>0</v>
      </c>
      <c r="F22" s="167"/>
      <c r="G22" s="1"/>
      <c r="H22" s="8"/>
      <c r="I22" s="8"/>
      <c r="J22" s="8"/>
      <c r="K22" s="166"/>
      <c r="L22" s="12"/>
    </row>
    <row r="23" spans="1:12" ht="13.5" customHeight="1" x14ac:dyDescent="0.2">
      <c r="A23" s="63"/>
      <c r="B23" s="28" t="s">
        <v>65</v>
      </c>
      <c r="C23" s="23" t="e">
        <f>SUM(C24:C25)</f>
        <v>#REF!</v>
      </c>
      <c r="D23" s="23">
        <v>1000000</v>
      </c>
      <c r="E23" s="23">
        <v>1000000</v>
      </c>
      <c r="F23" s="167"/>
      <c r="G23" s="19"/>
      <c r="H23" s="2" t="s">
        <v>11</v>
      </c>
      <c r="I23" s="3"/>
      <c r="J23" s="3"/>
      <c r="K23" s="166"/>
      <c r="L23" s="14"/>
    </row>
    <row r="24" spans="1:12" ht="13.5" customHeight="1" x14ac:dyDescent="0.2">
      <c r="A24" s="64"/>
      <c r="B24" s="34" t="s">
        <v>66</v>
      </c>
      <c r="C24" s="24" t="e">
        <f>SUM(#REF!/#REF!)*100</f>
        <v>#REF!</v>
      </c>
      <c r="D24" s="33"/>
      <c r="E24" s="33"/>
      <c r="F24" s="167"/>
      <c r="G24" s="1"/>
      <c r="H24" s="7" t="s">
        <v>174</v>
      </c>
      <c r="I24" s="29"/>
      <c r="J24" s="29"/>
      <c r="K24" s="166"/>
      <c r="L24" s="14"/>
    </row>
    <row r="25" spans="1:12" ht="13.5" customHeight="1" x14ac:dyDescent="0.2">
      <c r="A25" s="64"/>
      <c r="B25" s="34" t="s">
        <v>93</v>
      </c>
      <c r="C25" s="24" t="e">
        <f>SUM(#REF!/#REF!)*100</f>
        <v>#REF!</v>
      </c>
      <c r="D25" s="33"/>
      <c r="E25" s="33">
        <v>26373468</v>
      </c>
      <c r="F25" s="167"/>
      <c r="G25" s="1"/>
      <c r="H25" s="7"/>
      <c r="I25" s="29"/>
      <c r="J25" s="29"/>
      <c r="K25" s="166"/>
      <c r="L25" s="13"/>
    </row>
    <row r="26" spans="1:12" s="27" customFormat="1" ht="13.5" customHeight="1" x14ac:dyDescent="0.2">
      <c r="A26" s="62" t="s">
        <v>76</v>
      </c>
      <c r="B26" s="43" t="s">
        <v>67</v>
      </c>
      <c r="C26" s="39">
        <f t="shared" ref="C26" si="2">SUM(C27:C28)</f>
        <v>0</v>
      </c>
      <c r="D26" s="39"/>
      <c r="E26" s="39">
        <v>69791652</v>
      </c>
      <c r="F26" s="167"/>
      <c r="G26" s="40" t="s">
        <v>76</v>
      </c>
      <c r="H26" s="38" t="s">
        <v>68</v>
      </c>
      <c r="I26" s="39">
        <v>0</v>
      </c>
      <c r="J26" s="39">
        <v>10471661</v>
      </c>
      <c r="K26" s="166"/>
      <c r="L26" s="20"/>
    </row>
    <row r="27" spans="1:12" ht="13.5" customHeight="1" x14ac:dyDescent="0.2">
      <c r="A27" s="64"/>
      <c r="B27" s="4" t="s">
        <v>69</v>
      </c>
      <c r="C27" s="24">
        <v>0</v>
      </c>
      <c r="D27" s="5"/>
      <c r="E27" s="5">
        <v>69791652</v>
      </c>
      <c r="F27" s="167"/>
      <c r="G27" s="1"/>
      <c r="H27" s="7" t="s">
        <v>100</v>
      </c>
      <c r="I27" s="5"/>
      <c r="J27" s="5">
        <v>5325992</v>
      </c>
      <c r="K27" s="166"/>
      <c r="L27" s="13"/>
    </row>
    <row r="28" spans="1:12" ht="13.5" customHeight="1" x14ac:dyDescent="0.2">
      <c r="A28" s="64"/>
      <c r="B28" s="4" t="s">
        <v>259</v>
      </c>
      <c r="C28" s="24">
        <v>0</v>
      </c>
      <c r="D28" s="5"/>
      <c r="E28" s="5"/>
      <c r="F28" s="167"/>
      <c r="G28" s="1"/>
      <c r="H28" s="7" t="s">
        <v>263</v>
      </c>
      <c r="I28" s="29"/>
      <c r="J28" s="29">
        <v>5145669</v>
      </c>
      <c r="K28" s="166"/>
      <c r="L28" s="16"/>
    </row>
    <row r="29" spans="1:12" ht="13.5" customHeight="1" x14ac:dyDescent="0.2">
      <c r="A29" s="64"/>
      <c r="B29" s="4" t="s">
        <v>175</v>
      </c>
      <c r="C29" s="24"/>
      <c r="D29" s="5"/>
      <c r="E29" s="5">
        <v>0</v>
      </c>
      <c r="F29" s="167"/>
      <c r="G29" s="1"/>
      <c r="H29" s="7" t="s">
        <v>257</v>
      </c>
      <c r="I29" s="29"/>
      <c r="J29" s="29"/>
      <c r="K29" s="166"/>
      <c r="L29" s="16"/>
    </row>
    <row r="30" spans="1:12" s="27" customFormat="1" ht="13.5" customHeight="1" x14ac:dyDescent="0.2">
      <c r="A30" s="62" t="s">
        <v>4</v>
      </c>
      <c r="B30" s="44" t="s">
        <v>24</v>
      </c>
      <c r="C30" s="46">
        <v>0</v>
      </c>
      <c r="D30" s="45"/>
      <c r="E30" s="45"/>
      <c r="F30" s="167"/>
      <c r="G30" s="40" t="s">
        <v>4</v>
      </c>
      <c r="H30" s="47" t="s">
        <v>25</v>
      </c>
      <c r="I30" s="38"/>
      <c r="J30" s="38"/>
      <c r="K30" s="166"/>
      <c r="L30" s="11"/>
    </row>
    <row r="31" spans="1:12" s="26" customFormat="1" ht="13.5" customHeight="1" x14ac:dyDescent="0.25">
      <c r="A31" s="61" t="s">
        <v>5</v>
      </c>
      <c r="B31" s="53" t="s">
        <v>42</v>
      </c>
      <c r="C31" s="54" t="e">
        <f t="shared" ref="C31" si="3">SUM(C5,C19,C26,C30)</f>
        <v>#REF!</v>
      </c>
      <c r="D31" s="54">
        <v>173754443</v>
      </c>
      <c r="E31" s="54">
        <v>415991406</v>
      </c>
      <c r="F31" s="168"/>
      <c r="G31" s="36" t="s">
        <v>77</v>
      </c>
      <c r="H31" s="55" t="s">
        <v>43</v>
      </c>
      <c r="I31" s="56">
        <v>82214671</v>
      </c>
      <c r="J31" s="56">
        <v>315191794</v>
      </c>
      <c r="K31" s="169"/>
      <c r="L31" s="21"/>
    </row>
    <row r="32" spans="1:12" s="27" customFormat="1" ht="13.5" customHeight="1" x14ac:dyDescent="0.2">
      <c r="A32" s="62" t="s">
        <v>7</v>
      </c>
      <c r="B32" s="48" t="s">
        <v>20</v>
      </c>
      <c r="C32" s="50"/>
      <c r="D32" s="49">
        <v>0</v>
      </c>
      <c r="E32" s="49">
        <v>0</v>
      </c>
      <c r="F32" s="167"/>
      <c r="G32" s="51" t="s">
        <v>7</v>
      </c>
      <c r="H32" s="52" t="s">
        <v>21</v>
      </c>
      <c r="I32" s="49">
        <v>91539772</v>
      </c>
      <c r="J32" s="49">
        <v>100799612</v>
      </c>
      <c r="K32" s="166"/>
      <c r="L32" s="15"/>
    </row>
    <row r="33" spans="1:12" s="26" customFormat="1" ht="13.5" customHeight="1" x14ac:dyDescent="0.25">
      <c r="A33" s="61" t="s">
        <v>19</v>
      </c>
      <c r="B33" s="57" t="s">
        <v>40</v>
      </c>
      <c r="C33" s="58" t="e">
        <f t="shared" ref="C33:E33" si="4">C31+C32</f>
        <v>#REF!</v>
      </c>
      <c r="D33" s="58">
        <f t="shared" si="4"/>
        <v>173754443</v>
      </c>
      <c r="E33" s="58">
        <f t="shared" si="4"/>
        <v>415991406</v>
      </c>
      <c r="F33" s="168"/>
      <c r="G33" s="36" t="s">
        <v>19</v>
      </c>
      <c r="H33" s="59" t="s">
        <v>41</v>
      </c>
      <c r="I33" s="60">
        <v>173754443</v>
      </c>
      <c r="J33" s="60">
        <v>415991406</v>
      </c>
      <c r="K33" s="169"/>
      <c r="L33" s="22"/>
    </row>
    <row r="40" spans="1:12" ht="13.5" customHeight="1" x14ac:dyDescent="0.2">
      <c r="C40" s="13"/>
      <c r="D40" s="42"/>
      <c r="E40" s="42"/>
      <c r="F40" s="13"/>
    </row>
  </sheetData>
  <mergeCells count="3">
    <mergeCell ref="A2:K2"/>
    <mergeCell ref="I3:K3"/>
    <mergeCell ref="I1:K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zoomScale="120" zoomScaleNormal="120" workbookViewId="0">
      <selection activeCell="V8" sqref="V8"/>
    </sheetView>
  </sheetViews>
  <sheetFormatPr defaultColWidth="9.109375" defaultRowHeight="10.199999999999999" x14ac:dyDescent="0.25"/>
  <cols>
    <col min="1" max="1" width="28.5546875" style="90" customWidth="1"/>
    <col min="2" max="3" width="6.5546875" style="77" bestFit="1" customWidth="1"/>
    <col min="4" max="4" width="5.6640625" style="77" bestFit="1" customWidth="1"/>
    <col min="5" max="5" width="2.109375" style="77" customWidth="1"/>
    <col min="6" max="6" width="3.109375" style="77" customWidth="1"/>
    <col min="7" max="7" width="6.5546875" style="77" bestFit="1" customWidth="1"/>
    <col min="8" max="10" width="6.5546875" style="77" customWidth="1"/>
    <col min="11" max="11" width="4.6640625" style="77" customWidth="1"/>
    <col min="12" max="12" width="4.5546875" style="77" customWidth="1"/>
    <col min="13" max="13" width="6.5546875" style="77" customWidth="1"/>
    <col min="14" max="14" width="3.44140625" style="77" customWidth="1"/>
    <col min="15" max="15" width="6.5546875" style="77" bestFit="1" customWidth="1"/>
    <col min="16" max="16" width="2.109375" style="77" customWidth="1"/>
    <col min="17" max="16384" width="9.109375" style="77"/>
  </cols>
  <sheetData>
    <row r="1" spans="1:16" x14ac:dyDescent="0.25">
      <c r="G1" s="259" t="s">
        <v>281</v>
      </c>
      <c r="H1" s="259"/>
      <c r="I1" s="259"/>
      <c r="J1" s="259"/>
      <c r="K1" s="259"/>
      <c r="L1" s="259"/>
      <c r="M1" s="259"/>
      <c r="N1" s="259"/>
      <c r="O1" s="259"/>
      <c r="P1" s="259"/>
    </row>
    <row r="2" spans="1:16" s="74" customFormat="1" ht="15.6" x14ac:dyDescent="0.25">
      <c r="A2" s="262" t="s">
        <v>268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</row>
    <row r="3" spans="1:16" ht="12.75" customHeight="1" x14ac:dyDescent="0.25">
      <c r="A3" s="75" t="s">
        <v>275</v>
      </c>
      <c r="B3" s="76"/>
      <c r="C3" s="76"/>
      <c r="D3" s="76"/>
      <c r="E3" s="76"/>
      <c r="F3" s="76"/>
      <c r="G3" s="260" t="s">
        <v>92</v>
      </c>
      <c r="H3" s="260"/>
      <c r="I3" s="260"/>
      <c r="J3" s="260"/>
      <c r="K3" s="260"/>
      <c r="L3" s="260"/>
      <c r="M3" s="260"/>
      <c r="N3" s="260"/>
      <c r="O3" s="260"/>
      <c r="P3" s="260"/>
    </row>
    <row r="4" spans="1:16" ht="13.2" x14ac:dyDescent="0.25">
      <c r="A4" s="131"/>
      <c r="B4" s="257" t="s">
        <v>265</v>
      </c>
      <c r="C4" s="258"/>
      <c r="D4" s="258"/>
      <c r="E4" s="258"/>
      <c r="F4" s="258"/>
      <c r="G4" s="258"/>
      <c r="H4" s="257" t="s">
        <v>266</v>
      </c>
      <c r="I4" s="258"/>
      <c r="J4" s="258"/>
      <c r="K4" s="258"/>
      <c r="L4" s="258"/>
      <c r="M4" s="258"/>
      <c r="N4" s="258"/>
      <c r="O4" s="261"/>
      <c r="P4" s="196"/>
    </row>
    <row r="5" spans="1:16" s="74" customFormat="1" ht="75" customHeight="1" x14ac:dyDescent="0.25">
      <c r="A5" s="91" t="s">
        <v>0</v>
      </c>
      <c r="B5" s="173" t="s">
        <v>31</v>
      </c>
      <c r="C5" s="92" t="s">
        <v>32</v>
      </c>
      <c r="D5" s="92" t="s">
        <v>264</v>
      </c>
      <c r="E5" s="92"/>
      <c r="F5" s="92"/>
      <c r="G5" s="93" t="s">
        <v>13</v>
      </c>
      <c r="H5" s="173" t="s">
        <v>31</v>
      </c>
      <c r="I5" s="92" t="s">
        <v>32</v>
      </c>
      <c r="J5" s="92" t="s">
        <v>264</v>
      </c>
      <c r="K5" s="92"/>
      <c r="L5" s="92"/>
      <c r="M5" s="93" t="s">
        <v>13</v>
      </c>
      <c r="N5" s="92"/>
      <c r="O5" s="170" t="s">
        <v>13</v>
      </c>
      <c r="P5" s="197"/>
    </row>
    <row r="6" spans="1:16" s="74" customFormat="1" x14ac:dyDescent="0.25">
      <c r="A6" s="79" t="s">
        <v>39</v>
      </c>
      <c r="B6" s="174">
        <v>78732</v>
      </c>
      <c r="C6" s="80">
        <v>51480</v>
      </c>
      <c r="D6" s="80">
        <v>43367</v>
      </c>
      <c r="E6" s="80"/>
      <c r="F6" s="80"/>
      <c r="G6" s="80">
        <f>SUM(B6:F6)</f>
        <v>173579</v>
      </c>
      <c r="H6" s="174">
        <v>251462</v>
      </c>
      <c r="I6" s="80">
        <v>56933</v>
      </c>
      <c r="J6" s="80">
        <v>49265</v>
      </c>
      <c r="K6" s="80"/>
      <c r="L6" s="80"/>
      <c r="M6" s="80">
        <f t="shared" ref="M6:M12" si="0">SUM(H6:L6)</f>
        <v>357660</v>
      </c>
      <c r="N6" s="80"/>
      <c r="O6" s="171">
        <v>318957</v>
      </c>
      <c r="P6" s="198"/>
    </row>
    <row r="7" spans="1:16" x14ac:dyDescent="0.25">
      <c r="A7" s="81" t="s">
        <v>8</v>
      </c>
      <c r="B7" s="175">
        <v>15303</v>
      </c>
      <c r="C7" s="82">
        <v>27443</v>
      </c>
      <c r="D7" s="82">
        <v>35343</v>
      </c>
      <c r="E7" s="82"/>
      <c r="F7" s="82"/>
      <c r="G7" s="83">
        <f>SUM(B7:F7)</f>
        <v>78089</v>
      </c>
      <c r="H7" s="175">
        <v>119984</v>
      </c>
      <c r="I7" s="82">
        <v>31359</v>
      </c>
      <c r="J7" s="82">
        <v>40758</v>
      </c>
      <c r="K7" s="82"/>
      <c r="L7" s="82"/>
      <c r="M7" s="83">
        <f t="shared" si="0"/>
        <v>192101</v>
      </c>
      <c r="N7" s="82"/>
      <c r="O7" s="195">
        <f>SUM(N7:N7)</f>
        <v>0</v>
      </c>
      <c r="P7" s="198"/>
    </row>
    <row r="8" spans="1:16" x14ac:dyDescent="0.25">
      <c r="A8" s="81" t="s">
        <v>9</v>
      </c>
      <c r="B8" s="175">
        <v>2945</v>
      </c>
      <c r="C8" s="82">
        <v>7751</v>
      </c>
      <c r="D8" s="82">
        <v>7173</v>
      </c>
      <c r="E8" s="82"/>
      <c r="F8" s="82"/>
      <c r="G8" s="83">
        <f>SUM(B8:F8)</f>
        <v>17869</v>
      </c>
      <c r="H8" s="175">
        <v>14898</v>
      </c>
      <c r="I8" s="82">
        <v>7751</v>
      </c>
      <c r="J8" s="82">
        <v>7173</v>
      </c>
      <c r="K8" s="82"/>
      <c r="L8" s="82"/>
      <c r="M8" s="83">
        <f t="shared" si="0"/>
        <v>29822</v>
      </c>
      <c r="N8" s="82"/>
      <c r="O8" s="195">
        <f>SUM(N8:N8)</f>
        <v>0</v>
      </c>
      <c r="P8" s="198"/>
    </row>
    <row r="9" spans="1:16" ht="20.399999999999999" x14ac:dyDescent="0.25">
      <c r="A9" s="81" t="s">
        <v>38</v>
      </c>
      <c r="B9" s="175">
        <v>29769</v>
      </c>
      <c r="C9" s="82">
        <v>16286</v>
      </c>
      <c r="D9" s="82">
        <v>851</v>
      </c>
      <c r="E9" s="82"/>
      <c r="F9" s="82"/>
      <c r="G9" s="83">
        <f>SUM(B9:F9)</f>
        <v>46906</v>
      </c>
      <c r="H9" s="175">
        <v>86292</v>
      </c>
      <c r="I9" s="82">
        <v>17823</v>
      </c>
      <c r="J9" s="82">
        <v>1334</v>
      </c>
      <c r="K9" s="82"/>
      <c r="L9" s="82"/>
      <c r="M9" s="83">
        <f t="shared" si="0"/>
        <v>105449</v>
      </c>
      <c r="N9" s="82"/>
      <c r="O9" s="195">
        <f>SUM(N9:N9)</f>
        <v>0</v>
      </c>
      <c r="P9" s="198"/>
    </row>
    <row r="10" spans="1:16" x14ac:dyDescent="0.25">
      <c r="A10" s="84" t="s">
        <v>37</v>
      </c>
      <c r="B10" s="191">
        <v>3171</v>
      </c>
      <c r="C10" s="82"/>
      <c r="D10" s="192"/>
      <c r="E10" s="82"/>
      <c r="F10" s="82"/>
      <c r="G10" s="83">
        <v>22100</v>
      </c>
      <c r="H10" s="191">
        <v>11047</v>
      </c>
      <c r="I10" s="82"/>
      <c r="J10" s="192"/>
      <c r="K10" s="82"/>
      <c r="L10" s="82"/>
      <c r="M10" s="83">
        <f t="shared" si="0"/>
        <v>11047</v>
      </c>
      <c r="N10" s="82"/>
      <c r="O10" s="195">
        <f>SUM(N10:N10)</f>
        <v>0</v>
      </c>
      <c r="P10" s="198"/>
    </row>
    <row r="11" spans="1:16" x14ac:dyDescent="0.25">
      <c r="A11" s="84" t="s">
        <v>97</v>
      </c>
      <c r="B11" s="191"/>
      <c r="C11" s="82"/>
      <c r="D11" s="192"/>
      <c r="E11" s="82"/>
      <c r="F11" s="82"/>
      <c r="G11" s="83"/>
      <c r="H11" s="191">
        <v>1983</v>
      </c>
      <c r="I11" s="82"/>
      <c r="J11" s="192"/>
      <c r="K11" s="82"/>
      <c r="L11" s="82"/>
      <c r="M11" s="83">
        <f t="shared" si="0"/>
        <v>1983</v>
      </c>
      <c r="N11" s="82"/>
      <c r="O11" s="195">
        <f>SUM(N11:N11)</f>
        <v>0</v>
      </c>
      <c r="P11" s="198"/>
    </row>
    <row r="12" spans="1:16" x14ac:dyDescent="0.25">
      <c r="A12" s="84" t="s">
        <v>99</v>
      </c>
      <c r="B12" s="191">
        <v>18929</v>
      </c>
      <c r="C12" s="82"/>
      <c r="D12" s="192"/>
      <c r="E12" s="82"/>
      <c r="F12" s="82"/>
      <c r="G12" s="83"/>
      <c r="H12" s="191">
        <v>7408</v>
      </c>
      <c r="I12" s="82"/>
      <c r="J12" s="192"/>
      <c r="K12" s="82"/>
      <c r="L12" s="82"/>
      <c r="M12" s="83">
        <f t="shared" si="0"/>
        <v>7408</v>
      </c>
      <c r="N12" s="82"/>
      <c r="O12" s="195"/>
      <c r="P12" s="198"/>
    </row>
    <row r="13" spans="1:16" x14ac:dyDescent="0.25">
      <c r="A13" s="81" t="s">
        <v>36</v>
      </c>
      <c r="B13" s="191">
        <v>8615</v>
      </c>
      <c r="C13" s="82"/>
      <c r="D13" s="192"/>
      <c r="E13" s="85"/>
      <c r="F13" s="85"/>
      <c r="G13" s="83">
        <v>8615</v>
      </c>
      <c r="H13" s="191">
        <v>9850</v>
      </c>
      <c r="I13" s="82"/>
      <c r="J13" s="192"/>
      <c r="K13" s="85"/>
      <c r="L13" s="85"/>
      <c r="M13" s="83">
        <f>SUM(H13:L13)</f>
        <v>9850</v>
      </c>
      <c r="N13" s="85"/>
      <c r="O13" s="195">
        <f>SUM(N13:N13)</f>
        <v>0</v>
      </c>
      <c r="P13" s="198"/>
    </row>
    <row r="14" spans="1:16" s="74" customFormat="1" x14ac:dyDescent="0.25">
      <c r="A14" s="79" t="s">
        <v>35</v>
      </c>
      <c r="B14" s="174">
        <v>3482</v>
      </c>
      <c r="C14" s="80"/>
      <c r="D14" s="80"/>
      <c r="E14" s="80"/>
      <c r="F14" s="80"/>
      <c r="G14" s="80">
        <v>3482</v>
      </c>
      <c r="H14" s="174">
        <v>53257</v>
      </c>
      <c r="I14" s="80"/>
      <c r="J14" s="80"/>
      <c r="K14" s="80"/>
      <c r="L14" s="80"/>
      <c r="M14" s="80">
        <f>SUM(H14:L14)</f>
        <v>53257</v>
      </c>
      <c r="N14" s="80"/>
      <c r="O14" s="171">
        <f>SUM(N14:N14)</f>
        <v>0</v>
      </c>
      <c r="P14" s="198"/>
    </row>
    <row r="15" spans="1:16" x14ac:dyDescent="0.25">
      <c r="A15" s="81" t="s">
        <v>34</v>
      </c>
      <c r="B15" s="176"/>
      <c r="C15" s="85"/>
      <c r="D15" s="85"/>
      <c r="E15" s="85"/>
      <c r="F15" s="85"/>
      <c r="G15" s="83"/>
      <c r="H15" s="176">
        <v>1984</v>
      </c>
      <c r="I15" s="85"/>
      <c r="J15" s="85"/>
      <c r="K15" s="85"/>
      <c r="L15" s="85"/>
      <c r="M15" s="83">
        <f>SUM(H15:L15)</f>
        <v>1984</v>
      </c>
      <c r="N15" s="85"/>
      <c r="O15" s="195">
        <f>SUM(N15:N15)</f>
        <v>0</v>
      </c>
      <c r="P15" s="198"/>
    </row>
    <row r="16" spans="1:16" x14ac:dyDescent="0.25">
      <c r="A16" s="81" t="s">
        <v>33</v>
      </c>
      <c r="B16" s="176">
        <v>3482</v>
      </c>
      <c r="C16" s="85"/>
      <c r="D16" s="85"/>
      <c r="E16" s="85"/>
      <c r="F16" s="85"/>
      <c r="G16" s="83">
        <v>3482</v>
      </c>
      <c r="H16" s="176">
        <v>51273</v>
      </c>
      <c r="I16" s="85"/>
      <c r="J16" s="85"/>
      <c r="K16" s="85"/>
      <c r="L16" s="85"/>
      <c r="M16" s="83">
        <f>SUM(H16:L16)</f>
        <v>51273</v>
      </c>
      <c r="N16" s="85"/>
      <c r="O16" s="195">
        <f>SUM(N16:N16)</f>
        <v>0</v>
      </c>
      <c r="P16" s="198"/>
    </row>
    <row r="17" spans="1:16" ht="20.399999999999999" x14ac:dyDescent="0.25">
      <c r="A17" s="81" t="s">
        <v>214</v>
      </c>
      <c r="B17" s="176"/>
      <c r="C17" s="85"/>
      <c r="D17" s="85"/>
      <c r="E17" s="85"/>
      <c r="F17" s="85"/>
      <c r="G17" s="83"/>
      <c r="H17" s="176">
        <v>0</v>
      </c>
      <c r="I17" s="85"/>
      <c r="J17" s="85"/>
      <c r="K17" s="85"/>
      <c r="L17" s="85"/>
      <c r="M17" s="83">
        <v>0</v>
      </c>
      <c r="N17" s="85"/>
      <c r="O17" s="195"/>
      <c r="P17" s="198"/>
    </row>
    <row r="18" spans="1:16" s="74" customFormat="1" x14ac:dyDescent="0.25">
      <c r="A18" s="79" t="s">
        <v>72</v>
      </c>
      <c r="B18" s="177">
        <v>91540</v>
      </c>
      <c r="C18" s="177"/>
      <c r="D18" s="177"/>
      <c r="E18" s="177"/>
      <c r="F18" s="177"/>
      <c r="G18" s="177">
        <v>91540</v>
      </c>
      <c r="H18" s="177">
        <v>111272</v>
      </c>
      <c r="I18" s="177"/>
      <c r="J18" s="177"/>
      <c r="K18" s="177"/>
      <c r="L18" s="177"/>
      <c r="M18" s="83">
        <v>111272</v>
      </c>
      <c r="N18" s="177"/>
      <c r="O18" s="171">
        <v>103944</v>
      </c>
      <c r="P18" s="198"/>
    </row>
    <row r="19" spans="1:16" s="205" customFormat="1" ht="20.399999999999999" x14ac:dyDescent="0.25">
      <c r="A19" s="206" t="s">
        <v>100</v>
      </c>
      <c r="B19" s="207"/>
      <c r="C19" s="207"/>
      <c r="D19" s="207"/>
      <c r="E19" s="207"/>
      <c r="F19" s="207"/>
      <c r="G19" s="209"/>
      <c r="H19" s="207">
        <v>5326</v>
      </c>
      <c r="I19" s="207"/>
      <c r="J19" s="207"/>
      <c r="K19" s="208"/>
      <c r="L19" s="208"/>
      <c r="M19" s="83">
        <v>5326</v>
      </c>
      <c r="N19" s="208"/>
      <c r="O19" s="195">
        <f>SUM(N19:N19)</f>
        <v>0</v>
      </c>
      <c r="P19" s="210"/>
    </row>
    <row r="20" spans="1:16" s="205" customFormat="1" x14ac:dyDescent="0.25">
      <c r="A20" s="206" t="s">
        <v>276</v>
      </c>
      <c r="B20" s="207"/>
      <c r="C20" s="207"/>
      <c r="D20" s="207"/>
      <c r="E20" s="207"/>
      <c r="F20" s="207"/>
      <c r="G20" s="209">
        <v>0</v>
      </c>
      <c r="H20" s="207">
        <v>5146</v>
      </c>
      <c r="I20" s="207"/>
      <c r="J20" s="207"/>
      <c r="K20" s="208"/>
      <c r="L20" s="208"/>
      <c r="M20" s="83">
        <v>5146</v>
      </c>
      <c r="N20" s="208"/>
      <c r="O20" s="195">
        <f>SUM(N20:N20)</f>
        <v>0</v>
      </c>
      <c r="P20" s="210"/>
    </row>
    <row r="21" spans="1:16" s="205" customFormat="1" x14ac:dyDescent="0.25">
      <c r="A21" s="7" t="s">
        <v>176</v>
      </c>
      <c r="B21" s="207">
        <v>91540</v>
      </c>
      <c r="C21" s="207"/>
      <c r="D21" s="207"/>
      <c r="E21" s="207"/>
      <c r="F21" s="207"/>
      <c r="G21" s="209">
        <v>91540</v>
      </c>
      <c r="H21" s="207">
        <v>100800</v>
      </c>
      <c r="I21" s="207"/>
      <c r="J21" s="207"/>
      <c r="K21" s="208"/>
      <c r="L21" s="208"/>
      <c r="M21" s="83">
        <f>SUM(H21:L21)</f>
        <v>100800</v>
      </c>
      <c r="N21" s="208"/>
      <c r="O21" s="195">
        <f>SUM(N21:N21)</f>
        <v>0</v>
      </c>
      <c r="P21" s="210"/>
    </row>
    <row r="22" spans="1:16" s="88" customFormat="1" x14ac:dyDescent="0.25">
      <c r="A22" s="86" t="s">
        <v>73</v>
      </c>
      <c r="B22" s="178"/>
      <c r="C22" s="87"/>
      <c r="D22" s="87"/>
      <c r="E22" s="87"/>
      <c r="F22" s="87"/>
      <c r="G22" s="80"/>
      <c r="H22" s="178"/>
      <c r="I22" s="87"/>
      <c r="J22" s="87"/>
      <c r="K22" s="87"/>
      <c r="L22" s="87"/>
      <c r="M22" s="83"/>
      <c r="N22" s="87"/>
      <c r="O22" s="195"/>
      <c r="P22" s="198"/>
    </row>
    <row r="23" spans="1:16" s="74" customFormat="1" x14ac:dyDescent="0.25">
      <c r="A23" s="78" t="s">
        <v>78</v>
      </c>
      <c r="B23" s="179">
        <v>173754</v>
      </c>
      <c r="C23" s="89">
        <f>SUM(C7:C22)</f>
        <v>51480</v>
      </c>
      <c r="D23" s="89">
        <v>43367</v>
      </c>
      <c r="E23" s="89"/>
      <c r="F23" s="89"/>
      <c r="G23" s="89">
        <v>245894</v>
      </c>
      <c r="H23" s="179">
        <v>415991</v>
      </c>
      <c r="I23" s="89">
        <v>56933</v>
      </c>
      <c r="J23" s="89">
        <v>49265</v>
      </c>
      <c r="K23" s="89"/>
      <c r="L23" s="89"/>
      <c r="M23" s="89">
        <v>522189</v>
      </c>
      <c r="N23" s="89"/>
      <c r="O23" s="172">
        <v>471307</v>
      </c>
      <c r="P23" s="199"/>
    </row>
  </sheetData>
  <mergeCells count="6">
    <mergeCell ref="B4:G4"/>
    <mergeCell ref="G1:P1"/>
    <mergeCell ref="G3:P3"/>
    <mergeCell ref="N4:O4"/>
    <mergeCell ref="H4:M4"/>
    <mergeCell ref="A2:P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zoomScale="120" zoomScaleNormal="120" workbookViewId="0">
      <selection activeCell="Q5" sqref="Q5"/>
    </sheetView>
  </sheetViews>
  <sheetFormatPr defaultColWidth="9.109375" defaultRowHeight="10.199999999999999" x14ac:dyDescent="0.25"/>
  <cols>
    <col min="1" max="1" width="23.33203125" style="90" customWidth="1"/>
    <col min="2" max="3" width="6.5546875" style="90" bestFit="1" customWidth="1"/>
    <col min="4" max="4" width="5.6640625" style="90" bestFit="1" customWidth="1"/>
    <col min="5" max="5" width="3.44140625" style="90" customWidth="1"/>
    <col min="6" max="6" width="3.109375" style="90" customWidth="1"/>
    <col min="7" max="7" width="6.5546875" style="119" bestFit="1" customWidth="1"/>
    <col min="8" max="8" width="6.5546875" style="90" bestFit="1" customWidth="1"/>
    <col min="9" max="10" width="5.6640625" style="90" bestFit="1" customWidth="1"/>
    <col min="11" max="11" width="4.44140625" style="90" customWidth="1"/>
    <col min="12" max="12" width="3.88671875" style="90" customWidth="1"/>
    <col min="13" max="13" width="6.5546875" style="119" bestFit="1" customWidth="1"/>
    <col min="14" max="14" width="4.33203125" style="90" customWidth="1"/>
    <col min="15" max="15" width="6.5546875" style="119" bestFit="1" customWidth="1"/>
    <col min="16" max="16" width="0.6640625" style="119" customWidth="1"/>
    <col min="17" max="16384" width="9.109375" style="90"/>
  </cols>
  <sheetData>
    <row r="1" spans="1:16" x14ac:dyDescent="0.25">
      <c r="G1" s="268" t="s">
        <v>280</v>
      </c>
      <c r="H1" s="268"/>
      <c r="I1" s="268"/>
      <c r="J1" s="268"/>
      <c r="K1" s="268"/>
      <c r="L1" s="268"/>
      <c r="M1" s="268"/>
      <c r="N1" s="268"/>
      <c r="O1" s="268"/>
      <c r="P1" s="269"/>
    </row>
    <row r="2" spans="1:16" ht="15.6" x14ac:dyDescent="0.25">
      <c r="A2" s="263" t="s">
        <v>267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4"/>
    </row>
    <row r="3" spans="1:16" ht="12.75" customHeight="1" x14ac:dyDescent="0.25">
      <c r="A3" s="74"/>
      <c r="B3" s="74"/>
      <c r="C3" s="74"/>
      <c r="D3" s="74"/>
      <c r="E3" s="74"/>
      <c r="F3" s="74"/>
      <c r="G3" s="260" t="s">
        <v>92</v>
      </c>
      <c r="H3" s="260"/>
      <c r="I3" s="260"/>
      <c r="J3" s="260"/>
      <c r="K3" s="260"/>
      <c r="L3" s="260"/>
      <c r="M3" s="260"/>
      <c r="N3" s="260"/>
      <c r="O3" s="260"/>
      <c r="P3" s="260"/>
    </row>
    <row r="4" spans="1:16" s="94" customFormat="1" ht="13.2" x14ac:dyDescent="0.25">
      <c r="A4" s="131"/>
      <c r="B4" s="265" t="s">
        <v>265</v>
      </c>
      <c r="C4" s="266"/>
      <c r="D4" s="266"/>
      <c r="E4" s="266"/>
      <c r="F4" s="266"/>
      <c r="G4" s="267"/>
      <c r="H4" s="265" t="s">
        <v>266</v>
      </c>
      <c r="I4" s="266"/>
      <c r="J4" s="266"/>
      <c r="K4" s="266"/>
      <c r="L4" s="266"/>
      <c r="M4" s="267"/>
      <c r="N4" s="266"/>
      <c r="O4" s="266"/>
      <c r="P4" s="194"/>
    </row>
    <row r="5" spans="1:16" s="74" customFormat="1" ht="69.75" customHeight="1" x14ac:dyDescent="0.25">
      <c r="A5" s="120" t="s">
        <v>1</v>
      </c>
      <c r="B5" s="183" t="s">
        <v>31</v>
      </c>
      <c r="C5" s="121" t="s">
        <v>177</v>
      </c>
      <c r="D5" s="121" t="s">
        <v>264</v>
      </c>
      <c r="E5" s="122"/>
      <c r="F5" s="123"/>
      <c r="G5" s="124" t="s">
        <v>30</v>
      </c>
      <c r="H5" s="183" t="s">
        <v>31</v>
      </c>
      <c r="I5" s="121" t="s">
        <v>32</v>
      </c>
      <c r="J5" s="121" t="s">
        <v>264</v>
      </c>
      <c r="K5" s="122"/>
      <c r="L5" s="123"/>
      <c r="M5" s="124" t="s">
        <v>30</v>
      </c>
      <c r="N5" s="123"/>
      <c r="O5" s="180" t="s">
        <v>30</v>
      </c>
      <c r="P5" s="201" t="s">
        <v>12</v>
      </c>
    </row>
    <row r="6" spans="1:16" s="98" customFormat="1" x14ac:dyDescent="0.25">
      <c r="A6" s="95" t="s">
        <v>29</v>
      </c>
      <c r="B6" s="184">
        <v>172755</v>
      </c>
      <c r="C6" s="96">
        <v>3307</v>
      </c>
      <c r="D6" s="96"/>
      <c r="E6" s="96"/>
      <c r="F6" s="97"/>
      <c r="G6" s="96">
        <f>SUM(B6:F6)</f>
        <v>176062</v>
      </c>
      <c r="H6" s="184">
        <v>318826</v>
      </c>
      <c r="I6" s="96">
        <v>3307</v>
      </c>
      <c r="J6" s="96">
        <v>1397</v>
      </c>
      <c r="K6" s="96"/>
      <c r="L6" s="97"/>
      <c r="M6" s="96">
        <f>SUM(H6:L6)</f>
        <v>323530</v>
      </c>
      <c r="N6" s="97"/>
      <c r="O6" s="97">
        <f>SUM(N6:N6)</f>
        <v>0</v>
      </c>
      <c r="P6" s="184"/>
    </row>
    <row r="7" spans="1:16" s="103" customFormat="1" x14ac:dyDescent="0.25">
      <c r="A7" s="99" t="s">
        <v>22</v>
      </c>
      <c r="B7" s="185">
        <v>10941</v>
      </c>
      <c r="C7" s="100">
        <v>3307</v>
      </c>
      <c r="D7" s="100"/>
      <c r="E7" s="100"/>
      <c r="F7" s="101"/>
      <c r="G7" s="102">
        <v>14248</v>
      </c>
      <c r="H7" s="185">
        <v>10941</v>
      </c>
      <c r="I7" s="100">
        <v>3307</v>
      </c>
      <c r="J7" s="100"/>
      <c r="K7" s="100"/>
      <c r="L7" s="101"/>
      <c r="M7" s="102">
        <v>14248</v>
      </c>
      <c r="N7" s="101"/>
      <c r="O7" s="181">
        <v>11798</v>
      </c>
      <c r="P7" s="184"/>
    </row>
    <row r="8" spans="1:16" s="103" customFormat="1" ht="20.399999999999999" x14ac:dyDescent="0.25">
      <c r="A8" s="99" t="s">
        <v>70</v>
      </c>
      <c r="B8" s="185">
        <v>154081</v>
      </c>
      <c r="C8" s="100"/>
      <c r="D8" s="100"/>
      <c r="E8" s="100"/>
      <c r="F8" s="101"/>
      <c r="G8" s="102">
        <v>154081</v>
      </c>
      <c r="H8" s="185">
        <v>300152</v>
      </c>
      <c r="I8" s="100"/>
      <c r="J8" s="100">
        <v>1397</v>
      </c>
      <c r="K8" s="100"/>
      <c r="L8" s="101"/>
      <c r="M8" s="102">
        <v>301549</v>
      </c>
      <c r="N8" s="101"/>
      <c r="O8" s="181">
        <v>375845</v>
      </c>
      <c r="P8" s="184"/>
    </row>
    <row r="9" spans="1:16" s="103" customFormat="1" x14ac:dyDescent="0.25">
      <c r="A9" s="99" t="s">
        <v>54</v>
      </c>
      <c r="B9" s="185"/>
      <c r="C9" s="100"/>
      <c r="D9" s="100"/>
      <c r="E9" s="100"/>
      <c r="F9" s="101"/>
      <c r="G9" s="102"/>
      <c r="H9" s="185"/>
      <c r="I9" s="100"/>
      <c r="J9" s="100"/>
      <c r="K9" s="100"/>
      <c r="L9" s="101"/>
      <c r="M9" s="102"/>
      <c r="N9" s="101"/>
      <c r="O9" s="181"/>
      <c r="P9" s="184"/>
    </row>
    <row r="10" spans="1:16" s="103" customFormat="1" x14ac:dyDescent="0.25">
      <c r="A10" s="99" t="s">
        <v>178</v>
      </c>
      <c r="B10" s="185">
        <v>7733</v>
      </c>
      <c r="C10" s="100"/>
      <c r="D10" s="100"/>
      <c r="E10" s="100"/>
      <c r="F10" s="101"/>
      <c r="G10" s="102">
        <v>7733</v>
      </c>
      <c r="H10" s="185">
        <v>7733</v>
      </c>
      <c r="I10" s="100"/>
      <c r="J10" s="100"/>
      <c r="K10" s="100"/>
      <c r="L10" s="101"/>
      <c r="M10" s="102">
        <v>7733</v>
      </c>
      <c r="N10" s="101"/>
      <c r="O10" s="181">
        <v>6206</v>
      </c>
      <c r="P10" s="184"/>
    </row>
    <row r="11" spans="1:16" s="103" customFormat="1" x14ac:dyDescent="0.25">
      <c r="A11" s="104" t="s">
        <v>179</v>
      </c>
      <c r="B11" s="186"/>
      <c r="C11" s="105"/>
      <c r="D11" s="105"/>
      <c r="E11" s="105"/>
      <c r="F11" s="106"/>
      <c r="G11" s="102"/>
      <c r="H11" s="186"/>
      <c r="I11" s="105"/>
      <c r="J11" s="105"/>
      <c r="K11" s="105"/>
      <c r="L11" s="106"/>
      <c r="M11" s="102"/>
      <c r="N11" s="106"/>
      <c r="O11" s="181"/>
      <c r="P11" s="184"/>
    </row>
    <row r="12" spans="1:16" s="98" customFormat="1" x14ac:dyDescent="0.25">
      <c r="A12" s="95" t="s">
        <v>28</v>
      </c>
      <c r="B12" s="184">
        <v>1000</v>
      </c>
      <c r="C12" s="96"/>
      <c r="D12" s="96"/>
      <c r="E12" s="96"/>
      <c r="F12" s="97"/>
      <c r="G12" s="96">
        <v>1000</v>
      </c>
      <c r="H12" s="184">
        <v>27374</v>
      </c>
      <c r="I12" s="96"/>
      <c r="J12" s="96"/>
      <c r="K12" s="96"/>
      <c r="L12" s="97"/>
      <c r="M12" s="96">
        <v>27374</v>
      </c>
      <c r="N12" s="97"/>
      <c r="O12" s="97">
        <v>33572</v>
      </c>
      <c r="P12" s="184"/>
    </row>
    <row r="13" spans="1:16" s="103" customFormat="1" x14ac:dyDescent="0.25">
      <c r="A13" s="104" t="s">
        <v>23</v>
      </c>
      <c r="B13" s="185"/>
      <c r="C13" s="100"/>
      <c r="D13" s="100"/>
      <c r="E13" s="100"/>
      <c r="F13" s="101"/>
      <c r="G13" s="102"/>
      <c r="H13" s="185"/>
      <c r="I13" s="100"/>
      <c r="J13" s="100"/>
      <c r="K13" s="100"/>
      <c r="L13" s="101"/>
      <c r="M13" s="102"/>
      <c r="N13" s="101"/>
      <c r="O13" s="181">
        <v>500</v>
      </c>
      <c r="P13" s="184"/>
    </row>
    <row r="14" spans="1:16" s="111" customFormat="1" ht="20.399999999999999" x14ac:dyDescent="0.25">
      <c r="A14" s="107" t="s">
        <v>27</v>
      </c>
      <c r="B14" s="187"/>
      <c r="C14" s="108"/>
      <c r="D14" s="108"/>
      <c r="E14" s="108"/>
      <c r="F14" s="109"/>
      <c r="G14" s="110"/>
      <c r="H14" s="187"/>
      <c r="I14" s="108"/>
      <c r="J14" s="108"/>
      <c r="K14" s="108"/>
      <c r="L14" s="109"/>
      <c r="M14" s="110"/>
      <c r="N14" s="109"/>
      <c r="O14" s="200">
        <v>500</v>
      </c>
      <c r="P14" s="184"/>
    </row>
    <row r="15" spans="1:16" s="111" customFormat="1" x14ac:dyDescent="0.25">
      <c r="A15" s="107" t="s">
        <v>26</v>
      </c>
      <c r="B15" s="187"/>
      <c r="C15" s="108"/>
      <c r="D15" s="108"/>
      <c r="E15" s="108"/>
      <c r="F15" s="109"/>
      <c r="G15" s="110"/>
      <c r="H15" s="187"/>
      <c r="I15" s="108"/>
      <c r="J15" s="108"/>
      <c r="K15" s="108"/>
      <c r="L15" s="109"/>
      <c r="M15" s="110"/>
      <c r="N15" s="109"/>
      <c r="O15" s="200"/>
      <c r="P15" s="184"/>
    </row>
    <row r="16" spans="1:16" s="103" customFormat="1" x14ac:dyDescent="0.25">
      <c r="A16" s="104" t="s">
        <v>90</v>
      </c>
      <c r="B16" s="185"/>
      <c r="C16" s="100"/>
      <c r="D16" s="100"/>
      <c r="E16" s="100"/>
      <c r="F16" s="101"/>
      <c r="G16" s="102"/>
      <c r="H16" s="185">
        <v>26374</v>
      </c>
      <c r="I16" s="100"/>
      <c r="J16" s="100"/>
      <c r="K16" s="100"/>
      <c r="L16" s="101"/>
      <c r="M16" s="102">
        <v>26374</v>
      </c>
      <c r="N16" s="101"/>
      <c r="O16" s="181">
        <v>32927</v>
      </c>
      <c r="P16" s="184"/>
    </row>
    <row r="17" spans="1:16" s="103" customFormat="1" ht="20.399999999999999" x14ac:dyDescent="0.25">
      <c r="A17" s="104" t="s">
        <v>71</v>
      </c>
      <c r="B17" s="185">
        <v>1000</v>
      </c>
      <c r="C17" s="100"/>
      <c r="D17" s="100"/>
      <c r="E17" s="100"/>
      <c r="F17" s="101"/>
      <c r="G17" s="102">
        <v>1000</v>
      </c>
      <c r="H17" s="185">
        <v>1000</v>
      </c>
      <c r="I17" s="100"/>
      <c r="J17" s="100"/>
      <c r="K17" s="100"/>
      <c r="L17" s="101"/>
      <c r="M17" s="102">
        <v>1000</v>
      </c>
      <c r="N17" s="101"/>
      <c r="O17" s="181">
        <v>145</v>
      </c>
      <c r="P17" s="184"/>
    </row>
    <row r="18" spans="1:16" s="98" customFormat="1" x14ac:dyDescent="0.25">
      <c r="A18" s="95" t="s">
        <v>74</v>
      </c>
      <c r="B18" s="184"/>
      <c r="C18" s="184">
        <v>48173</v>
      </c>
      <c r="D18" s="184">
        <v>43367</v>
      </c>
      <c r="E18" s="184"/>
      <c r="F18" s="184"/>
      <c r="G18" s="96">
        <v>91540</v>
      </c>
      <c r="H18" s="184">
        <v>69792</v>
      </c>
      <c r="I18" s="184">
        <v>53626</v>
      </c>
      <c r="J18" s="184">
        <v>47868</v>
      </c>
      <c r="K18" s="184"/>
      <c r="L18" s="184"/>
      <c r="M18" s="96">
        <v>171286</v>
      </c>
      <c r="N18" s="184"/>
      <c r="O18" s="97">
        <v>172195</v>
      </c>
      <c r="P18" s="184"/>
    </row>
    <row r="19" spans="1:16" s="103" customFormat="1" ht="20.399999999999999" x14ac:dyDescent="0.25">
      <c r="A19" s="104" t="s">
        <v>69</v>
      </c>
      <c r="B19" s="185"/>
      <c r="C19" s="100"/>
      <c r="D19" s="100"/>
      <c r="E19" s="100"/>
      <c r="F19" s="101"/>
      <c r="G19" s="102"/>
      <c r="H19" s="185">
        <v>69792</v>
      </c>
      <c r="I19" s="100">
        <v>291</v>
      </c>
      <c r="J19" s="100">
        <v>404</v>
      </c>
      <c r="K19" s="100"/>
      <c r="L19" s="101"/>
      <c r="M19" s="102">
        <v>70487</v>
      </c>
      <c r="N19" s="101"/>
      <c r="O19" s="181">
        <v>70487</v>
      </c>
      <c r="P19" s="184"/>
    </row>
    <row r="20" spans="1:16" s="103" customFormat="1" x14ac:dyDescent="0.25">
      <c r="A20" s="104" t="s">
        <v>82</v>
      </c>
      <c r="B20" s="185"/>
      <c r="C20" s="100">
        <v>48173</v>
      </c>
      <c r="D20" s="100">
        <v>43367</v>
      </c>
      <c r="E20" s="100"/>
      <c r="F20" s="101"/>
      <c r="G20" s="102">
        <v>91540</v>
      </c>
      <c r="H20" s="185"/>
      <c r="I20" s="100">
        <v>53335</v>
      </c>
      <c r="J20" s="100">
        <v>47464</v>
      </c>
      <c r="K20" s="100"/>
      <c r="L20" s="101"/>
      <c r="M20" s="102">
        <v>100799</v>
      </c>
      <c r="N20" s="101"/>
      <c r="O20" s="181">
        <v>96329</v>
      </c>
      <c r="P20" s="184"/>
    </row>
    <row r="21" spans="1:16" s="103" customFormat="1" x14ac:dyDescent="0.25">
      <c r="A21" s="104" t="s">
        <v>180</v>
      </c>
      <c r="B21" s="185"/>
      <c r="C21" s="100"/>
      <c r="D21" s="100"/>
      <c r="E21" s="100"/>
      <c r="F21" s="101"/>
      <c r="G21" s="102"/>
      <c r="H21" s="185"/>
      <c r="I21" s="100"/>
      <c r="J21" s="100"/>
      <c r="K21" s="100"/>
      <c r="L21" s="101"/>
      <c r="M21" s="102"/>
      <c r="N21" s="101"/>
      <c r="O21" s="181">
        <v>5379</v>
      </c>
      <c r="P21" s="184"/>
    </row>
    <row r="22" spans="1:16" s="103" customFormat="1" x14ac:dyDescent="0.25">
      <c r="A22" s="104" t="s">
        <v>181</v>
      </c>
      <c r="B22" s="185"/>
      <c r="C22" s="100"/>
      <c r="D22" s="100"/>
      <c r="E22" s="100"/>
      <c r="F22" s="101"/>
      <c r="G22" s="102"/>
      <c r="H22" s="185"/>
      <c r="I22" s="100"/>
      <c r="J22" s="100"/>
      <c r="K22" s="100"/>
      <c r="L22" s="101"/>
      <c r="M22" s="102"/>
      <c r="N22" s="101"/>
      <c r="O22" s="181"/>
      <c r="P22" s="184"/>
    </row>
    <row r="23" spans="1:16" s="113" customFormat="1" x14ac:dyDescent="0.25">
      <c r="A23" s="95" t="s">
        <v>75</v>
      </c>
      <c r="B23" s="188"/>
      <c r="C23" s="112"/>
      <c r="D23" s="112"/>
      <c r="E23" s="112"/>
      <c r="F23" s="112"/>
      <c r="G23" s="96"/>
      <c r="H23" s="188"/>
      <c r="I23" s="112"/>
      <c r="J23" s="112"/>
      <c r="K23" s="112"/>
      <c r="L23" s="112"/>
      <c r="M23" s="96"/>
      <c r="N23" s="112"/>
      <c r="O23" s="97"/>
      <c r="P23" s="184"/>
    </row>
    <row r="24" spans="1:16" s="98" customFormat="1" ht="20.399999999999999" x14ac:dyDescent="0.25">
      <c r="A24" s="114" t="s">
        <v>79</v>
      </c>
      <c r="B24" s="189">
        <v>173755</v>
      </c>
      <c r="C24" s="115">
        <v>51480</v>
      </c>
      <c r="D24" s="115">
        <v>43367</v>
      </c>
      <c r="E24" s="115"/>
      <c r="F24" s="115"/>
      <c r="G24" s="115">
        <v>268602</v>
      </c>
      <c r="H24" s="189">
        <v>415992</v>
      </c>
      <c r="I24" s="115">
        <v>56933</v>
      </c>
      <c r="J24" s="115">
        <v>49265</v>
      </c>
      <c r="K24" s="115"/>
      <c r="L24" s="115"/>
      <c r="M24" s="115">
        <v>522190</v>
      </c>
      <c r="N24" s="115"/>
      <c r="O24" s="182">
        <v>599616</v>
      </c>
      <c r="P24" s="189"/>
    </row>
    <row r="25" spans="1:16" s="116" customFormat="1" x14ac:dyDescent="0.25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O25" s="118"/>
      <c r="P25" s="118"/>
    </row>
    <row r="26" spans="1:16" x14ac:dyDescent="0.25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  <c r="N26" s="116"/>
    </row>
    <row r="27" spans="1:16" x14ac:dyDescent="0.25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  <c r="N27" s="116"/>
    </row>
    <row r="28" spans="1:16" x14ac:dyDescent="0.25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  <c r="N28" s="116"/>
    </row>
    <row r="29" spans="1:16" x14ac:dyDescent="0.25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  <c r="N29" s="116"/>
    </row>
    <row r="30" spans="1:16" x14ac:dyDescent="0.25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116"/>
      <c r="P30" s="98"/>
    </row>
    <row r="31" spans="1:16" x14ac:dyDescent="0.25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116"/>
      <c r="P31" s="98"/>
    </row>
    <row r="32" spans="1:16" x14ac:dyDescent="0.25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116"/>
      <c r="P32" s="98"/>
    </row>
    <row r="33" spans="1:16" x14ac:dyDescent="0.25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116"/>
      <c r="P33" s="98"/>
    </row>
    <row r="34" spans="1:16" x14ac:dyDescent="0.25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116"/>
      <c r="P34" s="98"/>
    </row>
  </sheetData>
  <mergeCells count="6">
    <mergeCell ref="A2:P2"/>
    <mergeCell ref="B4:G4"/>
    <mergeCell ref="G3:P3"/>
    <mergeCell ref="G1:P1"/>
    <mergeCell ref="H4:M4"/>
    <mergeCell ref="N4:O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workbookViewId="0">
      <selection activeCell="F22" sqref="F22"/>
    </sheetView>
  </sheetViews>
  <sheetFormatPr defaultRowHeight="13.2" x14ac:dyDescent="0.25"/>
  <cols>
    <col min="1" max="1" width="5.109375" style="132" customWidth="1"/>
    <col min="2" max="2" width="55.5546875" style="132" customWidth="1"/>
    <col min="3" max="5" width="14.44140625" style="132" customWidth="1"/>
    <col min="6" max="6" width="12.88671875" style="132" bestFit="1" customWidth="1"/>
  </cols>
  <sheetData>
    <row r="1" spans="1:6" x14ac:dyDescent="0.25">
      <c r="C1" s="273" t="s">
        <v>283</v>
      </c>
      <c r="D1" s="273"/>
      <c r="E1" s="273"/>
      <c r="F1" s="274"/>
    </row>
    <row r="2" spans="1:6" ht="15.6" x14ac:dyDescent="0.3">
      <c r="A2" s="270" t="s">
        <v>269</v>
      </c>
      <c r="B2" s="270"/>
      <c r="C2" s="270"/>
      <c r="D2" s="270"/>
      <c r="E2" s="270"/>
      <c r="F2" s="271"/>
    </row>
    <row r="3" spans="1:6" x14ac:dyDescent="0.25">
      <c r="A3" s="272" t="s">
        <v>88</v>
      </c>
      <c r="B3" s="272"/>
      <c r="C3" s="272"/>
      <c r="D3" s="272"/>
      <c r="E3" s="272"/>
      <c r="F3" s="272"/>
    </row>
    <row r="4" spans="1:6" ht="52.8" x14ac:dyDescent="0.25">
      <c r="A4" s="134" t="s">
        <v>84</v>
      </c>
      <c r="B4" s="61" t="s">
        <v>14</v>
      </c>
      <c r="C4" s="135" t="s">
        <v>277</v>
      </c>
      <c r="D4" s="135" t="s">
        <v>278</v>
      </c>
      <c r="E4" s="135" t="s">
        <v>279</v>
      </c>
      <c r="F4" s="135" t="s">
        <v>86</v>
      </c>
    </row>
    <row r="5" spans="1:6" x14ac:dyDescent="0.25">
      <c r="A5" s="136" t="s">
        <v>15</v>
      </c>
      <c r="B5" s="133" t="s">
        <v>182</v>
      </c>
      <c r="C5" s="137">
        <v>11</v>
      </c>
      <c r="D5" s="137">
        <v>11</v>
      </c>
      <c r="E5" s="137">
        <v>11</v>
      </c>
      <c r="F5" s="138">
        <f>E5/D5*100</f>
        <v>100</v>
      </c>
    </row>
    <row r="6" spans="1:6" x14ac:dyDescent="0.25">
      <c r="A6" s="136" t="s">
        <v>80</v>
      </c>
      <c r="B6" s="133"/>
      <c r="C6" s="137">
        <v>0</v>
      </c>
      <c r="D6" s="137">
        <v>0</v>
      </c>
      <c r="E6" s="137">
        <v>0</v>
      </c>
      <c r="F6" s="138">
        <v>0</v>
      </c>
    </row>
    <row r="7" spans="1:6" x14ac:dyDescent="0.25">
      <c r="A7" s="139" t="s">
        <v>6</v>
      </c>
      <c r="B7" s="140" t="s">
        <v>183</v>
      </c>
      <c r="C7" s="141">
        <f>SUM(C5:C6)</f>
        <v>11</v>
      </c>
      <c r="D7" s="141">
        <f t="shared" ref="D7:E7" si="0">SUM(D5:D6)</f>
        <v>11</v>
      </c>
      <c r="E7" s="141">
        <f t="shared" si="0"/>
        <v>11</v>
      </c>
      <c r="F7" s="141">
        <f t="shared" ref="F7:F26" si="1">E7/D7*100</f>
        <v>100</v>
      </c>
    </row>
    <row r="8" spans="1:6" x14ac:dyDescent="0.25">
      <c r="A8" s="136" t="s">
        <v>15</v>
      </c>
      <c r="B8" s="244" t="s">
        <v>31</v>
      </c>
      <c r="C8" s="137">
        <v>0</v>
      </c>
      <c r="D8" s="137">
        <v>0</v>
      </c>
      <c r="E8" s="137">
        <v>0</v>
      </c>
      <c r="F8" s="138">
        <v>0</v>
      </c>
    </row>
    <row r="9" spans="1:6" x14ac:dyDescent="0.25">
      <c r="A9" s="136" t="s">
        <v>188</v>
      </c>
      <c r="B9" s="133" t="s">
        <v>185</v>
      </c>
      <c r="C9" s="137">
        <v>1</v>
      </c>
      <c r="D9" s="137">
        <v>1</v>
      </c>
      <c r="E9" s="137">
        <v>1</v>
      </c>
      <c r="F9" s="138">
        <f t="shared" si="1"/>
        <v>100</v>
      </c>
    </row>
    <row r="10" spans="1:6" x14ac:dyDescent="0.25">
      <c r="A10" s="136" t="s">
        <v>189</v>
      </c>
      <c r="B10" s="133" t="s">
        <v>186</v>
      </c>
      <c r="C10" s="137">
        <v>1</v>
      </c>
      <c r="D10" s="137">
        <v>1</v>
      </c>
      <c r="E10" s="137">
        <v>1</v>
      </c>
      <c r="F10" s="138">
        <f t="shared" si="1"/>
        <v>100</v>
      </c>
    </row>
    <row r="11" spans="1:6" x14ac:dyDescent="0.25">
      <c r="A11" s="136"/>
      <c r="B11" s="133" t="s">
        <v>295</v>
      </c>
      <c r="C11" s="137">
        <v>1</v>
      </c>
      <c r="D11" s="137">
        <v>1</v>
      </c>
      <c r="E11" s="137">
        <v>1</v>
      </c>
      <c r="F11" s="138">
        <v>100</v>
      </c>
    </row>
    <row r="12" spans="1:6" x14ac:dyDescent="0.25">
      <c r="A12" s="136" t="s">
        <v>190</v>
      </c>
      <c r="B12" s="133" t="s">
        <v>187</v>
      </c>
      <c r="C12" s="137">
        <v>3</v>
      </c>
      <c r="D12" s="137">
        <v>3</v>
      </c>
      <c r="E12" s="137">
        <v>3</v>
      </c>
      <c r="F12" s="138">
        <f t="shared" si="1"/>
        <v>100</v>
      </c>
    </row>
    <row r="13" spans="1:6" x14ac:dyDescent="0.25">
      <c r="A13" s="139" t="s">
        <v>3</v>
      </c>
      <c r="B13" s="140" t="s">
        <v>184</v>
      </c>
      <c r="C13" s="141">
        <f>SUM(C8:C12)</f>
        <v>6</v>
      </c>
      <c r="D13" s="141">
        <f t="shared" ref="D13:E13" si="2">SUM(D8:D12)</f>
        <v>6</v>
      </c>
      <c r="E13" s="141">
        <f t="shared" si="2"/>
        <v>6</v>
      </c>
      <c r="F13" s="141">
        <f t="shared" si="1"/>
        <v>100</v>
      </c>
    </row>
    <row r="14" spans="1:6" x14ac:dyDescent="0.25">
      <c r="A14" s="136" t="s">
        <v>15</v>
      </c>
      <c r="B14" s="133" t="s">
        <v>296</v>
      </c>
      <c r="C14" s="137">
        <v>1</v>
      </c>
      <c r="D14" s="137">
        <v>1</v>
      </c>
      <c r="E14" s="137">
        <v>1</v>
      </c>
      <c r="F14" s="138">
        <f t="shared" si="1"/>
        <v>100</v>
      </c>
    </row>
    <row r="15" spans="1:6" x14ac:dyDescent="0.25">
      <c r="A15" s="136" t="s">
        <v>80</v>
      </c>
      <c r="B15" s="133" t="s">
        <v>297</v>
      </c>
      <c r="C15" s="137">
        <v>2</v>
      </c>
      <c r="D15" s="137">
        <v>2</v>
      </c>
      <c r="E15" s="137">
        <v>2</v>
      </c>
      <c r="F15" s="138">
        <v>100</v>
      </c>
    </row>
    <row r="16" spans="1:6" x14ac:dyDescent="0.25">
      <c r="A16" s="136" t="s">
        <v>16</v>
      </c>
      <c r="B16" s="133" t="s">
        <v>300</v>
      </c>
      <c r="C16" s="137">
        <v>0</v>
      </c>
      <c r="D16" s="137">
        <v>2</v>
      </c>
      <c r="E16" s="137">
        <v>2</v>
      </c>
      <c r="F16" s="138">
        <v>0</v>
      </c>
    </row>
    <row r="17" spans="1:6" x14ac:dyDescent="0.25">
      <c r="A17" s="139" t="s">
        <v>76</v>
      </c>
      <c r="B17" s="140" t="s">
        <v>298</v>
      </c>
      <c r="C17" s="141">
        <f>SUM(C14:C16)</f>
        <v>3</v>
      </c>
      <c r="D17" s="141">
        <f t="shared" ref="D17:E17" si="3">SUM(D14:D16)</f>
        <v>5</v>
      </c>
      <c r="E17" s="141">
        <f t="shared" si="3"/>
        <v>5</v>
      </c>
      <c r="F17" s="141">
        <f t="shared" si="1"/>
        <v>100</v>
      </c>
    </row>
    <row r="18" spans="1:6" x14ac:dyDescent="0.25">
      <c r="A18" s="136" t="s">
        <v>15</v>
      </c>
      <c r="B18" s="140" t="s">
        <v>299</v>
      </c>
      <c r="C18" s="137">
        <v>0</v>
      </c>
      <c r="D18" s="137">
        <v>89</v>
      </c>
      <c r="E18" s="137">
        <v>89</v>
      </c>
      <c r="F18" s="138">
        <f t="shared" si="1"/>
        <v>100</v>
      </c>
    </row>
    <row r="19" spans="1:6" x14ac:dyDescent="0.25">
      <c r="A19" s="139" t="s">
        <v>4</v>
      </c>
      <c r="B19" s="140"/>
      <c r="C19" s="143">
        <f>SUM(C18)</f>
        <v>0</v>
      </c>
      <c r="D19" s="143">
        <f t="shared" ref="D19:E19" si="4">SUM(D18)</f>
        <v>89</v>
      </c>
      <c r="E19" s="143">
        <f t="shared" si="4"/>
        <v>89</v>
      </c>
      <c r="F19" s="141">
        <f t="shared" si="1"/>
        <v>100</v>
      </c>
    </row>
    <row r="20" spans="1:6" x14ac:dyDescent="0.25">
      <c r="A20" s="136" t="s">
        <v>94</v>
      </c>
      <c r="B20" s="142" t="s">
        <v>301</v>
      </c>
      <c r="C20" s="137">
        <v>11</v>
      </c>
      <c r="D20" s="137">
        <v>11</v>
      </c>
      <c r="E20" s="137">
        <v>11</v>
      </c>
      <c r="F20" s="138">
        <v>100</v>
      </c>
    </row>
    <row r="21" spans="1:6" x14ac:dyDescent="0.25">
      <c r="A21" s="136" t="s">
        <v>95</v>
      </c>
      <c r="B21" s="142"/>
      <c r="C21" s="137"/>
      <c r="D21" s="137"/>
      <c r="E21" s="137"/>
      <c r="F21" s="138"/>
    </row>
    <row r="22" spans="1:6" x14ac:dyDescent="0.25">
      <c r="A22" s="136" t="s">
        <v>96</v>
      </c>
      <c r="B22" s="142"/>
      <c r="C22" s="137"/>
      <c r="D22" s="137"/>
      <c r="E22" s="137"/>
      <c r="F22" s="138"/>
    </row>
    <row r="23" spans="1:6" x14ac:dyDescent="0.25">
      <c r="A23" s="139" t="s">
        <v>5</v>
      </c>
      <c r="B23" s="140" t="s">
        <v>87</v>
      </c>
      <c r="C23" s="141">
        <v>31</v>
      </c>
      <c r="D23" s="141">
        <v>122</v>
      </c>
      <c r="E23" s="141">
        <v>122</v>
      </c>
      <c r="F23" s="141">
        <v>100</v>
      </c>
    </row>
    <row r="24" spans="1:6" x14ac:dyDescent="0.25">
      <c r="A24" s="139" t="s">
        <v>94</v>
      </c>
      <c r="B24" s="140"/>
      <c r="C24" s="141"/>
      <c r="D24" s="141"/>
      <c r="E24" s="141"/>
      <c r="F24" s="141"/>
    </row>
    <row r="25" spans="1:6" x14ac:dyDescent="0.25">
      <c r="A25" s="139"/>
      <c r="B25" s="140"/>
      <c r="C25" s="141"/>
      <c r="D25" s="141"/>
      <c r="E25" s="141"/>
      <c r="F25" s="141"/>
    </row>
    <row r="26" spans="1:6" x14ac:dyDescent="0.25">
      <c r="A26" s="144" t="s">
        <v>7</v>
      </c>
      <c r="B26" s="145" t="s">
        <v>83</v>
      </c>
      <c r="C26" s="146">
        <f>SUM(C7+C13+C17+C19+C23)</f>
        <v>51</v>
      </c>
      <c r="D26" s="146">
        <f t="shared" ref="D26:E26" si="5">SUM(D7+D13+D17+D19+D23)</f>
        <v>233</v>
      </c>
      <c r="E26" s="146">
        <f t="shared" si="5"/>
        <v>233</v>
      </c>
      <c r="F26" s="146">
        <f t="shared" si="1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A2" sqref="A2:F2"/>
    </sheetView>
  </sheetViews>
  <sheetFormatPr defaultColWidth="9.109375" defaultRowHeight="10.199999999999999" x14ac:dyDescent="0.2"/>
  <cols>
    <col min="1" max="1" width="5.109375" style="127" customWidth="1"/>
    <col min="2" max="2" width="42.5546875" style="9" customWidth="1"/>
    <col min="3" max="5" width="26.6640625" style="9" customWidth="1"/>
    <col min="6" max="6" width="10" style="9" customWidth="1"/>
    <col min="7" max="7" width="2.5546875" style="9" customWidth="1"/>
    <col min="8" max="16384" width="9.109375" style="9"/>
  </cols>
  <sheetData>
    <row r="1" spans="1:6" x14ac:dyDescent="0.2">
      <c r="C1" s="277" t="s">
        <v>284</v>
      </c>
      <c r="D1" s="277"/>
      <c r="E1" s="277"/>
      <c r="F1" s="277"/>
    </row>
    <row r="2" spans="1:6" ht="15.6" x14ac:dyDescent="0.3">
      <c r="A2" s="276" t="s">
        <v>270</v>
      </c>
      <c r="B2" s="276"/>
      <c r="C2" s="276"/>
      <c r="D2" s="276"/>
      <c r="E2" s="276"/>
      <c r="F2" s="276"/>
    </row>
    <row r="3" spans="1:6" x14ac:dyDescent="0.2">
      <c r="B3" s="275" t="s">
        <v>171</v>
      </c>
      <c r="C3" s="275"/>
      <c r="D3" s="275"/>
      <c r="E3" s="275"/>
      <c r="F3" s="275"/>
    </row>
    <row r="4" spans="1:6" s="126" customFormat="1" ht="39.6" x14ac:dyDescent="0.25">
      <c r="A4" s="128"/>
      <c r="B4" s="125" t="s">
        <v>14</v>
      </c>
      <c r="C4" s="125" t="s">
        <v>272</v>
      </c>
      <c r="D4" s="125" t="s">
        <v>273</v>
      </c>
      <c r="E4" s="125" t="s">
        <v>274</v>
      </c>
      <c r="F4" s="125" t="s">
        <v>12</v>
      </c>
    </row>
    <row r="5" spans="1:6" s="150" customFormat="1" x14ac:dyDescent="0.2">
      <c r="A5" s="147" t="s">
        <v>15</v>
      </c>
      <c r="B5" s="148" t="s">
        <v>191</v>
      </c>
      <c r="C5" s="73">
        <v>69509773</v>
      </c>
      <c r="D5" s="73">
        <v>69629943</v>
      </c>
      <c r="E5" s="73">
        <v>69629943</v>
      </c>
      <c r="F5" s="149">
        <f>(E5/D5)*100</f>
        <v>100</v>
      </c>
    </row>
    <row r="6" spans="1:6" s="150" customFormat="1" x14ac:dyDescent="0.2">
      <c r="A6" s="147" t="s">
        <v>80</v>
      </c>
      <c r="B6" s="148" t="s">
        <v>192</v>
      </c>
      <c r="C6" s="73">
        <v>21230084</v>
      </c>
      <c r="D6" s="73">
        <v>21230084</v>
      </c>
      <c r="E6" s="73">
        <v>21230084</v>
      </c>
      <c r="F6" s="149">
        <f>(E6/D6)*100</f>
        <v>100</v>
      </c>
    </row>
    <row r="7" spans="1:6" s="150" customFormat="1" x14ac:dyDescent="0.2">
      <c r="A7" s="147" t="s">
        <v>16</v>
      </c>
      <c r="B7" s="190" t="s">
        <v>193</v>
      </c>
      <c r="C7" s="73">
        <v>48831546</v>
      </c>
      <c r="D7" s="73">
        <v>47977703</v>
      </c>
      <c r="E7" s="73">
        <v>47977703</v>
      </c>
      <c r="F7" s="149">
        <f>(E7/D7)*100</f>
        <v>100</v>
      </c>
    </row>
    <row r="8" spans="1:6" s="150" customFormat="1" x14ac:dyDescent="0.2">
      <c r="A8" s="147" t="s">
        <v>17</v>
      </c>
      <c r="B8" s="190" t="s">
        <v>194</v>
      </c>
      <c r="C8" s="73">
        <v>1800000</v>
      </c>
      <c r="D8" s="73">
        <v>1800000</v>
      </c>
      <c r="E8" s="73">
        <v>1800000</v>
      </c>
      <c r="F8" s="149">
        <v>100</v>
      </c>
    </row>
    <row r="9" spans="1:6" s="150" customFormat="1" x14ac:dyDescent="0.2">
      <c r="A9" s="147" t="s">
        <v>18</v>
      </c>
      <c r="B9" s="190" t="s">
        <v>195</v>
      </c>
      <c r="C9" s="73">
        <v>0</v>
      </c>
      <c r="D9" s="73">
        <v>15583493</v>
      </c>
      <c r="E9" s="73">
        <v>15583493</v>
      </c>
      <c r="F9" s="149">
        <v>100</v>
      </c>
    </row>
    <row r="10" spans="1:6" s="150" customFormat="1" x14ac:dyDescent="0.2">
      <c r="A10" s="147" t="s">
        <v>85</v>
      </c>
      <c r="B10" s="190"/>
      <c r="C10" s="73">
        <v>0</v>
      </c>
      <c r="D10" s="73"/>
      <c r="E10" s="73"/>
      <c r="F10" s="149"/>
    </row>
    <row r="11" spans="1:6" s="150" customFormat="1" x14ac:dyDescent="0.2">
      <c r="A11" s="147"/>
      <c r="B11" s="190"/>
      <c r="C11" s="73">
        <v>0</v>
      </c>
      <c r="D11" s="73">
        <v>0</v>
      </c>
      <c r="E11" s="73">
        <v>0</v>
      </c>
      <c r="F11" s="149"/>
    </row>
    <row r="12" spans="1:6" s="17" customFormat="1" x14ac:dyDescent="0.2">
      <c r="A12" s="129" t="s">
        <v>6</v>
      </c>
      <c r="B12" s="69" t="s">
        <v>13</v>
      </c>
      <c r="C12" s="70">
        <f>SUM(C5:C11)</f>
        <v>141371403</v>
      </c>
      <c r="D12" s="70">
        <f>SUM(D5:D11)</f>
        <v>156221223</v>
      </c>
      <c r="E12" s="70">
        <f>SUM(E5:E11)</f>
        <v>156221223</v>
      </c>
      <c r="F12" s="151">
        <f t="shared" ref="F12" si="0">(E12/D12)*100</f>
        <v>100</v>
      </c>
    </row>
    <row r="13" spans="1:6" s="150" customFormat="1" x14ac:dyDescent="0.2">
      <c r="A13" s="147"/>
      <c r="B13" s="148"/>
      <c r="C13" s="73"/>
      <c r="D13" s="73"/>
      <c r="E13" s="73"/>
      <c r="F13" s="149"/>
    </row>
    <row r="14" spans="1:6" s="150" customFormat="1" x14ac:dyDescent="0.2">
      <c r="A14" s="147"/>
      <c r="B14" s="190"/>
      <c r="C14" s="73"/>
      <c r="D14" s="73"/>
      <c r="E14" s="73"/>
      <c r="F14" s="149"/>
    </row>
    <row r="15" spans="1:6" s="150" customFormat="1" x14ac:dyDescent="0.2">
      <c r="A15" s="147"/>
      <c r="B15" s="148"/>
      <c r="C15" s="73"/>
      <c r="D15" s="73"/>
      <c r="E15" s="73"/>
      <c r="F15" s="149"/>
    </row>
    <row r="16" spans="1:6" s="150" customFormat="1" x14ac:dyDescent="0.2">
      <c r="A16" s="147"/>
      <c r="B16" s="148"/>
      <c r="C16" s="73"/>
      <c r="D16" s="73"/>
      <c r="E16" s="73"/>
      <c r="F16" s="149"/>
    </row>
    <row r="17" spans="1:6" s="150" customFormat="1" x14ac:dyDescent="0.2">
      <c r="A17" s="147"/>
      <c r="B17" s="148"/>
      <c r="C17" s="73"/>
      <c r="D17" s="73"/>
      <c r="E17" s="73"/>
      <c r="F17" s="149"/>
    </row>
    <row r="18" spans="1:6" s="150" customFormat="1" x14ac:dyDescent="0.2">
      <c r="A18" s="147"/>
      <c r="B18" s="148"/>
      <c r="C18" s="73"/>
      <c r="D18" s="73"/>
      <c r="E18" s="73"/>
      <c r="F18" s="149"/>
    </row>
    <row r="19" spans="1:6" s="150" customFormat="1" x14ac:dyDescent="0.2">
      <c r="A19" s="147"/>
      <c r="B19" s="148"/>
      <c r="C19" s="73"/>
      <c r="D19" s="73"/>
      <c r="E19" s="73"/>
      <c r="F19" s="149"/>
    </row>
    <row r="20" spans="1:6" s="17" customFormat="1" x14ac:dyDescent="0.2">
      <c r="A20" s="129"/>
      <c r="B20" s="69"/>
      <c r="C20" s="70"/>
      <c r="D20" s="70"/>
      <c r="E20" s="70"/>
      <c r="F20" s="151"/>
    </row>
    <row r="21" spans="1:6" s="150" customFormat="1" x14ac:dyDescent="0.2">
      <c r="A21" s="147"/>
      <c r="B21" s="148"/>
      <c r="C21" s="73"/>
      <c r="D21" s="73"/>
      <c r="E21" s="73"/>
      <c r="F21" s="149"/>
    </row>
    <row r="22" spans="1:6" s="17" customFormat="1" x14ac:dyDescent="0.2">
      <c r="A22" s="129"/>
      <c r="B22" s="69"/>
      <c r="C22" s="70"/>
      <c r="D22" s="70"/>
      <c r="E22" s="70"/>
      <c r="F22" s="151"/>
    </row>
    <row r="23" spans="1:6" s="150" customFormat="1" x14ac:dyDescent="0.2">
      <c r="A23" s="147"/>
      <c r="B23" s="148"/>
      <c r="C23" s="148"/>
      <c r="D23" s="148"/>
      <c r="E23" s="148"/>
      <c r="F23" s="149"/>
    </row>
    <row r="24" spans="1:6" s="150" customFormat="1" x14ac:dyDescent="0.2">
      <c r="A24" s="147"/>
      <c r="B24" s="148"/>
      <c r="C24" s="148"/>
      <c r="D24" s="148"/>
      <c r="E24" s="148"/>
      <c r="F24" s="149"/>
    </row>
    <row r="25" spans="1:6" s="150" customFormat="1" x14ac:dyDescent="0.2">
      <c r="A25" s="147"/>
      <c r="B25" s="148"/>
      <c r="C25" s="148"/>
      <c r="D25" s="148"/>
      <c r="E25" s="148"/>
      <c r="F25" s="149"/>
    </row>
    <row r="26" spans="1:6" s="150" customFormat="1" x14ac:dyDescent="0.2">
      <c r="A26" s="147"/>
      <c r="B26" s="148"/>
      <c r="C26" s="148"/>
      <c r="D26" s="148"/>
      <c r="E26" s="148"/>
      <c r="F26" s="149"/>
    </row>
    <row r="27" spans="1:6" s="150" customFormat="1" x14ac:dyDescent="0.2">
      <c r="A27" s="147"/>
      <c r="B27" s="148"/>
      <c r="C27" s="148"/>
      <c r="D27" s="148"/>
      <c r="E27" s="148"/>
      <c r="F27" s="149"/>
    </row>
    <row r="28" spans="1:6" s="150" customFormat="1" x14ac:dyDescent="0.2">
      <c r="A28" s="147"/>
      <c r="B28" s="148"/>
      <c r="C28" s="148"/>
      <c r="D28" s="148"/>
      <c r="E28" s="148"/>
      <c r="F28" s="149"/>
    </row>
    <row r="29" spans="1:6" s="17" customFormat="1" x14ac:dyDescent="0.2">
      <c r="A29" s="129"/>
      <c r="B29" s="69"/>
      <c r="C29" s="70"/>
      <c r="D29" s="70"/>
      <c r="E29" s="70"/>
      <c r="F29" s="151"/>
    </row>
    <row r="30" spans="1:6" s="17" customFormat="1" x14ac:dyDescent="0.2">
      <c r="A30" s="130"/>
      <c r="B30" s="67" t="s">
        <v>184</v>
      </c>
      <c r="C30" s="68">
        <v>79039445</v>
      </c>
      <c r="D30" s="68">
        <v>92273867</v>
      </c>
      <c r="E30" s="68">
        <v>92273867</v>
      </c>
      <c r="F30" s="152">
        <v>100</v>
      </c>
    </row>
  </sheetData>
  <mergeCells count="3">
    <mergeCell ref="B3:F3"/>
    <mergeCell ref="A2:F2"/>
    <mergeCell ref="C1:F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B1" workbookViewId="0">
      <selection activeCell="C14" sqref="C14"/>
    </sheetView>
  </sheetViews>
  <sheetFormatPr defaultRowHeight="13.2" x14ac:dyDescent="0.25"/>
  <cols>
    <col min="1" max="1" width="6" bestFit="1" customWidth="1"/>
    <col min="2" max="2" width="41.5546875" customWidth="1"/>
    <col min="3" max="3" width="22.6640625" customWidth="1"/>
    <col min="4" max="5" width="22.88671875" customWidth="1"/>
  </cols>
  <sheetData>
    <row r="1" spans="1:6" ht="13.2" customHeight="1" x14ac:dyDescent="0.25">
      <c r="A1" s="154"/>
      <c r="B1" s="155"/>
      <c r="C1" s="279" t="s">
        <v>294</v>
      </c>
      <c r="D1" s="279"/>
      <c r="E1" s="250"/>
      <c r="F1" s="220"/>
    </row>
    <row r="2" spans="1:6" ht="13.8" x14ac:dyDescent="0.25">
      <c r="A2" s="278" t="s">
        <v>271</v>
      </c>
      <c r="B2" s="278"/>
      <c r="C2" s="278"/>
      <c r="D2" s="278"/>
      <c r="E2" s="251"/>
    </row>
    <row r="3" spans="1:6" ht="13.8" x14ac:dyDescent="0.25">
      <c r="A3" s="156"/>
      <c r="B3" s="157"/>
      <c r="C3" s="157"/>
      <c r="D3" s="158" t="s">
        <v>171</v>
      </c>
      <c r="E3" s="158"/>
    </row>
    <row r="4" spans="1:6" x14ac:dyDescent="0.25">
      <c r="A4" s="159" t="s">
        <v>91</v>
      </c>
      <c r="B4" s="160" t="s">
        <v>14</v>
      </c>
      <c r="C4" s="161" t="s">
        <v>31</v>
      </c>
      <c r="D4" s="161" t="s">
        <v>32</v>
      </c>
      <c r="E4" s="161" t="s">
        <v>302</v>
      </c>
    </row>
    <row r="5" spans="1:6" x14ac:dyDescent="0.25">
      <c r="A5" s="162" t="s">
        <v>196</v>
      </c>
      <c r="B5" s="163" t="s">
        <v>197</v>
      </c>
      <c r="C5" s="202">
        <v>424834452</v>
      </c>
      <c r="D5" s="202">
        <v>1152985</v>
      </c>
      <c r="E5" s="202">
        <v>1432414</v>
      </c>
    </row>
    <row r="6" spans="1:6" s="204" customFormat="1" x14ac:dyDescent="0.25">
      <c r="A6" s="162" t="s">
        <v>198</v>
      </c>
      <c r="B6" s="163" t="s">
        <v>199</v>
      </c>
      <c r="C6" s="202">
        <v>268419071</v>
      </c>
      <c r="D6" s="202">
        <v>53757686</v>
      </c>
      <c r="E6" s="202">
        <v>45136333</v>
      </c>
    </row>
    <row r="7" spans="1:6" x14ac:dyDescent="0.25">
      <c r="A7" s="162" t="s">
        <v>6</v>
      </c>
      <c r="B7" s="163" t="s">
        <v>200</v>
      </c>
      <c r="C7" s="202">
        <v>156415381</v>
      </c>
      <c r="D7" s="202">
        <v>52604701</v>
      </c>
      <c r="E7" s="202">
        <v>43703919</v>
      </c>
    </row>
    <row r="8" spans="1:6" s="204" customFormat="1" x14ac:dyDescent="0.25">
      <c r="A8" s="162" t="s">
        <v>201</v>
      </c>
      <c r="B8" s="163" t="s">
        <v>202</v>
      </c>
      <c r="C8" s="202">
        <v>75171017</v>
      </c>
      <c r="D8" s="202">
        <v>53077352</v>
      </c>
      <c r="E8" s="202">
        <v>43947304</v>
      </c>
    </row>
    <row r="9" spans="1:6" s="204" customFormat="1" x14ac:dyDescent="0.25">
      <c r="A9" s="162" t="s">
        <v>203</v>
      </c>
      <c r="B9" s="163" t="s">
        <v>204</v>
      </c>
      <c r="C9" s="202">
        <v>103993992</v>
      </c>
      <c r="D9" s="202">
        <v>0</v>
      </c>
      <c r="E9" s="202"/>
    </row>
    <row r="10" spans="1:6" x14ac:dyDescent="0.25">
      <c r="A10" s="162" t="s">
        <v>3</v>
      </c>
      <c r="B10" s="163" t="s">
        <v>205</v>
      </c>
      <c r="C10" s="202">
        <v>28822975</v>
      </c>
      <c r="D10" s="202">
        <v>53077352</v>
      </c>
      <c r="E10" s="202">
        <v>43947304</v>
      </c>
      <c r="F10" s="252"/>
    </row>
    <row r="11" spans="1:6" x14ac:dyDescent="0.25">
      <c r="A11" s="162" t="s">
        <v>112</v>
      </c>
      <c r="B11" s="163" t="s">
        <v>206</v>
      </c>
      <c r="C11" s="202">
        <v>127592406</v>
      </c>
      <c r="D11" s="202">
        <v>472651</v>
      </c>
      <c r="E11" s="202">
        <v>243385</v>
      </c>
    </row>
    <row r="12" spans="1:6" x14ac:dyDescent="0.25">
      <c r="A12" s="162" t="s">
        <v>128</v>
      </c>
      <c r="B12" s="163" t="s">
        <v>207</v>
      </c>
      <c r="C12" s="202">
        <v>127592406</v>
      </c>
      <c r="D12" s="202">
        <v>472651</v>
      </c>
      <c r="E12" s="202">
        <v>243385</v>
      </c>
    </row>
    <row r="13" spans="1:6" x14ac:dyDescent="0.25">
      <c r="A13" s="162"/>
      <c r="B13" s="163" t="s">
        <v>258</v>
      </c>
      <c r="C13" s="202">
        <v>127592406</v>
      </c>
      <c r="D13" s="202">
        <v>472651</v>
      </c>
      <c r="E13" s="202">
        <v>243385</v>
      </c>
    </row>
    <row r="14" spans="1:6" x14ac:dyDescent="0.25">
      <c r="A14" s="164" t="s">
        <v>128</v>
      </c>
      <c r="B14" s="165" t="s">
        <v>208</v>
      </c>
      <c r="C14" s="203">
        <v>0</v>
      </c>
      <c r="D14" s="203">
        <v>0</v>
      </c>
      <c r="E14" s="203"/>
    </row>
  </sheetData>
  <mergeCells count="2">
    <mergeCell ref="A2:D2"/>
    <mergeCell ref="C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tabSelected="1" workbookViewId="0">
      <selection activeCell="C10" sqref="C10"/>
    </sheetView>
  </sheetViews>
  <sheetFormatPr defaultRowHeight="13.2" x14ac:dyDescent="0.25"/>
  <cols>
    <col min="1" max="1" width="44.44140625" bestFit="1" customWidth="1"/>
    <col min="2" max="2" width="11.109375" bestFit="1" customWidth="1"/>
    <col min="3" max="3" width="12" bestFit="1" customWidth="1"/>
    <col min="4" max="4" width="24.33203125" bestFit="1" customWidth="1"/>
  </cols>
  <sheetData>
    <row r="1" spans="1:4" x14ac:dyDescent="0.25">
      <c r="A1" s="212" t="s">
        <v>308</v>
      </c>
      <c r="B1" s="212"/>
      <c r="C1" s="212"/>
      <c r="D1" s="212"/>
    </row>
    <row r="2" spans="1:4" ht="15.6" x14ac:dyDescent="0.3">
      <c r="A2" s="280" t="s">
        <v>285</v>
      </c>
      <c r="B2" s="280"/>
      <c r="C2" s="280"/>
      <c r="D2" s="280"/>
    </row>
    <row r="3" spans="1:4" x14ac:dyDescent="0.25">
      <c r="A3" s="213"/>
      <c r="B3" s="211"/>
      <c r="C3" s="211"/>
      <c r="D3" s="214" t="s">
        <v>217</v>
      </c>
    </row>
    <row r="4" spans="1:4" x14ac:dyDescent="0.25">
      <c r="A4" s="281" t="s">
        <v>209</v>
      </c>
      <c r="B4" s="282"/>
      <c r="C4" s="282"/>
      <c r="D4" s="283"/>
    </row>
    <row r="5" spans="1:4" x14ac:dyDescent="0.25">
      <c r="A5" s="215" t="s">
        <v>210</v>
      </c>
      <c r="B5" s="216" t="s">
        <v>211</v>
      </c>
      <c r="C5" s="215" t="s">
        <v>212</v>
      </c>
      <c r="D5" s="215" t="s">
        <v>213</v>
      </c>
    </row>
    <row r="6" spans="1:4" x14ac:dyDescent="0.25">
      <c r="A6" s="217" t="s">
        <v>286</v>
      </c>
      <c r="B6" s="218"/>
      <c r="C6" s="218"/>
      <c r="D6" s="218">
        <v>19221</v>
      </c>
    </row>
    <row r="7" spans="1:4" x14ac:dyDescent="0.25">
      <c r="A7" s="217" t="s">
        <v>287</v>
      </c>
      <c r="B7" s="218"/>
      <c r="C7" s="218"/>
      <c r="D7" s="218">
        <v>22</v>
      </c>
    </row>
    <row r="8" spans="1:4" x14ac:dyDescent="0.25">
      <c r="A8" s="217" t="s">
        <v>288</v>
      </c>
      <c r="B8" s="218"/>
      <c r="C8" s="218">
        <v>0</v>
      </c>
      <c r="D8" s="218">
        <v>89</v>
      </c>
    </row>
    <row r="9" spans="1:4" x14ac:dyDescent="0.25">
      <c r="A9" s="217" t="s">
        <v>289</v>
      </c>
      <c r="B9" s="218"/>
      <c r="C9" s="218"/>
      <c r="D9" s="218">
        <v>762</v>
      </c>
    </row>
    <row r="10" spans="1:4" x14ac:dyDescent="0.25">
      <c r="A10" s="217" t="s">
        <v>290</v>
      </c>
      <c r="B10" s="218"/>
      <c r="C10" s="218"/>
      <c r="D10" s="218">
        <v>2476</v>
      </c>
    </row>
    <row r="11" spans="1:4" x14ac:dyDescent="0.25">
      <c r="A11" s="217" t="s">
        <v>292</v>
      </c>
      <c r="B11" s="218"/>
      <c r="C11" s="218"/>
      <c r="D11" s="218">
        <v>1783</v>
      </c>
    </row>
    <row r="12" spans="1:4" x14ac:dyDescent="0.25">
      <c r="A12" s="217" t="s">
        <v>293</v>
      </c>
      <c r="B12" s="218"/>
      <c r="C12" s="218"/>
      <c r="D12" s="218">
        <v>1250</v>
      </c>
    </row>
    <row r="13" spans="1:4" x14ac:dyDescent="0.25">
      <c r="A13" s="217" t="s">
        <v>291</v>
      </c>
      <c r="B13" s="218"/>
      <c r="C13" s="218"/>
      <c r="D13" s="218">
        <v>22753</v>
      </c>
    </row>
    <row r="14" spans="1:4" x14ac:dyDescent="0.25">
      <c r="A14" s="215"/>
      <c r="B14" s="219"/>
      <c r="C14" s="219"/>
      <c r="D14" s="219">
        <v>48356</v>
      </c>
    </row>
    <row r="15" spans="1:4" x14ac:dyDescent="0.25">
      <c r="C15" s="248"/>
    </row>
  </sheetData>
  <mergeCells count="2">
    <mergeCell ref="A2:D2"/>
    <mergeCell ref="A4:D4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3"/>
  <sheetViews>
    <sheetView topLeftCell="C1" workbookViewId="0">
      <selection activeCell="O31" sqref="O31"/>
    </sheetView>
  </sheetViews>
  <sheetFormatPr defaultRowHeight="13.2" x14ac:dyDescent="0.25"/>
  <cols>
    <col min="1" max="1" width="5.109375" bestFit="1" customWidth="1"/>
    <col min="2" max="2" width="42.88671875" bestFit="1" customWidth="1"/>
    <col min="3" max="3" width="22.33203125" bestFit="1" customWidth="1"/>
    <col min="4" max="4" width="26.33203125" customWidth="1"/>
    <col min="5" max="5" width="10.5546875" customWidth="1"/>
    <col min="7" max="7" width="14.44140625" customWidth="1"/>
  </cols>
  <sheetData>
    <row r="1" spans="1:4" x14ac:dyDescent="0.25">
      <c r="A1" s="222"/>
      <c r="B1" s="221"/>
      <c r="C1" s="223" t="s">
        <v>306</v>
      </c>
      <c r="D1" s="223"/>
    </row>
    <row r="2" spans="1:4" ht="15.6" x14ac:dyDescent="0.25">
      <c r="A2" s="263" t="s">
        <v>303</v>
      </c>
      <c r="B2" s="263"/>
      <c r="C2" s="263"/>
      <c r="D2" s="263"/>
    </row>
    <row r="3" spans="1:4" ht="15.6" x14ac:dyDescent="0.25">
      <c r="A3" s="224"/>
      <c r="B3" s="224"/>
      <c r="C3" s="225"/>
      <c r="D3" s="226" t="s">
        <v>171</v>
      </c>
    </row>
    <row r="4" spans="1:4" x14ac:dyDescent="0.25">
      <c r="A4" s="227"/>
      <c r="B4" s="228" t="s">
        <v>14</v>
      </c>
      <c r="C4" s="229" t="s">
        <v>101</v>
      </c>
      <c r="D4" s="229" t="s">
        <v>102</v>
      </c>
    </row>
    <row r="5" spans="1:4" x14ac:dyDescent="0.25">
      <c r="A5" s="285" t="s">
        <v>103</v>
      </c>
      <c r="B5" s="285"/>
      <c r="C5" s="230"/>
      <c r="D5" s="230"/>
    </row>
    <row r="6" spans="1:4" x14ac:dyDescent="0.25">
      <c r="A6" s="231" t="s">
        <v>104</v>
      </c>
      <c r="B6" s="232" t="s">
        <v>105</v>
      </c>
      <c r="C6" s="233">
        <v>400000</v>
      </c>
      <c r="D6" s="233">
        <v>268000</v>
      </c>
    </row>
    <row r="7" spans="1:4" x14ac:dyDescent="0.25">
      <c r="A7" s="231" t="s">
        <v>106</v>
      </c>
      <c r="B7" s="232" t="s">
        <v>107</v>
      </c>
      <c r="C7" s="233">
        <v>315610616</v>
      </c>
      <c r="D7" s="233">
        <v>343578924</v>
      </c>
    </row>
    <row r="8" spans="1:4" x14ac:dyDescent="0.25">
      <c r="A8" s="231" t="s">
        <v>108</v>
      </c>
      <c r="B8" s="232" t="s">
        <v>109</v>
      </c>
      <c r="C8" s="233">
        <v>128500</v>
      </c>
      <c r="D8" s="233">
        <v>128500</v>
      </c>
    </row>
    <row r="9" spans="1:4" x14ac:dyDescent="0.25">
      <c r="A9" s="231" t="s">
        <v>110</v>
      </c>
      <c r="B9" s="234" t="s">
        <v>111</v>
      </c>
      <c r="C9" s="233">
        <v>0</v>
      </c>
      <c r="D9" s="233">
        <v>0</v>
      </c>
    </row>
    <row r="10" spans="1:4" x14ac:dyDescent="0.25">
      <c r="A10" s="235" t="s">
        <v>112</v>
      </c>
      <c r="B10" s="236" t="s">
        <v>113</v>
      </c>
      <c r="C10" s="237">
        <v>316139116</v>
      </c>
      <c r="D10" s="237">
        <v>343975424</v>
      </c>
    </row>
    <row r="11" spans="1:4" x14ac:dyDescent="0.25">
      <c r="A11" s="231" t="s">
        <v>114</v>
      </c>
      <c r="B11" s="232" t="s">
        <v>115</v>
      </c>
      <c r="C11" s="233">
        <v>703279</v>
      </c>
      <c r="D11" s="233">
        <v>419020</v>
      </c>
    </row>
    <row r="12" spans="1:4" x14ac:dyDescent="0.25">
      <c r="A12" s="231" t="s">
        <v>116</v>
      </c>
      <c r="B12" s="232" t="s">
        <v>117</v>
      </c>
      <c r="C12" s="233">
        <v>0</v>
      </c>
      <c r="D12" s="233">
        <v>0</v>
      </c>
    </row>
    <row r="13" spans="1:4" x14ac:dyDescent="0.25">
      <c r="A13" s="235" t="s">
        <v>118</v>
      </c>
      <c r="B13" s="236" t="s">
        <v>119</v>
      </c>
      <c r="C13" s="237">
        <v>0</v>
      </c>
      <c r="D13" s="237">
        <v>419020</v>
      </c>
    </row>
    <row r="14" spans="1:4" x14ac:dyDescent="0.25">
      <c r="A14" s="231" t="s">
        <v>120</v>
      </c>
      <c r="B14" s="232" t="s">
        <v>121</v>
      </c>
      <c r="C14" s="233">
        <v>0</v>
      </c>
      <c r="D14" s="233">
        <v>0</v>
      </c>
    </row>
    <row r="15" spans="1:4" x14ac:dyDescent="0.25">
      <c r="A15" s="231" t="s">
        <v>122</v>
      </c>
      <c r="B15" s="232" t="s">
        <v>123</v>
      </c>
      <c r="C15" s="233">
        <v>406080</v>
      </c>
      <c r="D15" s="233">
        <v>434305</v>
      </c>
    </row>
    <row r="16" spans="1:4" x14ac:dyDescent="0.25">
      <c r="A16" s="231" t="s">
        <v>124</v>
      </c>
      <c r="B16" s="232" t="s">
        <v>125</v>
      </c>
      <c r="C16" s="233">
        <v>69549838</v>
      </c>
      <c r="D16" s="233">
        <v>126853964</v>
      </c>
    </row>
    <row r="17" spans="1:7" x14ac:dyDescent="0.25">
      <c r="A17" s="231" t="s">
        <v>126</v>
      </c>
      <c r="B17" s="232" t="s">
        <v>127</v>
      </c>
      <c r="C17" s="233">
        <v>0</v>
      </c>
      <c r="D17" s="233">
        <v>0</v>
      </c>
    </row>
    <row r="18" spans="1:7" x14ac:dyDescent="0.25">
      <c r="A18" s="235" t="s">
        <v>128</v>
      </c>
      <c r="B18" s="236" t="s">
        <v>129</v>
      </c>
      <c r="C18" s="237">
        <v>69955918</v>
      </c>
      <c r="D18" s="237">
        <v>127288269</v>
      </c>
    </row>
    <row r="19" spans="1:7" x14ac:dyDescent="0.25">
      <c r="A19" s="231" t="s">
        <v>130</v>
      </c>
      <c r="B19" s="232" t="s">
        <v>131</v>
      </c>
      <c r="C19" s="233">
        <v>6837653</v>
      </c>
      <c r="D19" s="233">
        <v>11471259</v>
      </c>
    </row>
    <row r="20" spans="1:7" x14ac:dyDescent="0.25">
      <c r="A20" s="231" t="s">
        <v>132</v>
      </c>
      <c r="B20" s="232" t="s">
        <v>133</v>
      </c>
      <c r="C20" s="233">
        <v>0</v>
      </c>
      <c r="D20" s="233">
        <v>945275</v>
      </c>
    </row>
    <row r="21" spans="1:7" x14ac:dyDescent="0.25">
      <c r="A21" s="231" t="s">
        <v>134</v>
      </c>
      <c r="B21" s="232" t="s">
        <v>135</v>
      </c>
      <c r="C21" s="233">
        <v>676886</v>
      </c>
      <c r="D21" s="233">
        <v>1255890</v>
      </c>
    </row>
    <row r="22" spans="1:7" x14ac:dyDescent="0.25">
      <c r="A22" s="235" t="s">
        <v>136</v>
      </c>
      <c r="B22" s="236" t="s">
        <v>137</v>
      </c>
      <c r="C22" s="237">
        <v>7514539</v>
      </c>
      <c r="D22" s="237">
        <v>13672424</v>
      </c>
    </row>
    <row r="23" spans="1:7" x14ac:dyDescent="0.25">
      <c r="A23" s="235" t="s">
        <v>138</v>
      </c>
      <c r="B23" s="236" t="s">
        <v>139</v>
      </c>
      <c r="C23" s="237">
        <v>18325348</v>
      </c>
      <c r="D23" s="237">
        <v>8632002</v>
      </c>
    </row>
    <row r="24" spans="1:7" x14ac:dyDescent="0.25">
      <c r="A24" s="235" t="s">
        <v>140</v>
      </c>
      <c r="B24" s="236" t="s">
        <v>141</v>
      </c>
      <c r="C24" s="237">
        <v>571274</v>
      </c>
      <c r="D24" s="237">
        <v>0</v>
      </c>
    </row>
    <row r="25" spans="1:7" x14ac:dyDescent="0.25">
      <c r="A25" s="284" t="s">
        <v>142</v>
      </c>
      <c r="B25" s="284"/>
      <c r="C25" s="238">
        <v>413209474</v>
      </c>
      <c r="D25" s="238">
        <v>493987139</v>
      </c>
    </row>
    <row r="26" spans="1:7" x14ac:dyDescent="0.25">
      <c r="A26" s="285" t="s">
        <v>143</v>
      </c>
      <c r="B26" s="285"/>
      <c r="C26" s="239"/>
      <c r="D26" s="239"/>
      <c r="G26" s="233"/>
    </row>
    <row r="27" spans="1:7" x14ac:dyDescent="0.25">
      <c r="A27" s="231" t="s">
        <v>144</v>
      </c>
      <c r="B27" s="232" t="s">
        <v>145</v>
      </c>
      <c r="C27" s="245">
        <v>692456563</v>
      </c>
      <c r="D27" s="245">
        <v>692456563</v>
      </c>
    </row>
    <row r="28" spans="1:7" x14ac:dyDescent="0.25">
      <c r="A28" s="231" t="s">
        <v>146</v>
      </c>
      <c r="B28" s="232" t="s">
        <v>147</v>
      </c>
      <c r="C28" s="233">
        <v>0</v>
      </c>
      <c r="D28" s="233">
        <v>0</v>
      </c>
    </row>
    <row r="29" spans="1:7" x14ac:dyDescent="0.25">
      <c r="A29" s="231" t="s">
        <v>148</v>
      </c>
      <c r="B29" s="232" t="s">
        <v>149</v>
      </c>
      <c r="C29" s="233">
        <v>13911789</v>
      </c>
      <c r="D29" s="233">
        <v>13911789</v>
      </c>
    </row>
    <row r="30" spans="1:7" x14ac:dyDescent="0.25">
      <c r="A30" s="231" t="s">
        <v>150</v>
      </c>
      <c r="B30" s="232" t="s">
        <v>151</v>
      </c>
      <c r="C30" s="240">
        <v>-368016007</v>
      </c>
      <c r="D30" s="240">
        <v>-320144915</v>
      </c>
    </row>
    <row r="31" spans="1:7" x14ac:dyDescent="0.25">
      <c r="A31" s="231" t="s">
        <v>152</v>
      </c>
      <c r="B31" s="232" t="s">
        <v>153</v>
      </c>
      <c r="C31" s="233">
        <v>0</v>
      </c>
      <c r="D31" s="233">
        <v>0</v>
      </c>
    </row>
    <row r="32" spans="1:7" x14ac:dyDescent="0.25">
      <c r="A32" s="231" t="s">
        <v>154</v>
      </c>
      <c r="B32" s="232" t="s">
        <v>155</v>
      </c>
      <c r="C32" s="233">
        <v>47871092</v>
      </c>
      <c r="D32" s="233">
        <v>76565060</v>
      </c>
      <c r="G32" s="233"/>
    </row>
    <row r="33" spans="1:4" x14ac:dyDescent="0.25">
      <c r="A33" s="235" t="s">
        <v>156</v>
      </c>
      <c r="B33" s="236" t="s">
        <v>157</v>
      </c>
      <c r="C33" s="237">
        <v>386223437</v>
      </c>
      <c r="D33" s="237">
        <v>462788497</v>
      </c>
    </row>
    <row r="34" spans="1:4" x14ac:dyDescent="0.25">
      <c r="A34" s="231" t="s">
        <v>158</v>
      </c>
      <c r="B34" s="232" t="s">
        <v>159</v>
      </c>
      <c r="C34" s="233">
        <v>2944499</v>
      </c>
      <c r="D34" s="233">
        <v>3580949</v>
      </c>
    </row>
    <row r="35" spans="1:4" x14ac:dyDescent="0.25">
      <c r="A35" s="231" t="s">
        <v>160</v>
      </c>
      <c r="B35" s="232" t="s">
        <v>161</v>
      </c>
      <c r="C35" s="233">
        <v>6295031</v>
      </c>
      <c r="D35" s="233">
        <v>5379365</v>
      </c>
    </row>
    <row r="36" spans="1:4" x14ac:dyDescent="0.25">
      <c r="A36" s="231" t="s">
        <v>162</v>
      </c>
      <c r="B36" s="232" t="s">
        <v>163</v>
      </c>
      <c r="C36" s="233">
        <v>136313</v>
      </c>
      <c r="D36" s="233">
        <v>225717</v>
      </c>
    </row>
    <row r="37" spans="1:4" x14ac:dyDescent="0.25">
      <c r="A37" s="235" t="s">
        <v>164</v>
      </c>
      <c r="B37" s="236" t="s">
        <v>165</v>
      </c>
      <c r="C37" s="237">
        <v>9375843</v>
      </c>
      <c r="D37" s="237">
        <v>9186031</v>
      </c>
    </row>
    <row r="38" spans="1:4" x14ac:dyDescent="0.25">
      <c r="A38" s="235" t="s">
        <v>166</v>
      </c>
      <c r="B38" s="236" t="s">
        <v>167</v>
      </c>
      <c r="C38" s="237">
        <v>0</v>
      </c>
      <c r="D38" s="237">
        <v>0</v>
      </c>
    </row>
    <row r="39" spans="1:4" x14ac:dyDescent="0.25">
      <c r="A39" s="235" t="s">
        <v>168</v>
      </c>
      <c r="B39" s="236" t="s">
        <v>169</v>
      </c>
      <c r="C39" s="237">
        <v>17610194</v>
      </c>
      <c r="D39" s="237">
        <v>22012611</v>
      </c>
    </row>
    <row r="40" spans="1:4" x14ac:dyDescent="0.25">
      <c r="A40" s="284" t="s">
        <v>170</v>
      </c>
      <c r="B40" s="284"/>
      <c r="C40" s="238">
        <v>413209474</v>
      </c>
      <c r="D40" s="238">
        <v>493987139</v>
      </c>
    </row>
    <row r="41" spans="1:4" x14ac:dyDescent="0.25">
      <c r="A41" s="241"/>
      <c r="B41" s="242"/>
      <c r="C41" s="243"/>
      <c r="D41" s="243"/>
    </row>
    <row r="42" spans="1:4" x14ac:dyDescent="0.25">
      <c r="A42" s="241"/>
      <c r="B42" s="242"/>
      <c r="C42" s="243"/>
      <c r="D42" s="243"/>
    </row>
    <row r="43" spans="1:4" x14ac:dyDescent="0.25">
      <c r="A43" s="241"/>
      <c r="B43" s="242"/>
      <c r="C43" s="243"/>
      <c r="D43" s="243"/>
    </row>
    <row r="44" spans="1:4" x14ac:dyDescent="0.25">
      <c r="A44" s="241"/>
      <c r="B44" s="242"/>
      <c r="C44" s="243"/>
      <c r="D44" s="243"/>
    </row>
    <row r="45" spans="1:4" x14ac:dyDescent="0.25">
      <c r="A45" s="241"/>
      <c r="B45" s="242"/>
      <c r="C45" s="243"/>
      <c r="D45" s="243"/>
    </row>
    <row r="46" spans="1:4" x14ac:dyDescent="0.25">
      <c r="A46" s="241"/>
      <c r="B46" s="242"/>
      <c r="C46" s="243"/>
      <c r="D46" s="243"/>
    </row>
    <row r="47" spans="1:4" x14ac:dyDescent="0.25">
      <c r="A47" s="241"/>
      <c r="B47" s="242"/>
      <c r="C47" s="243"/>
      <c r="D47" s="243"/>
    </row>
    <row r="48" spans="1:4" x14ac:dyDescent="0.25">
      <c r="A48" s="241"/>
      <c r="B48" s="242"/>
      <c r="C48" s="243"/>
      <c r="D48" s="243"/>
    </row>
    <row r="49" spans="1:4" x14ac:dyDescent="0.25">
      <c r="A49" s="241"/>
      <c r="B49" s="242"/>
      <c r="C49" s="243"/>
      <c r="D49" s="243"/>
    </row>
    <row r="50" spans="1:4" x14ac:dyDescent="0.25">
      <c r="A50" s="241"/>
      <c r="B50" s="242"/>
      <c r="C50" s="243"/>
      <c r="D50" s="243"/>
    </row>
    <row r="51" spans="1:4" x14ac:dyDescent="0.25">
      <c r="A51" s="241"/>
      <c r="B51" s="242"/>
      <c r="C51" s="243"/>
      <c r="D51" s="243"/>
    </row>
    <row r="52" spans="1:4" x14ac:dyDescent="0.25">
      <c r="A52" s="241"/>
      <c r="B52" s="242"/>
      <c r="C52" s="243"/>
      <c r="D52" s="243"/>
    </row>
    <row r="53" spans="1:4" x14ac:dyDescent="0.25">
      <c r="A53" s="241"/>
      <c r="B53" s="242"/>
      <c r="C53" s="243"/>
      <c r="D53" s="243"/>
    </row>
    <row r="54" spans="1:4" x14ac:dyDescent="0.25">
      <c r="A54" s="241"/>
      <c r="B54" s="242"/>
      <c r="C54" s="243"/>
      <c r="D54" s="243"/>
    </row>
    <row r="55" spans="1:4" x14ac:dyDescent="0.25">
      <c r="A55" s="241"/>
      <c r="B55" s="242"/>
      <c r="C55" s="243"/>
      <c r="D55" s="243"/>
    </row>
    <row r="56" spans="1:4" x14ac:dyDescent="0.25">
      <c r="A56" s="241"/>
      <c r="B56" s="242"/>
      <c r="C56" s="243"/>
      <c r="D56" s="243"/>
    </row>
    <row r="57" spans="1:4" x14ac:dyDescent="0.25">
      <c r="A57" s="241"/>
      <c r="B57" s="242"/>
      <c r="C57" s="243"/>
      <c r="D57" s="243"/>
    </row>
    <row r="58" spans="1:4" x14ac:dyDescent="0.25">
      <c r="A58" s="241"/>
      <c r="B58" s="242"/>
      <c r="C58" s="243"/>
      <c r="D58" s="243"/>
    </row>
    <row r="59" spans="1:4" x14ac:dyDescent="0.25">
      <c r="A59" s="241"/>
      <c r="B59" s="242"/>
      <c r="C59" s="243"/>
      <c r="D59" s="243"/>
    </row>
    <row r="60" spans="1:4" x14ac:dyDescent="0.25">
      <c r="A60" s="241"/>
      <c r="B60" s="242"/>
      <c r="C60" s="243"/>
      <c r="D60" s="243"/>
    </row>
    <row r="61" spans="1:4" x14ac:dyDescent="0.25">
      <c r="A61" s="241"/>
      <c r="B61" s="242"/>
      <c r="C61" s="243"/>
      <c r="D61" s="243"/>
    </row>
    <row r="62" spans="1:4" x14ac:dyDescent="0.25">
      <c r="A62" s="241"/>
      <c r="B62" s="242"/>
      <c r="C62" s="243"/>
      <c r="D62" s="243"/>
    </row>
    <row r="63" spans="1:4" x14ac:dyDescent="0.25">
      <c r="A63" s="241"/>
      <c r="B63" s="242"/>
      <c r="C63" s="243"/>
      <c r="D63" s="243"/>
    </row>
    <row r="64" spans="1:4" x14ac:dyDescent="0.25">
      <c r="A64" s="241"/>
      <c r="B64" s="242"/>
      <c r="C64" s="243"/>
      <c r="D64" s="243"/>
    </row>
    <row r="65" spans="1:4" x14ac:dyDescent="0.25">
      <c r="A65" s="241"/>
      <c r="B65" s="242"/>
      <c r="C65" s="243"/>
      <c r="D65" s="243"/>
    </row>
    <row r="66" spans="1:4" x14ac:dyDescent="0.25">
      <c r="A66" s="241"/>
      <c r="B66" s="242"/>
      <c r="C66" s="243"/>
      <c r="D66" s="243"/>
    </row>
    <row r="67" spans="1:4" x14ac:dyDescent="0.25">
      <c r="A67" s="241"/>
      <c r="B67" s="242"/>
      <c r="C67" s="243"/>
      <c r="D67" s="243"/>
    </row>
    <row r="68" spans="1:4" x14ac:dyDescent="0.25">
      <c r="A68" s="241"/>
      <c r="B68" s="242"/>
      <c r="C68" s="243"/>
      <c r="D68" s="243"/>
    </row>
    <row r="69" spans="1:4" x14ac:dyDescent="0.25">
      <c r="A69" s="241"/>
      <c r="B69" s="242"/>
      <c r="C69" s="243"/>
      <c r="D69" s="243"/>
    </row>
    <row r="70" spans="1:4" x14ac:dyDescent="0.25">
      <c r="A70" s="241"/>
      <c r="B70" s="242"/>
      <c r="C70" s="243"/>
      <c r="D70" s="243"/>
    </row>
    <row r="71" spans="1:4" x14ac:dyDescent="0.25">
      <c r="A71" s="241"/>
      <c r="B71" s="242"/>
      <c r="C71" s="243"/>
      <c r="D71" s="243"/>
    </row>
    <row r="72" spans="1:4" x14ac:dyDescent="0.25">
      <c r="A72" s="241"/>
      <c r="B72" s="242"/>
      <c r="C72" s="243"/>
      <c r="D72" s="243"/>
    </row>
    <row r="73" spans="1:4" x14ac:dyDescent="0.25">
      <c r="A73" s="241"/>
      <c r="B73" s="242"/>
      <c r="C73" s="243"/>
      <c r="D73" s="243"/>
    </row>
    <row r="74" spans="1:4" x14ac:dyDescent="0.25">
      <c r="A74" s="241"/>
      <c r="B74" s="242"/>
      <c r="C74" s="243"/>
      <c r="D74" s="243"/>
    </row>
    <row r="75" spans="1:4" x14ac:dyDescent="0.25">
      <c r="A75" s="241"/>
      <c r="B75" s="242"/>
      <c r="C75" s="243"/>
      <c r="D75" s="243"/>
    </row>
    <row r="76" spans="1:4" x14ac:dyDescent="0.25">
      <c r="A76" s="241"/>
      <c r="B76" s="242"/>
      <c r="C76" s="243"/>
      <c r="D76" s="243"/>
    </row>
    <row r="77" spans="1:4" x14ac:dyDescent="0.25">
      <c r="A77" s="241"/>
      <c r="B77" s="242"/>
      <c r="C77" s="243"/>
      <c r="D77" s="243"/>
    </row>
    <row r="78" spans="1:4" x14ac:dyDescent="0.25">
      <c r="A78" s="241"/>
      <c r="B78" s="242"/>
      <c r="C78" s="243"/>
      <c r="D78" s="243"/>
    </row>
    <row r="79" spans="1:4" x14ac:dyDescent="0.25">
      <c r="A79" s="241"/>
      <c r="B79" s="242"/>
      <c r="C79" s="243"/>
      <c r="D79" s="243"/>
    </row>
    <row r="80" spans="1:4" x14ac:dyDescent="0.25">
      <c r="A80" s="241"/>
      <c r="B80" s="242"/>
      <c r="C80" s="243"/>
      <c r="D80" s="243"/>
    </row>
    <row r="81" spans="1:4" x14ac:dyDescent="0.25">
      <c r="A81" s="241"/>
      <c r="B81" s="242"/>
      <c r="C81" s="243"/>
      <c r="D81" s="243"/>
    </row>
    <row r="82" spans="1:4" x14ac:dyDescent="0.25">
      <c r="A82" s="241"/>
      <c r="B82" s="242"/>
      <c r="C82" s="243"/>
      <c r="D82" s="243"/>
    </row>
    <row r="83" spans="1:4" x14ac:dyDescent="0.25">
      <c r="A83" s="241"/>
      <c r="B83" s="242"/>
      <c r="C83" s="243"/>
      <c r="D83" s="243"/>
    </row>
    <row r="84" spans="1:4" x14ac:dyDescent="0.25">
      <c r="A84" s="241"/>
      <c r="B84" s="242"/>
      <c r="C84" s="243"/>
      <c r="D84" s="243"/>
    </row>
    <row r="85" spans="1:4" x14ac:dyDescent="0.25">
      <c r="A85" s="241"/>
      <c r="B85" s="242"/>
      <c r="C85" s="243"/>
      <c r="D85" s="243"/>
    </row>
    <row r="86" spans="1:4" x14ac:dyDescent="0.25">
      <c r="A86" s="241"/>
      <c r="B86" s="242"/>
      <c r="C86" s="243"/>
      <c r="D86" s="243"/>
    </row>
    <row r="87" spans="1:4" x14ac:dyDescent="0.25">
      <c r="A87" s="241"/>
      <c r="B87" s="242"/>
      <c r="C87" s="243"/>
      <c r="D87" s="243"/>
    </row>
    <row r="88" spans="1:4" x14ac:dyDescent="0.25">
      <c r="A88" s="241"/>
      <c r="B88" s="242"/>
      <c r="C88" s="243"/>
      <c r="D88" s="243"/>
    </row>
    <row r="89" spans="1:4" x14ac:dyDescent="0.25">
      <c r="A89" s="241"/>
      <c r="B89" s="242"/>
      <c r="C89" s="243"/>
      <c r="D89" s="243"/>
    </row>
    <row r="90" spans="1:4" x14ac:dyDescent="0.25">
      <c r="A90" s="241"/>
      <c r="B90" s="242"/>
      <c r="C90" s="243"/>
      <c r="D90" s="243"/>
    </row>
    <row r="91" spans="1:4" x14ac:dyDescent="0.25">
      <c r="A91" s="241"/>
      <c r="B91" s="242"/>
      <c r="C91" s="243"/>
      <c r="D91" s="243"/>
    </row>
    <row r="92" spans="1:4" x14ac:dyDescent="0.25">
      <c r="A92" s="241"/>
      <c r="B92" s="242"/>
      <c r="C92" s="243"/>
      <c r="D92" s="243"/>
    </row>
    <row r="93" spans="1:4" x14ac:dyDescent="0.25">
      <c r="A93" s="241"/>
      <c r="B93" s="242"/>
      <c r="C93" s="243"/>
      <c r="D93" s="243"/>
    </row>
    <row r="94" spans="1:4" x14ac:dyDescent="0.25">
      <c r="A94" s="241"/>
      <c r="B94" s="242"/>
      <c r="C94" s="243"/>
      <c r="D94" s="243"/>
    </row>
    <row r="95" spans="1:4" x14ac:dyDescent="0.25">
      <c r="A95" s="241"/>
      <c r="B95" s="242"/>
      <c r="C95" s="243"/>
      <c r="D95" s="243"/>
    </row>
    <row r="96" spans="1:4" x14ac:dyDescent="0.25">
      <c r="A96" s="241"/>
      <c r="B96" s="242"/>
      <c r="C96" s="243"/>
      <c r="D96" s="243"/>
    </row>
    <row r="97" spans="1:4" x14ac:dyDescent="0.25">
      <c r="A97" s="241"/>
      <c r="B97" s="242"/>
      <c r="C97" s="243"/>
      <c r="D97" s="243"/>
    </row>
    <row r="98" spans="1:4" x14ac:dyDescent="0.25">
      <c r="A98" s="241"/>
      <c r="B98" s="242"/>
      <c r="C98" s="243"/>
      <c r="D98" s="243"/>
    </row>
    <row r="99" spans="1:4" x14ac:dyDescent="0.25">
      <c r="A99" s="241"/>
      <c r="B99" s="242"/>
      <c r="C99" s="243"/>
      <c r="D99" s="243"/>
    </row>
    <row r="100" spans="1:4" x14ac:dyDescent="0.25">
      <c r="A100" s="241"/>
      <c r="B100" s="242"/>
      <c r="C100" s="243"/>
      <c r="D100" s="243"/>
    </row>
    <row r="101" spans="1:4" x14ac:dyDescent="0.25">
      <c r="A101" s="241"/>
      <c r="B101" s="242"/>
      <c r="C101" s="243"/>
      <c r="D101" s="243"/>
    </row>
    <row r="102" spans="1:4" x14ac:dyDescent="0.25">
      <c r="A102" s="241"/>
      <c r="B102" s="242"/>
      <c r="C102" s="243"/>
      <c r="D102" s="243"/>
    </row>
    <row r="103" spans="1:4" x14ac:dyDescent="0.25">
      <c r="A103" s="241"/>
      <c r="B103" s="242"/>
      <c r="C103" s="243"/>
      <c r="D103" s="243"/>
    </row>
    <row r="104" spans="1:4" x14ac:dyDescent="0.25">
      <c r="A104" s="241"/>
      <c r="B104" s="242"/>
      <c r="C104" s="243"/>
      <c r="D104" s="243"/>
    </row>
    <row r="105" spans="1:4" x14ac:dyDescent="0.25">
      <c r="A105" s="241"/>
      <c r="B105" s="242"/>
      <c r="C105" s="243"/>
      <c r="D105" s="243"/>
    </row>
    <row r="106" spans="1:4" x14ac:dyDescent="0.25">
      <c r="A106" s="241"/>
      <c r="B106" s="242"/>
      <c r="C106" s="243"/>
      <c r="D106" s="243"/>
    </row>
    <row r="107" spans="1:4" x14ac:dyDescent="0.25">
      <c r="A107" s="241"/>
      <c r="B107" s="242"/>
      <c r="C107" s="243"/>
      <c r="D107" s="243"/>
    </row>
    <row r="108" spans="1:4" x14ac:dyDescent="0.25">
      <c r="A108" s="241"/>
      <c r="B108" s="242"/>
      <c r="C108" s="243"/>
      <c r="D108" s="243"/>
    </row>
    <row r="109" spans="1:4" x14ac:dyDescent="0.25">
      <c r="A109" s="241"/>
      <c r="B109" s="242"/>
      <c r="C109" s="243"/>
      <c r="D109" s="243"/>
    </row>
    <row r="110" spans="1:4" x14ac:dyDescent="0.25">
      <c r="A110" s="241"/>
      <c r="B110" s="242"/>
      <c r="C110" s="243"/>
      <c r="D110" s="243"/>
    </row>
    <row r="111" spans="1:4" x14ac:dyDescent="0.25">
      <c r="A111" s="241"/>
      <c r="B111" s="242"/>
      <c r="C111" s="243"/>
      <c r="D111" s="243"/>
    </row>
    <row r="112" spans="1:4" x14ac:dyDescent="0.25">
      <c r="A112" s="241"/>
      <c r="B112" s="242"/>
      <c r="C112" s="243"/>
      <c r="D112" s="243"/>
    </row>
    <row r="113" spans="1:4" x14ac:dyDescent="0.25">
      <c r="A113" s="241"/>
      <c r="B113" s="242"/>
      <c r="C113" s="243"/>
      <c r="D113" s="243"/>
    </row>
    <row r="114" spans="1:4" x14ac:dyDescent="0.25">
      <c r="A114" s="241"/>
      <c r="B114" s="242"/>
      <c r="C114" s="243"/>
      <c r="D114" s="243"/>
    </row>
    <row r="115" spans="1:4" x14ac:dyDescent="0.25">
      <c r="A115" s="241"/>
      <c r="B115" s="242"/>
      <c r="C115" s="243"/>
      <c r="D115" s="243"/>
    </row>
    <row r="116" spans="1:4" x14ac:dyDescent="0.25">
      <c r="A116" s="241"/>
      <c r="B116" s="242"/>
      <c r="C116" s="243"/>
      <c r="D116" s="243"/>
    </row>
    <row r="117" spans="1:4" x14ac:dyDescent="0.25">
      <c r="A117" s="241"/>
      <c r="B117" s="242"/>
      <c r="C117" s="243"/>
      <c r="D117" s="243"/>
    </row>
    <row r="118" spans="1:4" x14ac:dyDescent="0.25">
      <c r="A118" s="241"/>
      <c r="B118" s="242"/>
      <c r="C118" s="243"/>
      <c r="D118" s="243"/>
    </row>
    <row r="119" spans="1:4" x14ac:dyDescent="0.25">
      <c r="A119" s="241"/>
      <c r="B119" s="242"/>
      <c r="C119" s="243"/>
      <c r="D119" s="243"/>
    </row>
    <row r="120" spans="1:4" x14ac:dyDescent="0.25">
      <c r="A120" s="241"/>
      <c r="B120" s="242"/>
      <c r="C120" s="243"/>
      <c r="D120" s="243"/>
    </row>
    <row r="121" spans="1:4" x14ac:dyDescent="0.25">
      <c r="A121" s="241"/>
      <c r="B121" s="242"/>
      <c r="C121" s="243"/>
      <c r="D121" s="243"/>
    </row>
    <row r="122" spans="1:4" x14ac:dyDescent="0.25">
      <c r="A122" s="241"/>
      <c r="B122" s="242"/>
      <c r="C122" s="243"/>
      <c r="D122" s="243"/>
    </row>
    <row r="123" spans="1:4" x14ac:dyDescent="0.25">
      <c r="A123" s="241"/>
      <c r="B123" s="242"/>
      <c r="C123" s="243"/>
      <c r="D123" s="243"/>
    </row>
    <row r="124" spans="1:4" x14ac:dyDescent="0.25">
      <c r="A124" s="241"/>
      <c r="B124" s="242"/>
      <c r="C124" s="243"/>
      <c r="D124" s="243"/>
    </row>
    <row r="125" spans="1:4" x14ac:dyDescent="0.25">
      <c r="A125" s="241"/>
      <c r="B125" s="242"/>
      <c r="C125" s="243"/>
      <c r="D125" s="243"/>
    </row>
    <row r="126" spans="1:4" x14ac:dyDescent="0.25">
      <c r="A126" s="241"/>
      <c r="B126" s="242"/>
      <c r="C126" s="243"/>
      <c r="D126" s="243"/>
    </row>
    <row r="127" spans="1:4" x14ac:dyDescent="0.25">
      <c r="A127" s="241"/>
      <c r="B127" s="242"/>
      <c r="C127" s="243"/>
      <c r="D127" s="243"/>
    </row>
    <row r="128" spans="1:4" x14ac:dyDescent="0.25">
      <c r="A128" s="241"/>
      <c r="B128" s="242"/>
      <c r="C128" s="243"/>
      <c r="D128" s="243"/>
    </row>
    <row r="129" spans="1:4" x14ac:dyDescent="0.25">
      <c r="A129" s="241"/>
      <c r="B129" s="242"/>
      <c r="C129" s="243"/>
      <c r="D129" s="243"/>
    </row>
    <row r="130" spans="1:4" x14ac:dyDescent="0.25">
      <c r="A130" s="241"/>
      <c r="B130" s="242"/>
      <c r="C130" s="243"/>
      <c r="D130" s="243"/>
    </row>
    <row r="131" spans="1:4" x14ac:dyDescent="0.25">
      <c r="A131" s="241"/>
      <c r="B131" s="242"/>
      <c r="C131" s="243"/>
      <c r="D131" s="243"/>
    </row>
    <row r="132" spans="1:4" x14ac:dyDescent="0.25">
      <c r="A132" s="241"/>
      <c r="B132" s="242"/>
      <c r="C132" s="243"/>
      <c r="D132" s="243"/>
    </row>
    <row r="133" spans="1:4" x14ac:dyDescent="0.25">
      <c r="A133" s="241"/>
      <c r="B133" s="242"/>
      <c r="C133" s="243"/>
      <c r="D133" s="243"/>
    </row>
    <row r="134" spans="1:4" x14ac:dyDescent="0.25">
      <c r="A134" s="241"/>
      <c r="B134" s="242"/>
      <c r="C134" s="243"/>
      <c r="D134" s="243"/>
    </row>
    <row r="135" spans="1:4" x14ac:dyDescent="0.25">
      <c r="A135" s="241"/>
      <c r="B135" s="242"/>
      <c r="C135" s="243"/>
      <c r="D135" s="243"/>
    </row>
    <row r="136" spans="1:4" x14ac:dyDescent="0.25">
      <c r="A136" s="241"/>
      <c r="B136" s="242"/>
      <c r="C136" s="243"/>
      <c r="D136" s="243"/>
    </row>
    <row r="137" spans="1:4" x14ac:dyDescent="0.25">
      <c r="A137" s="241"/>
      <c r="B137" s="242"/>
      <c r="C137" s="243"/>
      <c r="D137" s="243"/>
    </row>
    <row r="138" spans="1:4" x14ac:dyDescent="0.25">
      <c r="A138" s="241"/>
      <c r="B138" s="242"/>
      <c r="C138" s="243"/>
      <c r="D138" s="243"/>
    </row>
    <row r="139" spans="1:4" x14ac:dyDescent="0.25">
      <c r="A139" s="241"/>
      <c r="B139" s="242"/>
      <c r="C139" s="243"/>
      <c r="D139" s="243"/>
    </row>
    <row r="140" spans="1:4" x14ac:dyDescent="0.25">
      <c r="A140" s="241"/>
      <c r="B140" s="242"/>
      <c r="C140" s="243"/>
      <c r="D140" s="243"/>
    </row>
    <row r="141" spans="1:4" x14ac:dyDescent="0.25">
      <c r="A141" s="241"/>
      <c r="B141" s="242"/>
      <c r="C141" s="243"/>
      <c r="D141" s="243"/>
    </row>
    <row r="142" spans="1:4" x14ac:dyDescent="0.25">
      <c r="A142" s="241"/>
      <c r="B142" s="242"/>
      <c r="C142" s="243"/>
      <c r="D142" s="243"/>
    </row>
    <row r="143" spans="1:4" x14ac:dyDescent="0.25">
      <c r="A143" s="241"/>
      <c r="B143" s="242"/>
      <c r="C143" s="243"/>
      <c r="D143" s="243"/>
    </row>
  </sheetData>
  <mergeCells count="5">
    <mergeCell ref="A25:B25"/>
    <mergeCell ref="A26:B26"/>
    <mergeCell ref="A40:B40"/>
    <mergeCell ref="A2:D2"/>
    <mergeCell ref="A5:B5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0"/>
  <sheetViews>
    <sheetView topLeftCell="B1" zoomScale="90" zoomScaleNormal="90" workbookViewId="0">
      <selection activeCell="B3" sqref="B3"/>
    </sheetView>
  </sheetViews>
  <sheetFormatPr defaultRowHeight="13.2" x14ac:dyDescent="0.25"/>
  <cols>
    <col min="2" max="2" width="28.5546875" customWidth="1"/>
    <col min="3" max="3" width="9.109375" hidden="1" customWidth="1"/>
    <col min="4" max="4" width="5.33203125" customWidth="1"/>
    <col min="5" max="5" width="19.88671875" customWidth="1"/>
    <col min="6" max="6" width="0.109375" customWidth="1"/>
    <col min="7" max="7" width="16.88671875" bestFit="1" customWidth="1"/>
    <col min="8" max="8" width="2" customWidth="1"/>
    <col min="9" max="9" width="16" customWidth="1"/>
    <col min="19" max="19" width="16.88671875" customWidth="1"/>
    <col min="20" max="20" width="19" customWidth="1"/>
  </cols>
  <sheetData>
    <row r="2" spans="1:10" x14ac:dyDescent="0.25">
      <c r="B2" t="s">
        <v>307</v>
      </c>
      <c r="I2" t="s">
        <v>305</v>
      </c>
    </row>
    <row r="5" spans="1:10" x14ac:dyDescent="0.25">
      <c r="I5" s="246" t="s">
        <v>171</v>
      </c>
    </row>
    <row r="7" spans="1:10" x14ac:dyDescent="0.25">
      <c r="E7" s="204"/>
      <c r="F7" s="204" t="s">
        <v>215</v>
      </c>
      <c r="G7" s="204"/>
      <c r="H7" s="204"/>
    </row>
    <row r="8" spans="1:10" x14ac:dyDescent="0.25">
      <c r="E8" s="204"/>
      <c r="F8" s="204"/>
      <c r="G8" s="204"/>
      <c r="H8" s="204"/>
    </row>
    <row r="9" spans="1:10" x14ac:dyDescent="0.25">
      <c r="D9" s="246" t="s">
        <v>216</v>
      </c>
    </row>
    <row r="10" spans="1:10" x14ac:dyDescent="0.25">
      <c r="F10" s="246" t="s">
        <v>304</v>
      </c>
    </row>
    <row r="12" spans="1:10" x14ac:dyDescent="0.25">
      <c r="A12" s="204"/>
      <c r="B12" s="204" t="s">
        <v>218</v>
      </c>
      <c r="C12" s="204"/>
      <c r="D12" s="204"/>
      <c r="E12" s="204" t="s">
        <v>219</v>
      </c>
      <c r="F12" s="204"/>
      <c r="G12" s="204" t="s">
        <v>220</v>
      </c>
      <c r="H12" s="204"/>
      <c r="I12" s="204" t="s">
        <v>221</v>
      </c>
      <c r="J12" s="204"/>
    </row>
    <row r="15" spans="1:10" x14ac:dyDescent="0.25">
      <c r="B15" s="246" t="s">
        <v>222</v>
      </c>
      <c r="D15" s="246"/>
      <c r="E15">
        <v>400000</v>
      </c>
      <c r="G15">
        <v>132000</v>
      </c>
      <c r="I15">
        <v>268000</v>
      </c>
    </row>
    <row r="16" spans="1:10" x14ac:dyDescent="0.25">
      <c r="B16" s="246" t="s">
        <v>223</v>
      </c>
    </row>
    <row r="18" spans="1:19" ht="13.8" x14ac:dyDescent="0.25">
      <c r="A18" s="247"/>
      <c r="B18" s="247" t="s">
        <v>224</v>
      </c>
      <c r="C18" s="247"/>
      <c r="D18" s="247"/>
      <c r="E18" s="247">
        <v>513753816</v>
      </c>
      <c r="F18" s="247"/>
      <c r="G18" s="247">
        <v>192187429</v>
      </c>
      <c r="H18" s="247"/>
      <c r="I18" s="247">
        <v>343578924</v>
      </c>
    </row>
    <row r="19" spans="1:19" x14ac:dyDescent="0.25">
      <c r="B19" s="246" t="s">
        <v>225</v>
      </c>
      <c r="E19">
        <v>37102312</v>
      </c>
      <c r="G19">
        <v>0</v>
      </c>
      <c r="I19">
        <v>37102312</v>
      </c>
    </row>
    <row r="20" spans="1:19" x14ac:dyDescent="0.25">
      <c r="B20" s="246" t="s">
        <v>226</v>
      </c>
      <c r="E20">
        <v>169440</v>
      </c>
      <c r="G20">
        <v>0</v>
      </c>
      <c r="I20">
        <v>689440</v>
      </c>
      <c r="S20" s="246"/>
    </row>
    <row r="21" spans="1:19" x14ac:dyDescent="0.25">
      <c r="B21" s="246" t="s">
        <v>227</v>
      </c>
      <c r="E21">
        <v>175466051</v>
      </c>
      <c r="G21">
        <v>34237338</v>
      </c>
      <c r="I21" s="246">
        <v>141228713</v>
      </c>
      <c r="S21" s="246"/>
    </row>
    <row r="22" spans="1:19" x14ac:dyDescent="0.25">
      <c r="B22" s="246" t="s">
        <v>228</v>
      </c>
      <c r="E22">
        <v>260378738</v>
      </c>
      <c r="G22">
        <v>138692096</v>
      </c>
      <c r="I22" s="246">
        <v>121686642</v>
      </c>
    </row>
    <row r="23" spans="1:19" x14ac:dyDescent="0.25">
      <c r="B23" s="246" t="s">
        <v>229</v>
      </c>
      <c r="E23">
        <v>31017275</v>
      </c>
      <c r="G23">
        <v>16868758</v>
      </c>
      <c r="I23">
        <v>14340517</v>
      </c>
    </row>
    <row r="24" spans="1:19" x14ac:dyDescent="0.25">
      <c r="B24" s="246" t="s">
        <v>230</v>
      </c>
      <c r="E24">
        <v>9620000</v>
      </c>
      <c r="G24">
        <v>2389237</v>
      </c>
      <c r="I24">
        <v>7230763</v>
      </c>
    </row>
    <row r="25" spans="1:19" x14ac:dyDescent="0.25">
      <c r="B25" s="246" t="s">
        <v>231</v>
      </c>
      <c r="E25">
        <v>21300537</v>
      </c>
      <c r="I25">
        <v>21300537</v>
      </c>
    </row>
    <row r="26" spans="1:19" x14ac:dyDescent="0.25">
      <c r="B26" s="204" t="s">
        <v>232</v>
      </c>
      <c r="C26" s="204"/>
      <c r="D26" s="204"/>
      <c r="E26" s="204">
        <v>128500</v>
      </c>
      <c r="F26" s="204"/>
      <c r="G26" s="204">
        <v>0</v>
      </c>
      <c r="H26" s="204"/>
      <c r="I26" s="204">
        <v>128500</v>
      </c>
    </row>
    <row r="27" spans="1:19" x14ac:dyDescent="0.25">
      <c r="B27" s="246" t="s">
        <v>233</v>
      </c>
      <c r="E27">
        <v>128500</v>
      </c>
      <c r="G27">
        <v>0</v>
      </c>
      <c r="I27">
        <v>128500</v>
      </c>
    </row>
    <row r="28" spans="1:19" x14ac:dyDescent="0.25">
      <c r="B28" s="204" t="s">
        <v>234</v>
      </c>
      <c r="C28" s="204"/>
      <c r="D28" s="204"/>
      <c r="E28" s="204">
        <v>419020</v>
      </c>
      <c r="F28" s="204"/>
      <c r="G28" s="204">
        <v>0</v>
      </c>
      <c r="H28" s="204"/>
      <c r="I28" s="204">
        <v>419020</v>
      </c>
    </row>
    <row r="29" spans="1:19" x14ac:dyDescent="0.25">
      <c r="B29" s="246" t="s">
        <v>235</v>
      </c>
      <c r="E29">
        <v>419020</v>
      </c>
      <c r="G29">
        <v>0</v>
      </c>
      <c r="I29">
        <v>419020</v>
      </c>
    </row>
    <row r="30" spans="1:19" x14ac:dyDescent="0.25">
      <c r="A30" s="204"/>
      <c r="B30" s="204" t="s">
        <v>236</v>
      </c>
      <c r="C30" s="204"/>
      <c r="D30" s="204"/>
      <c r="E30" s="204">
        <v>127288269</v>
      </c>
      <c r="F30" s="204"/>
      <c r="G30" s="204">
        <v>0</v>
      </c>
      <c r="H30" s="204"/>
      <c r="I30" s="204">
        <v>127288269</v>
      </c>
      <c r="J30" s="204"/>
    </row>
    <row r="31" spans="1:19" x14ac:dyDescent="0.25">
      <c r="A31" s="204"/>
      <c r="B31" s="204" t="s">
        <v>237</v>
      </c>
      <c r="C31" s="204"/>
      <c r="D31" s="204"/>
      <c r="E31" s="204">
        <v>13672424</v>
      </c>
      <c r="F31" s="204"/>
      <c r="G31" s="204">
        <v>0</v>
      </c>
      <c r="H31" s="204"/>
      <c r="I31" s="204">
        <v>13672424</v>
      </c>
      <c r="J31" s="204"/>
    </row>
    <row r="32" spans="1:19" x14ac:dyDescent="0.25">
      <c r="B32" s="246" t="s">
        <v>238</v>
      </c>
      <c r="E32" s="246">
        <v>1343945</v>
      </c>
      <c r="G32" s="246">
        <v>1436134</v>
      </c>
      <c r="I32" s="246">
        <v>2780079</v>
      </c>
    </row>
    <row r="33" spans="1:10" x14ac:dyDescent="0.25">
      <c r="B33" s="246" t="s">
        <v>239</v>
      </c>
      <c r="E33" s="246">
        <v>6221670</v>
      </c>
      <c r="G33" s="204">
        <v>0</v>
      </c>
      <c r="I33" s="246">
        <v>6221670</v>
      </c>
    </row>
    <row r="34" spans="1:10" x14ac:dyDescent="0.25">
      <c r="B34" s="246" t="s">
        <v>240</v>
      </c>
      <c r="E34">
        <v>1229084</v>
      </c>
      <c r="G34" s="204">
        <v>0</v>
      </c>
      <c r="I34">
        <v>1229084</v>
      </c>
    </row>
    <row r="35" spans="1:10" x14ac:dyDescent="0.25">
      <c r="B35" s="204" t="s">
        <v>241</v>
      </c>
      <c r="C35" s="204"/>
      <c r="D35" s="204"/>
      <c r="E35" s="204">
        <v>8632002</v>
      </c>
      <c r="F35" s="204"/>
      <c r="G35" s="204">
        <v>0</v>
      </c>
      <c r="H35" s="204"/>
      <c r="I35" s="204">
        <v>8632002</v>
      </c>
    </row>
    <row r="36" spans="1:10" x14ac:dyDescent="0.25">
      <c r="B36" s="246" t="s">
        <v>242</v>
      </c>
    </row>
    <row r="37" spans="1:10" x14ac:dyDescent="0.25">
      <c r="B37" s="204" t="s">
        <v>243</v>
      </c>
      <c r="C37" s="204"/>
      <c r="D37" s="204"/>
      <c r="E37" s="204"/>
      <c r="F37" s="204"/>
      <c r="G37" s="204"/>
      <c r="H37" s="204"/>
      <c r="I37" s="204">
        <v>493987139</v>
      </c>
      <c r="J37" s="204"/>
    </row>
    <row r="40" spans="1:10" x14ac:dyDescent="0.25">
      <c r="B40" s="204" t="s">
        <v>244</v>
      </c>
      <c r="C40" s="204"/>
    </row>
    <row r="42" spans="1:10" x14ac:dyDescent="0.25">
      <c r="B42" s="246" t="s">
        <v>245</v>
      </c>
      <c r="E42">
        <v>706368352</v>
      </c>
      <c r="G42">
        <v>0</v>
      </c>
      <c r="I42">
        <v>706368352</v>
      </c>
    </row>
    <row r="43" spans="1:10" x14ac:dyDescent="0.25">
      <c r="B43" s="246" t="s">
        <v>246</v>
      </c>
    </row>
    <row r="44" spans="1:10" x14ac:dyDescent="0.25">
      <c r="B44" s="246" t="s">
        <v>247</v>
      </c>
      <c r="E44">
        <v>-320144915</v>
      </c>
      <c r="I44">
        <v>-320144915</v>
      </c>
    </row>
    <row r="45" spans="1:10" x14ac:dyDescent="0.25">
      <c r="B45" s="246" t="s">
        <v>248</v>
      </c>
      <c r="E45">
        <v>76565060</v>
      </c>
      <c r="G45">
        <v>1436134</v>
      </c>
      <c r="I45">
        <v>76565060</v>
      </c>
    </row>
    <row r="46" spans="1:10" x14ac:dyDescent="0.25">
      <c r="A46" s="204"/>
      <c r="B46" s="204" t="s">
        <v>249</v>
      </c>
      <c r="C46" s="204"/>
      <c r="D46" s="204"/>
      <c r="E46" s="204">
        <v>462788497</v>
      </c>
      <c r="F46" s="204"/>
      <c r="G46" s="204"/>
      <c r="H46" s="204"/>
      <c r="I46" s="204">
        <v>462788497</v>
      </c>
      <c r="J46" s="204"/>
    </row>
    <row r="47" spans="1:10" x14ac:dyDescent="0.25">
      <c r="A47" s="204"/>
      <c r="B47" s="204" t="s">
        <v>250</v>
      </c>
      <c r="C47" s="204"/>
      <c r="D47" s="204"/>
      <c r="E47" s="204">
        <v>3580949</v>
      </c>
      <c r="F47" s="204"/>
      <c r="G47" s="204"/>
      <c r="H47" s="204"/>
      <c r="I47" s="204">
        <v>3580949</v>
      </c>
    </row>
    <row r="48" spans="1:10" x14ac:dyDescent="0.25">
      <c r="B48" s="204" t="s">
        <v>251</v>
      </c>
      <c r="C48" s="204"/>
      <c r="D48" s="204"/>
      <c r="E48" s="204">
        <v>5379365</v>
      </c>
      <c r="F48" s="204"/>
      <c r="G48" s="204"/>
      <c r="H48" s="204"/>
      <c r="I48" s="204">
        <v>5379365</v>
      </c>
    </row>
    <row r="49" spans="2:9" x14ac:dyDescent="0.25">
      <c r="B49" s="204" t="s">
        <v>252</v>
      </c>
      <c r="E49" s="204">
        <v>225717</v>
      </c>
      <c r="G49" s="204"/>
      <c r="I49" s="204">
        <v>225717</v>
      </c>
    </row>
    <row r="50" spans="2:9" x14ac:dyDescent="0.25">
      <c r="B50" s="204" t="s">
        <v>253</v>
      </c>
      <c r="E50" s="204"/>
      <c r="G50" s="204"/>
      <c r="I50" s="204">
        <v>493987139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6.sz.Maradványkimutatás</vt:lpstr>
      <vt:lpstr>7.sz.Beruházások</vt:lpstr>
      <vt:lpstr>9.sz. Vagyonmérleg</vt:lpstr>
      <vt:lpstr>10.sz.mell. vagyonkimutatás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2019-05-23T13:04:59Z</cp:lastPrinted>
  <dcterms:created xsi:type="dcterms:W3CDTF">2005-11-17T09:48:03Z</dcterms:created>
  <dcterms:modified xsi:type="dcterms:W3CDTF">2019-06-20T08:33:08Z</dcterms:modified>
</cp:coreProperties>
</file>