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5165" windowHeight="8760" tabRatio="773"/>
  </bookViews>
  <sheets>
    <sheet name="1. Címrend" sheetId="38" r:id="rId1"/>
    <sheet name="2. pénzmaradvány" sheetId="16" r:id="rId2"/>
    <sheet name="3. finansz. c. pü.-i műveletek" sheetId="17" r:id="rId3"/>
    <sheet name="4.1 bevételek" sheetId="33" r:id="rId4"/>
    <sheet name="4.2. fel-ok szerint" sheetId="36" r:id="rId5"/>
    <sheet name="5.1. kiadások" sheetId="5" r:id="rId6"/>
    <sheet name="5.2. fel-ok szerint" sheetId="37" r:id="rId7"/>
    <sheet name="6. Önk. kiadásai" sheetId="39" r:id="rId8"/>
    <sheet name="7. felhalmozási kiadások" sheetId="46" r:id="rId9"/>
    <sheet name="8. stab. tv. 3. § (1)" sheetId="47" r:id="rId10"/>
    <sheet name="9. fennálló köt." sheetId="48" r:id="rId11"/>
    <sheet name="10. létszám-előirányz." sheetId="11" r:id="rId12"/>
    <sheet name="11. közfogl. létszám-előirányz." sheetId="18" r:id="rId13"/>
    <sheet name="12. eu projekt" sheetId="10" r:id="rId14"/>
    <sheet name="13. céltartalék" sheetId="9" r:id="rId15"/>
    <sheet name="14. többéves" sheetId="8" r:id="rId16"/>
    <sheet name="15. előirányz.felhaszn.ütemterv" sheetId="4" r:id="rId17"/>
    <sheet name="16. közvetett támogatás" sheetId="49" r:id="rId18"/>
    <sheet name="17. lakoss.szolg.tám" sheetId="22" r:id="rId19"/>
    <sheet name="18. mérleg" sheetId="50" r:id="rId20"/>
    <sheet name="19.Pénzkészlet" sheetId="41" r:id="rId21"/>
    <sheet name="20. Pénmaradvány" sheetId="42" r:id="rId22"/>
    <sheet name="21. vagyon" sheetId="43" r:id="rId23"/>
    <sheet name="22. Adosságállomány" sheetId="44" r:id="rId24"/>
    <sheet name="23.Részesedések" sheetId="45" r:id="rId25"/>
  </sheets>
  <definedNames>
    <definedName name="_xlnm.Print_Area" localSheetId="16">'15. előirányz.felhaszn.ütemterv'!$A$1:$N$31</definedName>
    <definedName name="_xlnm.Print_Area" localSheetId="20">'19.Pénzkészlet'!$A$1:$H$23</definedName>
    <definedName name="_xlnm.Print_Area" localSheetId="22">'21. vagyon'!$A$1:$H$61</definedName>
    <definedName name="_xlnm.Print_Area" localSheetId="24">'23.Részesedések'!$A$1:$C$25</definedName>
    <definedName name="_xlnm.Print_Area" localSheetId="6">'5.2. fel-ok szerint'!$A$1:$M$38</definedName>
    <definedName name="_xlnm.Print_Area" localSheetId="7">'6. Önk. kiadásai'!$A$1:$Q$46</definedName>
    <definedName name="_xlnm.Print_Area" localSheetId="9">'8. stab. tv. 3. § (1)'!$A$1:$M$17</definedName>
  </definedNames>
  <calcPr calcId="125725"/>
</workbook>
</file>

<file path=xl/calcChain.xml><?xml version="1.0" encoding="utf-8"?>
<calcChain xmlns="http://schemas.openxmlformats.org/spreadsheetml/2006/main">
  <c r="L94" i="33"/>
  <c r="E14" i="43" l="1"/>
  <c r="E13"/>
  <c r="D13"/>
  <c r="F13"/>
  <c r="B21" i="4" l="1"/>
  <c r="B41" i="43"/>
  <c r="B11" i="42" l="1"/>
  <c r="D54" i="50" l="1"/>
  <c r="C54"/>
  <c r="B54"/>
  <c r="D46" l="1"/>
  <c r="M33" l="1"/>
  <c r="L33"/>
  <c r="M30"/>
  <c r="M29" s="1"/>
  <c r="M38"/>
  <c r="D55"/>
  <c r="D53"/>
  <c r="D41"/>
  <c r="M10"/>
  <c r="M54" s="1"/>
  <c r="M53" s="1"/>
  <c r="D10"/>
  <c r="D23"/>
  <c r="D22" s="1"/>
  <c r="E24" i="22"/>
  <c r="G21" i="4"/>
  <c r="H21"/>
  <c r="I21"/>
  <c r="J21"/>
  <c r="K21"/>
  <c r="L21"/>
  <c r="M21"/>
  <c r="F21"/>
  <c r="E21"/>
  <c r="D21"/>
  <c r="F9"/>
  <c r="G9"/>
  <c r="H9"/>
  <c r="I9"/>
  <c r="J9"/>
  <c r="K9"/>
  <c r="L9"/>
  <c r="M9"/>
  <c r="F10"/>
  <c r="G10"/>
  <c r="H10"/>
  <c r="I10"/>
  <c r="J10"/>
  <c r="K10"/>
  <c r="L10"/>
  <c r="M10"/>
  <c r="F11"/>
  <c r="G11"/>
  <c r="H11"/>
  <c r="I11"/>
  <c r="J11"/>
  <c r="K11"/>
  <c r="L11"/>
  <c r="M11"/>
  <c r="F12"/>
  <c r="G12"/>
  <c r="H12"/>
  <c r="I12"/>
  <c r="J12"/>
  <c r="K12"/>
  <c r="L12"/>
  <c r="M12"/>
  <c r="F13"/>
  <c r="G13"/>
  <c r="H13"/>
  <c r="I13"/>
  <c r="J13"/>
  <c r="K13"/>
  <c r="L13"/>
  <c r="M13"/>
  <c r="E13"/>
  <c r="E12"/>
  <c r="E11"/>
  <c r="E10"/>
  <c r="E9"/>
  <c r="D13"/>
  <c r="D12"/>
  <c r="D11"/>
  <c r="D10"/>
  <c r="D9"/>
  <c r="C13"/>
  <c r="C12"/>
  <c r="C11"/>
  <c r="C10"/>
  <c r="C9"/>
  <c r="B9"/>
  <c r="B13"/>
  <c r="B11"/>
  <c r="B10"/>
  <c r="J10" i="48"/>
  <c r="I10"/>
  <c r="H10"/>
  <c r="G10"/>
  <c r="F10"/>
  <c r="E10"/>
  <c r="D10"/>
  <c r="C10"/>
  <c r="F11" i="46"/>
  <c r="F33" s="1"/>
  <c r="G33" s="1"/>
  <c r="G12"/>
  <c r="G10"/>
  <c r="K19" i="37"/>
  <c r="L11"/>
  <c r="M22" i="36"/>
  <c r="M15"/>
  <c r="L67" i="33"/>
  <c r="L69"/>
  <c r="L15"/>
  <c r="K27"/>
  <c r="L34"/>
  <c r="L30"/>
  <c r="L29"/>
  <c r="L26"/>
  <c r="C46" i="50"/>
  <c r="B46"/>
  <c r="L38"/>
  <c r="L29" s="1"/>
  <c r="K38"/>
  <c r="K33"/>
  <c r="L30"/>
  <c r="K30"/>
  <c r="K29"/>
  <c r="C23"/>
  <c r="B23"/>
  <c r="B22" s="1"/>
  <c r="M22"/>
  <c r="M37" s="1"/>
  <c r="M44" s="1"/>
  <c r="L22"/>
  <c r="L55" s="1"/>
  <c r="K22"/>
  <c r="K55" s="1"/>
  <c r="C22"/>
  <c r="C55" s="1"/>
  <c r="L10"/>
  <c r="L54" s="1"/>
  <c r="K10"/>
  <c r="K54" s="1"/>
  <c r="C10"/>
  <c r="B10"/>
  <c r="L9"/>
  <c r="L41" s="1"/>
  <c r="K9"/>
  <c r="K41" s="1"/>
  <c r="C9"/>
  <c r="D24" i="22"/>
  <c r="C24"/>
  <c r="M55" i="50" l="1"/>
  <c r="M9"/>
  <c r="M41" s="1"/>
  <c r="L53"/>
  <c r="M36"/>
  <c r="D9"/>
  <c r="G11" i="46"/>
  <c r="K53" i="50"/>
  <c r="B55"/>
  <c r="K37"/>
  <c r="K44" s="1"/>
  <c r="B9"/>
  <c r="L37"/>
  <c r="L44" s="1"/>
  <c r="C41"/>
  <c r="C53" s="1"/>
  <c r="K36"/>
  <c r="B41"/>
  <c r="B53" s="1"/>
  <c r="L36"/>
  <c r="M312" i="49"/>
  <c r="L312"/>
  <c r="G312"/>
  <c r="F312"/>
  <c r="E306"/>
  <c r="G309" s="1"/>
  <c r="E267"/>
  <c r="G270" s="1"/>
  <c r="E214"/>
  <c r="G217" s="1"/>
  <c r="J159"/>
  <c r="L162" s="1"/>
  <c r="J109"/>
  <c r="K312" s="1"/>
  <c r="E31"/>
  <c r="B12" i="4"/>
  <c r="J35" i="48"/>
  <c r="H35"/>
  <c r="F35"/>
  <c r="D35"/>
  <c r="J27"/>
  <c r="I27"/>
  <c r="I35" s="1"/>
  <c r="H27"/>
  <c r="G27"/>
  <c r="G35" s="1"/>
  <c r="F27"/>
  <c r="E27"/>
  <c r="E35" s="1"/>
  <c r="D27"/>
  <c r="C27"/>
  <c r="K27" s="1"/>
  <c r="K20"/>
  <c r="K19"/>
  <c r="I17"/>
  <c r="I18" s="1"/>
  <c r="I36" s="1"/>
  <c r="G17"/>
  <c r="G18" s="1"/>
  <c r="G36" s="1"/>
  <c r="E17"/>
  <c r="E18" s="1"/>
  <c r="E36" s="1"/>
  <c r="C17"/>
  <c r="C18" s="1"/>
  <c r="K13"/>
  <c r="K12"/>
  <c r="J17"/>
  <c r="J18" s="1"/>
  <c r="J36" s="1"/>
  <c r="H17"/>
  <c r="H18" s="1"/>
  <c r="H36" s="1"/>
  <c r="F17"/>
  <c r="F18" s="1"/>
  <c r="F36" s="1"/>
  <c r="D17"/>
  <c r="D18" s="1"/>
  <c r="D36" s="1"/>
  <c r="K10"/>
  <c r="K17" s="1"/>
  <c r="K18" s="1"/>
  <c r="J17" i="47"/>
  <c r="E33" i="46"/>
  <c r="D33"/>
  <c r="Q45" i="39"/>
  <c r="P45"/>
  <c r="O45"/>
  <c r="N45"/>
  <c r="M45"/>
  <c r="L45"/>
  <c r="K45"/>
  <c r="J45"/>
  <c r="I45"/>
  <c r="H45"/>
  <c r="G45"/>
  <c r="F45"/>
  <c r="E45"/>
  <c r="D45"/>
  <c r="C43"/>
  <c r="C42"/>
  <c r="C39"/>
  <c r="C38"/>
  <c r="C37"/>
  <c r="C36"/>
  <c r="C35"/>
  <c r="C34"/>
  <c r="C33"/>
  <c r="C32"/>
  <c r="C31"/>
  <c r="C30" s="1"/>
  <c r="C28"/>
  <c r="C27" s="1"/>
  <c r="C25"/>
  <c r="C24"/>
  <c r="C23"/>
  <c r="C22"/>
  <c r="C21"/>
  <c r="C20" s="1"/>
  <c r="C18"/>
  <c r="C17"/>
  <c r="C16"/>
  <c r="C15"/>
  <c r="C14"/>
  <c r="C13"/>
  <c r="C12"/>
  <c r="C11"/>
  <c r="G17" i="5"/>
  <c r="F17"/>
  <c r="K38" i="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L38"/>
  <c r="L25" i="36"/>
  <c r="K25"/>
  <c r="J25"/>
  <c r="M23"/>
  <c r="M21"/>
  <c r="M20"/>
  <c r="M19"/>
  <c r="M18"/>
  <c r="M17"/>
  <c r="M16"/>
  <c r="M14"/>
  <c r="M13"/>
  <c r="M12"/>
  <c r="M11"/>
  <c r="J37" i="33"/>
  <c r="I37"/>
  <c r="J27"/>
  <c r="I27"/>
  <c r="D13" i="16"/>
  <c r="C13"/>
  <c r="B13"/>
  <c r="M43" i="50" l="1"/>
  <c r="M42" s="1"/>
  <c r="M35"/>
  <c r="C10" i="39"/>
  <c r="L43" i="50"/>
  <c r="L42" s="1"/>
  <c r="L35"/>
  <c r="K43"/>
  <c r="K42" s="1"/>
  <c r="K35"/>
  <c r="E312" i="49"/>
  <c r="C35" i="48"/>
  <c r="K35" s="1"/>
  <c r="K36" s="1"/>
  <c r="C41" i="39"/>
  <c r="M25" i="36"/>
  <c r="C45" i="39" l="1"/>
  <c r="C36" i="48"/>
  <c r="J38" i="37"/>
  <c r="M38" s="1"/>
  <c r="M11"/>
  <c r="J16" i="41" l="1"/>
  <c r="B11" i="45"/>
  <c r="C16" i="42"/>
  <c r="B15"/>
  <c r="B12"/>
  <c r="B17" s="1"/>
  <c r="C17" s="1"/>
  <c r="B43" i="43"/>
  <c r="C39"/>
  <c r="B39" s="1"/>
  <c r="B21"/>
  <c r="B20"/>
  <c r="B19"/>
  <c r="C18"/>
  <c r="C12"/>
  <c r="B54"/>
  <c r="G12"/>
  <c r="G23" s="1"/>
  <c r="G31" s="1"/>
  <c r="C18" i="45"/>
  <c r="B18"/>
  <c r="B25" s="1"/>
  <c r="C11"/>
  <c r="C25" s="1"/>
  <c r="B33" i="44"/>
  <c r="C32"/>
  <c r="C33" s="1"/>
  <c r="C31"/>
  <c r="B28"/>
  <c r="C26"/>
  <c r="C25"/>
  <c r="C24"/>
  <c r="C23"/>
  <c r="C22"/>
  <c r="C21"/>
  <c r="C20"/>
  <c r="B15"/>
  <c r="C13"/>
  <c r="C12"/>
  <c r="C15" s="1"/>
  <c r="B11" i="43"/>
  <c r="D12"/>
  <c r="D23" s="1"/>
  <c r="D31" s="1"/>
  <c r="E12"/>
  <c r="E23" s="1"/>
  <c r="E31" s="1"/>
  <c r="F12"/>
  <c r="F23" s="1"/>
  <c r="F31" s="1"/>
  <c r="H12"/>
  <c r="H23" s="1"/>
  <c r="H31" s="1"/>
  <c r="B13"/>
  <c r="B14"/>
  <c r="B15"/>
  <c r="B16"/>
  <c r="B17"/>
  <c r="B24"/>
  <c r="B25"/>
  <c r="C26"/>
  <c r="B26" s="1"/>
  <c r="B27"/>
  <c r="B28"/>
  <c r="B29"/>
  <c r="B33"/>
  <c r="B34"/>
  <c r="B35"/>
  <c r="B36"/>
  <c r="B37"/>
  <c r="B38"/>
  <c r="B40"/>
  <c r="C44"/>
  <c r="B44" s="1"/>
  <c r="C15" i="42"/>
  <c r="C14"/>
  <c r="C13"/>
  <c r="C11"/>
  <c r="C10"/>
  <c r="H22" i="41"/>
  <c r="H12"/>
  <c r="C12" i="42" l="1"/>
  <c r="B25"/>
  <c r="C28" i="44"/>
  <c r="B18" i="43"/>
  <c r="C23"/>
  <c r="C31" s="1"/>
  <c r="B12"/>
  <c r="B23" s="1"/>
  <c r="B31" s="1"/>
  <c r="N23" i="4"/>
  <c r="C25" i="42" l="1"/>
  <c r="B27"/>
  <c r="C27" s="1"/>
  <c r="H38" i="9"/>
  <c r="H39"/>
  <c r="H40"/>
  <c r="H41"/>
  <c r="H42"/>
  <c r="J21"/>
  <c r="J15"/>
  <c r="J45"/>
  <c r="I43"/>
  <c r="H37"/>
  <c r="H36"/>
  <c r="H32"/>
  <c r="H31"/>
  <c r="H30"/>
  <c r="H29"/>
  <c r="H28"/>
  <c r="H27"/>
  <c r="H15" i="18"/>
  <c r="L13" i="11"/>
  <c r="I13"/>
  <c r="H43" i="9" l="1"/>
  <c r="I39" i="5" l="1"/>
  <c r="I18"/>
  <c r="I16"/>
  <c r="I15"/>
  <c r="I14"/>
  <c r="I13"/>
  <c r="I12"/>
  <c r="H38"/>
  <c r="H30"/>
  <c r="H17"/>
  <c r="I17" s="1"/>
  <c r="H11"/>
  <c r="K79" i="33"/>
  <c r="K85"/>
  <c r="L76"/>
  <c r="L75"/>
  <c r="K74"/>
  <c r="K67"/>
  <c r="K59"/>
  <c r="K58" s="1"/>
  <c r="K54"/>
  <c r="L45"/>
  <c r="L50"/>
  <c r="K48"/>
  <c r="K37"/>
  <c r="L37" s="1"/>
  <c r="L39"/>
  <c r="L25"/>
  <c r="K19"/>
  <c r="L20"/>
  <c r="L22"/>
  <c r="K11"/>
  <c r="L23"/>
  <c r="L12"/>
  <c r="E13" i="16"/>
  <c r="E9"/>
  <c r="H37" i="5" l="1"/>
  <c r="K78" i="33"/>
  <c r="K53"/>
  <c r="K10"/>
  <c r="H42" i="5" l="1"/>
  <c r="I42" s="1"/>
  <c r="K9" i="33"/>
  <c r="K72" s="1"/>
  <c r="K94" s="1"/>
  <c r="N25" i="4" l="1"/>
  <c r="N26"/>
  <c r="M27"/>
  <c r="H27"/>
  <c r="J27"/>
  <c r="B27"/>
  <c r="N14"/>
  <c r="N13"/>
  <c r="L18"/>
  <c r="N22"/>
  <c r="L27"/>
  <c r="I27"/>
  <c r="G27"/>
  <c r="E27"/>
  <c r="E18"/>
  <c r="N12"/>
  <c r="F18"/>
  <c r="N9"/>
  <c r="I15" i="9"/>
  <c r="I21" s="1"/>
  <c r="I45" s="1"/>
  <c r="H15"/>
  <c r="H21" s="1"/>
  <c r="H45" s="1"/>
  <c r="K27" i="4" l="1"/>
  <c r="D18"/>
  <c r="C18"/>
  <c r="K18"/>
  <c r="D27"/>
  <c r="F27"/>
  <c r="N24"/>
  <c r="C27"/>
  <c r="N10"/>
  <c r="G18"/>
  <c r="M18"/>
  <c r="J18"/>
  <c r="H18"/>
  <c r="N11"/>
  <c r="I18"/>
  <c r="B18"/>
  <c r="N21"/>
  <c r="N27" l="1"/>
  <c r="N18"/>
  <c r="G15" i="18" l="1"/>
  <c r="M13" i="11"/>
  <c r="J13"/>
  <c r="G38" i="5"/>
  <c r="I38" s="1"/>
  <c r="G31" l="1"/>
  <c r="G34"/>
  <c r="G11"/>
  <c r="I11" s="1"/>
  <c r="J59" i="33"/>
  <c r="I59"/>
  <c r="J58"/>
  <c r="G30" i="5" l="1"/>
  <c r="G37"/>
  <c r="J79" i="33"/>
  <c r="J85"/>
  <c r="J78" s="1"/>
  <c r="I85"/>
  <c r="I79"/>
  <c r="J74"/>
  <c r="L74" s="1"/>
  <c r="J67"/>
  <c r="I67"/>
  <c r="I58"/>
  <c r="J54"/>
  <c r="I54"/>
  <c r="J48"/>
  <c r="L48" s="1"/>
  <c r="L40"/>
  <c r="L27"/>
  <c r="J19"/>
  <c r="L19" s="1"/>
  <c r="J11"/>
  <c r="L11" s="1"/>
  <c r="H13" i="11"/>
  <c r="K13"/>
  <c r="F15" i="18"/>
  <c r="D19" i="8"/>
  <c r="I19" s="1"/>
  <c r="E19"/>
  <c r="F19"/>
  <c r="G19"/>
  <c r="H19"/>
  <c r="D30"/>
  <c r="I30" s="1"/>
  <c r="E30"/>
  <c r="F30"/>
  <c r="G30"/>
  <c r="H30"/>
  <c r="D21" i="17"/>
  <c r="I11" i="33"/>
  <c r="I19"/>
  <c r="I48"/>
  <c r="I74"/>
  <c r="F11" i="5"/>
  <c r="F31"/>
  <c r="F34"/>
  <c r="F30" s="1"/>
  <c r="K21" i="11" l="1"/>
  <c r="F37" i="5"/>
  <c r="F42" s="1"/>
  <c r="I37"/>
  <c r="G42"/>
  <c r="J53" i="33"/>
  <c r="L53" s="1"/>
  <c r="I10"/>
  <c r="I9" s="1"/>
  <c r="I53"/>
  <c r="I78"/>
  <c r="J10"/>
  <c r="I72" l="1"/>
  <c r="I94" s="1"/>
  <c r="J9"/>
  <c r="L10"/>
  <c r="L9" l="1"/>
  <c r="J72"/>
  <c r="J94" l="1"/>
  <c r="L72"/>
</calcChain>
</file>

<file path=xl/sharedStrings.xml><?xml version="1.0" encoding="utf-8"?>
<sst xmlns="http://schemas.openxmlformats.org/spreadsheetml/2006/main" count="1027" uniqueCount="627">
  <si>
    <t>Kulturális ágazat</t>
  </si>
  <si>
    <t>Könyvtári szolgáltatás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</si>
  <si>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</si>
  <si>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</si>
  <si>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</si>
  <si>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</si>
  <si>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</si>
  <si>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</si>
  <si>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támogatásértékű bevétel</t>
  </si>
  <si>
    <t>Felhalmozási célú átvett pénzeszköz</t>
  </si>
  <si>
    <t>7.</t>
  </si>
  <si>
    <t>Ktv.hatály</t>
  </si>
  <si>
    <t>fő</t>
  </si>
  <si>
    <t>Általános tartalék</t>
  </si>
  <si>
    <t>előirányzatai éves bontásban</t>
  </si>
  <si>
    <t xml:space="preserve">e-Ft-ban </t>
  </si>
  <si>
    <t>BEVÉTELEK</t>
  </si>
  <si>
    <t>KIADÁSOK</t>
  </si>
  <si>
    <t>Összesen</t>
  </si>
  <si>
    <t>LÉTSZÁM KERET ÖSSZESEN:</t>
  </si>
  <si>
    <t>5.</t>
  </si>
  <si>
    <t>6.</t>
  </si>
  <si>
    <t>2014. év</t>
  </si>
  <si>
    <t>Város-, községgazdálkodási m.n.s. szolgáltatások</t>
  </si>
  <si>
    <t>a, ellátottak térítési díja, kártérítés méltányossági alapon történő elengedés összege</t>
  </si>
  <si>
    <t>Elendedés</t>
  </si>
  <si>
    <t>Kedvezmény</t>
  </si>
  <si>
    <t>Jogcíme</t>
  </si>
  <si>
    <t>Mértéke %</t>
  </si>
  <si>
    <t>Összege Ft</t>
  </si>
  <si>
    <t>b, lakásépítéshez, felújításhoz nyújtott kölcsön elengedés összege</t>
  </si>
  <si>
    <t>c, helyi adó, gépjárműadónál biztosított kedvezmény, mentesség összege adónemenként</t>
  </si>
  <si>
    <t>2. oldal</t>
  </si>
  <si>
    <t>2. oldal összesen:</t>
  </si>
  <si>
    <t>3. oldal</t>
  </si>
  <si>
    <t>3. oldal összesen:</t>
  </si>
  <si>
    <t>Építményadó elengedés összesen:</t>
  </si>
  <si>
    <t xml:space="preserve">Építményadó kedvezmény összesen: </t>
  </si>
  <si>
    <t>4. oldal</t>
  </si>
  <si>
    <t>4. oldal összesen:</t>
  </si>
  <si>
    <t>5. oldal</t>
  </si>
  <si>
    <t>5. oldal összesen:</t>
  </si>
  <si>
    <t>6. oldal</t>
  </si>
  <si>
    <t>6. oldal összesen:</t>
  </si>
  <si>
    <t>Helyi adó elengedés mindösszesen:</t>
  </si>
  <si>
    <t>Helyi adó kedvezmény mindösszesen:</t>
  </si>
  <si>
    <t>d, helyiségek, eszközök hasznosításából származó bevételből nyújtott kedvezmény, mentesség</t>
  </si>
  <si>
    <t>e, egyéb kedvezmény vagy kölcsön elengedésének összege</t>
  </si>
  <si>
    <t>Működési cél</t>
  </si>
  <si>
    <t>Felhalmozási cél</t>
  </si>
  <si>
    <t>Bevételek</t>
  </si>
  <si>
    <t>Kiadások</t>
  </si>
  <si>
    <t xml:space="preserve">Közfoglalkoztatás  </t>
  </si>
  <si>
    <t>-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</si>
  <si>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</si>
  <si>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</si>
  <si>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</si>
  <si>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</si>
  <si>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</si>
  <si>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</si>
  <si>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</si>
  <si>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</si>
  <si>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</si>
  <si>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</si>
  <si>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</si>
  <si>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</si>
  <si>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</si>
  <si>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* max: 13 000 Ft</t>
  </si>
  <si>
    <t>Gépjárműadó elengedés összesen:</t>
  </si>
  <si>
    <t>Gépjárműadó kedvezmény összesen:</t>
  </si>
  <si>
    <t>BEVÉTELEK ÖSSZESEN:</t>
  </si>
  <si>
    <t>KIADÁSOK ÖSSZESEN:</t>
  </si>
  <si>
    <t>Támogatásértékű bevételek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</si>
  <si>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</si>
  <si>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</si>
  <si>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</si>
  <si>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</si>
  <si>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</si>
  <si>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</si>
  <si>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</si>
  <si>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Működési tartalék</t>
  </si>
  <si>
    <t>Felhalmozási tartalék</t>
  </si>
  <si>
    <t>szolgáló előző évek pénzmaradványa</t>
  </si>
  <si>
    <t>A költségvetési hiány belső finanszírozására</t>
  </si>
  <si>
    <r>
      <t>A költségvetési hiány külső finanszírozására vagy</t>
    </r>
    <r>
      <rPr>
        <sz val="10"/>
        <rFont val="Arial"/>
        <family val="2"/>
        <charset val="238"/>
      </rPr>
      <t xml:space="preserve"> </t>
    </r>
  </si>
  <si>
    <t>a költségvetési többlet felhasználására szolgáló</t>
  </si>
  <si>
    <t>finanszírozási célú pénzügyi műveletek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</si>
  <si>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</si>
  <si>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</si>
  <si>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</si>
  <si>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</si>
  <si>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kiadási költségvetése</t>
  </si>
  <si>
    <t>hitel, kölcsön felvétele, átvállalása a folyósítás napjától a végtörlesztés napjáig</t>
  </si>
  <si>
    <t>Sajátos felhalmozási és tőkebevételek</t>
  </si>
  <si>
    <t>Munkaadót terhelő járulékok és szoc. hozzájár.-i adó</t>
  </si>
  <si>
    <t>Intézményi beruházások</t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</si>
  <si>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</si>
  <si>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</si>
  <si>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</si>
  <si>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</si>
  <si>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</si>
  <si>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</si>
  <si>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</si>
  <si>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</si>
  <si>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</si>
  <si>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</si>
  <si>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</si>
  <si>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</si>
  <si>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</si>
  <si>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</si>
  <si>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</si>
  <si>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</si>
  <si>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az Szt. szerint pénzügyi lízing lízingbevevői félként történő megkötése a lízing futamideje alatt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</si>
  <si>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</si>
  <si>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a szerződésben kapott, legalább háromszázhatvanöt nap időtartamú halasztott fizetés, részletfizetés</t>
  </si>
  <si>
    <t>külföldi hitelintézetek által, származékos műveletek különbözeteként az ÁKK Zrt.-nél elhelyezett fedezeti betétek</t>
  </si>
  <si>
    <t>Az adósságot keletkeztető ügylet megnevezése</t>
  </si>
  <si>
    <t>Fejlesztés cél megnevezése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</si>
  <si>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</si>
  <si>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</si>
  <si>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</si>
  <si>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</si>
  <si>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</si>
  <si>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</si>
  <si>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</si>
  <si>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</si>
  <si>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</si>
  <si>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</si>
  <si>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</si>
  <si>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</si>
  <si>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</si>
  <si>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</si>
  <si>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</si>
  <si>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</si>
  <si>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</si>
  <si>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</si>
  <si>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</si>
  <si>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</si>
  <si>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</si>
  <si>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</si>
  <si>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</si>
  <si>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</si>
  <si>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</si>
  <si>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</si>
  <si>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</si>
  <si>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</si>
  <si>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</si>
  <si>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</si>
  <si>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</si>
  <si>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</si>
  <si>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</si>
  <si>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</si>
  <si>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</si>
  <si>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</si>
  <si>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</si>
  <si>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</si>
  <si>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</si>
  <si>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</si>
  <si>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</si>
  <si>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</si>
  <si>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</si>
  <si>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</si>
  <si>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</si>
  <si>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</si>
  <si>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</si>
  <si>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</si>
  <si>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</si>
  <si>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</si>
  <si>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</si>
  <si>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</si>
  <si>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általános tartaléka és céltartalékának felosztása</t>
  </si>
  <si>
    <t>Címrendje</t>
  </si>
  <si>
    <t xml:space="preserve">     Kommunális ágazat</t>
  </si>
  <si>
    <t xml:space="preserve">     Egészségügyi ágazat</t>
  </si>
  <si>
    <t xml:space="preserve">     Szociális ágazat </t>
  </si>
  <si>
    <t xml:space="preserve">     Oktatási ágazat</t>
  </si>
  <si>
    <t>Az önkormányzat költségvetésében szereplő nem intézményi kiadások</t>
  </si>
  <si>
    <t>I. Működési bevételek</t>
  </si>
  <si>
    <t xml:space="preserve">          - társadalombiztosítás pénzügyi alapjaiból</t>
  </si>
  <si>
    <t xml:space="preserve">          - helyi önkormányzattól</t>
  </si>
  <si>
    <t>Díjak</t>
  </si>
  <si>
    <t>Általános forgalmi adó bevételek</t>
  </si>
  <si>
    <t>Bérleti díj bevételek</t>
  </si>
  <si>
    <t>Nyújtott szolgáltatások ellenértéke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</si>
  <si>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</si>
  <si>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</si>
  <si>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</si>
  <si>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</si>
  <si>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</si>
  <si>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</si>
  <si>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</si>
  <si>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</si>
  <si>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</si>
  <si>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</si>
  <si>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</si>
  <si>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</si>
  <si>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Közutak, hidak, alagutak üzemeltetése, fenntartása</t>
  </si>
  <si>
    <t>Zöldterület-kezelés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</si>
  <si>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</si>
  <si>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</si>
  <si>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</si>
  <si>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</si>
  <si>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Önkormányzat mindösszesen:</t>
  </si>
  <si>
    <t>Intézmény</t>
  </si>
  <si>
    <t>Kjt. hatály</t>
  </si>
  <si>
    <t>2015. év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</si>
  <si>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</si>
  <si>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</si>
  <si>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</si>
  <si>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</si>
  <si>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</si>
  <si>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</si>
  <si>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</si>
  <si>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</si>
  <si>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</si>
  <si>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Ellátottak pénzbeli juttatásai</t>
  </si>
  <si>
    <t>Tartalék</t>
  </si>
  <si>
    <t>Kommunális ágazat</t>
  </si>
  <si>
    <t>Közvilágítás</t>
  </si>
  <si>
    <t>Egészségügyi ágazat</t>
  </si>
  <si>
    <t>Fogorvosi alapellátás</t>
  </si>
  <si>
    <t>Szociális ágazat</t>
  </si>
  <si>
    <t>Oktatási ágazat</t>
  </si>
  <si>
    <t>Óvodai nevelés, ellátás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</si>
  <si>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</si>
  <si>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</si>
  <si>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</si>
  <si>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</si>
  <si>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</si>
  <si>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</si>
  <si>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</si>
  <si>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</si>
  <si>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</si>
  <si>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</si>
  <si>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</si>
  <si>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</si>
  <si>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</si>
  <si>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</si>
  <si>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</si>
  <si>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</si>
  <si>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</si>
  <si>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</si>
  <si>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KÖLTSÉGVETÉSI HIÁNY</t>
  </si>
  <si>
    <t xml:space="preserve">Működési hiány </t>
  </si>
  <si>
    <t>Felhalmozási hiány</t>
  </si>
  <si>
    <t>FINANSZÍROZÁSI CÉLÚ KIADÁSOK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</si>
  <si>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</si>
  <si>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</si>
  <si>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</si>
  <si>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</si>
  <si>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</si>
  <si>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</si>
  <si>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</si>
  <si>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</si>
  <si>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</si>
  <si>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</si>
  <si>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</si>
  <si>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</si>
  <si>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</si>
  <si>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</si>
  <si>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</si>
  <si>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Lakossági és közösségi szolgáltatások támogatása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</si>
  <si>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</si>
  <si>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</si>
  <si>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összevont költségvetési mérlege</t>
  </si>
  <si>
    <t>Céltartalékok  működési</t>
  </si>
  <si>
    <t>Szolgáltatás</t>
  </si>
  <si>
    <t>Beruházási és felújítási kiadások</t>
  </si>
  <si>
    <t>Telekadó elengedés összesen:</t>
  </si>
  <si>
    <t>Telekadó kedvezmény összesen:</t>
  </si>
  <si>
    <t>magánszemélyek kommunális adója</t>
  </si>
  <si>
    <t>Magánszemélyek kommunális adója elengedés összesen:</t>
  </si>
  <si>
    <t>Magánszemélyek kommunális adója kedvezmény összesen:</t>
  </si>
  <si>
    <t>A támogatás kedvezményezettje</t>
  </si>
  <si>
    <t>Összesen Ft</t>
  </si>
  <si>
    <t>Döntés száma</t>
  </si>
  <si>
    <t>Döntés-hozó</t>
  </si>
  <si>
    <t>Bevétel</t>
  </si>
  <si>
    <t>Kiadás</t>
  </si>
  <si>
    <t>Cél megnevezése</t>
  </si>
  <si>
    <t>Testületi hat.</t>
  </si>
  <si>
    <t>M.tv.könyv</t>
  </si>
  <si>
    <t>Sorszám</t>
  </si>
  <si>
    <t>Sor-szám</t>
  </si>
  <si>
    <t>Teljesítés</t>
  </si>
  <si>
    <t>Eredeti előirányzat</t>
  </si>
  <si>
    <t>Módosított előirányzat</t>
  </si>
  <si>
    <t>%-os teljesülés</t>
  </si>
  <si>
    <t>gépjárműadó</t>
  </si>
  <si>
    <t>építményadó</t>
  </si>
  <si>
    <t>telekadó</t>
  </si>
  <si>
    <t>megnevezés</t>
  </si>
  <si>
    <t>EU támogatással megvalósuló programok, projektek</t>
  </si>
  <si>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</si>
  <si>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</si>
  <si>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</si>
  <si>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</si>
  <si>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</si>
  <si>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Összesen:</t>
  </si>
  <si>
    <t xml:space="preserve">e Ft-ban </t>
  </si>
  <si>
    <t>e Ft-ban</t>
  </si>
  <si>
    <t>1.</t>
  </si>
  <si>
    <t>2.</t>
  </si>
  <si>
    <t>3.</t>
  </si>
  <si>
    <t>4.</t>
  </si>
  <si>
    <t>Személyi juttatások</t>
  </si>
  <si>
    <t>Dologi kiadások</t>
  </si>
  <si>
    <t>Egyéb működéi célú kiadások</t>
  </si>
  <si>
    <t>Munkaadót terhelő járulékok és SZHA</t>
  </si>
  <si>
    <t>Intézmé-nyi beruhá-zások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</si>
  <si>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</si>
  <si>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</si>
  <si>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</si>
  <si>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</si>
  <si>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</si>
  <si>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melyek megvalósításához adósságot keletkeztető ügylet megkötése szükséges</t>
  </si>
  <si>
    <t>saját bevételeinek és az adósságot keletkeztető ügyleteiből eredő fizetési kötelezettségének bemutatása</t>
  </si>
  <si>
    <t>tartozások fejlesztési célú kötvénykibocsátásból</t>
  </si>
  <si>
    <t>tartozások működési célú kötvénykibocsátásból</t>
  </si>
  <si>
    <t xml:space="preserve">     Kulturális ágazat</t>
  </si>
  <si>
    <t>Községi Önkormányzat</t>
  </si>
  <si>
    <t xml:space="preserve">          - fejezeti kezelésű előirányzattól</t>
  </si>
  <si>
    <t>Család, növédelmi eü.gondozás</t>
  </si>
  <si>
    <t>2019. évben</t>
  </si>
  <si>
    <t>2016. év</t>
  </si>
  <si>
    <t xml:space="preserve">Egyéb felhalmozási kiadás </t>
  </si>
  <si>
    <t>Részmunkaidős</t>
  </si>
  <si>
    <t>Teljes munkaidős</t>
  </si>
  <si>
    <t>Kötelező feladatok</t>
  </si>
  <si>
    <t>Önként vállalt feladatok</t>
  </si>
  <si>
    <t>1. Működési célú támogatás államháztartáson belülről</t>
  </si>
  <si>
    <t>Visszatérítendő támogatások, kölcsönök megtérülése áh.-on belülről</t>
  </si>
  <si>
    <t>Garancia- és kezességvállalásból származó megtérülés áh.-on belülről</t>
  </si>
  <si>
    <t>Előző évi költségvetési kiegészítések, visszatérülések</t>
  </si>
  <si>
    <t>Önkormányzat működési célú költségvetési támogatása</t>
  </si>
  <si>
    <t>2. Közhatalmi bevétel</t>
  </si>
  <si>
    <t>Hozzájárulások</t>
  </si>
  <si>
    <t>3. Intézményi működési bevétel</t>
  </si>
  <si>
    <t>Áru- és készletértékesítés</t>
  </si>
  <si>
    <t>Intézményi ellátási díjak</t>
  </si>
  <si>
    <t>4. Működési célú átvett pénzeszköz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</si>
  <si>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</si>
  <si>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</si>
  <si>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</si>
  <si>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2. Felhalmozási célú támogatás államháztartáson belülről</t>
  </si>
  <si>
    <t>Önkormányzat felhalmozási célú költségvetési támogatása</t>
  </si>
  <si>
    <t>KÖLTSÉGVETÉSI BEVÉTELEK ÖSSZESEN (I.+II.):</t>
  </si>
  <si>
    <t>III. Előző évi előirányzat-maradvány, pénzmaradvány, valamint a vállalkozási maradvány alaptevékenység ellátására történő</t>
  </si>
  <si>
    <t>IV. Finanszírozási célú pénzügyi műveletek bevételei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</si>
  <si>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</si>
  <si>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</si>
  <si>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</si>
  <si>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</si>
  <si>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</si>
  <si>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>V. Aktív pénzügyi műveletek</t>
  </si>
  <si>
    <t>BEVÉTELEK MINDÖSSZESEN (I.+II.+III.+IV.+V.):</t>
  </si>
  <si>
    <t>kötelező, önként vállalt és államigazgatási fel.-ok szerint</t>
  </si>
  <si>
    <t>Állam-igazgatási feladatok</t>
  </si>
  <si>
    <t>Száma</t>
  </si>
  <si>
    <t>Megnevezése</t>
  </si>
  <si>
    <t>Család- és nővédelmi egészségügyi gondozás</t>
  </si>
  <si>
    <t>MINDÖSSZESEN</t>
  </si>
  <si>
    <t xml:space="preserve">          - központi költségvetési szervtől</t>
  </si>
  <si>
    <t xml:space="preserve">          - kulturális feladatok támogatása</t>
  </si>
  <si>
    <t xml:space="preserve">          - egyes köznevelési feladatainak támogatás</t>
  </si>
  <si>
    <t xml:space="preserve">          - helyi önkormányzatok működésének általános támogatása</t>
  </si>
  <si>
    <t xml:space="preserve">          - szociális gyerekjóléti és gyermekétkezetetési feladatainak támogatása</t>
  </si>
  <si>
    <t xml:space="preserve">          - működési célú központosított előirányzatok</t>
  </si>
  <si>
    <t xml:space="preserve">          - helyi önkormányzatok kiegészítő támogatásai</t>
  </si>
  <si>
    <t xml:space="preserve">          - elvárt állami támogatás</t>
  </si>
  <si>
    <t>Továbbszámlázott szolgáltatások</t>
  </si>
  <si>
    <t>Egyéb sajátos bevételek</t>
  </si>
  <si>
    <t xml:space="preserve">Alkalmazottak térítése                                                          </t>
  </si>
  <si>
    <t>Kötbér, egyéb kártérítés, visszatérülések</t>
  </si>
  <si>
    <t xml:space="preserve">Működési célú hozam- és kamatbevétel                            </t>
  </si>
  <si>
    <t>Átengedett központi adók</t>
  </si>
  <si>
    <t xml:space="preserve">Bírságok, díjak, pótlékok, </t>
  </si>
  <si>
    <t>Családsegítés</t>
  </si>
  <si>
    <t>Jelzőrendszeres házi segítségnyújtás</t>
  </si>
  <si>
    <t xml:space="preserve">Jelzőrendszeres házi segítségnyújtás                                                              </t>
  </si>
  <si>
    <t xml:space="preserve">Családsegítés                                                                                                        </t>
  </si>
  <si>
    <t>bevételi előirányzatai</t>
  </si>
  <si>
    <t xml:space="preserve"> kiadási előirányzatai</t>
  </si>
  <si>
    <t>2020. évben</t>
  </si>
  <si>
    <t>2017. év</t>
  </si>
  <si>
    <t>2018-2030. év</t>
  </si>
  <si>
    <t xml:space="preserve"> bevételi előirányzatai </t>
  </si>
  <si>
    <t>011130</t>
  </si>
  <si>
    <t>013350</t>
  </si>
  <si>
    <t>066020</t>
  </si>
  <si>
    <t>018010</t>
  </si>
  <si>
    <t>041233</t>
  </si>
  <si>
    <t>082091</t>
  </si>
  <si>
    <t>013320</t>
  </si>
  <si>
    <t>074031</t>
  </si>
  <si>
    <t>Önkormányzatok és önkormányzati hivatalok jogalkotó és ált. igazgatási tev.</t>
  </si>
  <si>
    <t>Önkormányzatok elszámolásai a központi költségvetéssel</t>
  </si>
  <si>
    <t>Hosszabb időtartamú közfoglalkoztatás</t>
  </si>
  <si>
    <t>Közművelődés - közösségi és társadalmi részvétel fejlesztése</t>
  </si>
  <si>
    <t>Elhunyt személyek hátramaradottainak pénzbeli ellátása</t>
  </si>
  <si>
    <t>Egyéb szociális pénzbeli ellátások, támogatások</t>
  </si>
  <si>
    <t>045160</t>
  </si>
  <si>
    <t>066010</t>
  </si>
  <si>
    <t>064010</t>
  </si>
  <si>
    <t>091140</t>
  </si>
  <si>
    <t>072112</t>
  </si>
  <si>
    <t>072311</t>
  </si>
  <si>
    <t>072420</t>
  </si>
  <si>
    <t>072450</t>
  </si>
  <si>
    <t>082044</t>
  </si>
  <si>
    <t>082092</t>
  </si>
  <si>
    <t>Közmvelődés - közösségi és társadalmi részvétel fejlesztése</t>
  </si>
  <si>
    <t>Betegséggel kapcsolatos pénzbeli ellátások, támogatások</t>
  </si>
  <si>
    <t>Lakásfenntartással, lakhatással összefüggő ellátások</t>
  </si>
  <si>
    <t>Elhunyt személyek hátramaradottainak pénzbeli ell.</t>
  </si>
  <si>
    <t>Jelzőrendszeres házi segítségnyújtás díja TKT-nak</t>
  </si>
  <si>
    <t>2021. évben</t>
  </si>
  <si>
    <t>2022-2031. években</t>
  </si>
  <si>
    <t>2015. évi létszám-előirányzata</t>
  </si>
  <si>
    <t>2015. évi előirányzat-felhasználási ütemterv</t>
  </si>
  <si>
    <t>2015. évi költségvetési terv</t>
  </si>
  <si>
    <t xml:space="preserve"> 2015. évi közfoglalkoztatotti létszám-előirányzata</t>
  </si>
  <si>
    <t>018020</t>
  </si>
  <si>
    <t>018030</t>
  </si>
  <si>
    <t>Támogatási célú finanszírozási műveletek</t>
  </si>
  <si>
    <t>Foglalkoztatást elősegítő támogatás</t>
  </si>
  <si>
    <t>Önkormányzatok elszámolásai a központi ktgv-sel</t>
  </si>
  <si>
    <t xml:space="preserve">   - Működési tartalék</t>
  </si>
  <si>
    <t xml:space="preserve">   - Felhalmozási tartalék</t>
  </si>
  <si>
    <t>Működési   célú támogatás államháztartáson belülről</t>
  </si>
  <si>
    <t>Közhatalmi bevételek</t>
  </si>
  <si>
    <t>Intézmény működési bevételei</t>
  </si>
  <si>
    <t>Finanszírozási kiadások</t>
  </si>
  <si>
    <t>Beruházás</t>
  </si>
  <si>
    <t>Tény</t>
  </si>
  <si>
    <t>Tartalék összesen:</t>
  </si>
  <si>
    <t>Tartalékváltozás jogcíme</t>
  </si>
  <si>
    <t>Összege</t>
  </si>
  <si>
    <t>Bevételi oldalon</t>
  </si>
  <si>
    <t>Támogatásértékű működési bevételek</t>
  </si>
  <si>
    <t>Önkormányzat költségvetési támogatása</t>
  </si>
  <si>
    <r>
      <t xml:space="preserve">Adók </t>
    </r>
    <r>
      <rPr>
        <i/>
        <sz val="10"/>
        <rFont val="Arial"/>
        <family val="2"/>
        <charset val="238"/>
      </rPr>
      <t>(helyi adók, átengedett kp.-i adók)</t>
    </r>
  </si>
  <si>
    <t>Egyéb önkormányzati vagyon bérbeadásából származó bevétel</t>
  </si>
  <si>
    <t>Kiadási oldalon</t>
  </si>
  <si>
    <t>Dologi és egyéb folyó kiadások</t>
  </si>
  <si>
    <t>Pénzeszköz átadás, támogatás értékű kiadás</t>
  </si>
  <si>
    <t>Társadalom-, szociálpolitikai és egyéb juttatás, támogatás</t>
  </si>
  <si>
    <t>Összes tartalékváltozás</t>
  </si>
  <si>
    <t>Záró tartalék</t>
  </si>
  <si>
    <t>Működési célú támogatás áh-n belülről</t>
  </si>
  <si>
    <t>Megelőlegezés teljesítése</t>
  </si>
  <si>
    <t>Mindösszesen</t>
  </si>
  <si>
    <t>Nyitó egyenleg</t>
  </si>
  <si>
    <t xml:space="preserve"> Önkormányzat</t>
  </si>
  <si>
    <t>Záró egyenleg</t>
  </si>
  <si>
    <t xml:space="preserve"> Önkormányzat </t>
  </si>
  <si>
    <t>Alaptevékenység költségvetési bevételei</t>
  </si>
  <si>
    <t>Alaptevéknység költségvetési kiadásai</t>
  </si>
  <si>
    <t>Alaptevékenyés költségvetési egyenlege</t>
  </si>
  <si>
    <t>Alaptevékyenség finanszírozási bevételei</t>
  </si>
  <si>
    <t>Alaptevékenység finanszírozási kiadásai</t>
  </si>
  <si>
    <t>Alaptevékenység finanszírozási egyenlege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</si>
  <si>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</si>
  <si>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</si>
  <si>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</si>
  <si>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</si>
  <si>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</si>
  <si>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</si>
  <si>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</si>
  <si>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</si>
  <si>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Alaptevékenység kötelezettségvállalással terhelt maradványa</t>
  </si>
  <si>
    <t>Vállalkozási tevékenyésget terhelő befizetési kötelezettség</t>
  </si>
  <si>
    <t>Vállakozási tevékenységet felhazsnálható maradványa</t>
  </si>
  <si>
    <t>van</t>
  </si>
  <si>
    <t>a mérlegben értékkel nem szereplő kötelezettségek</t>
  </si>
  <si>
    <t>nincs</t>
  </si>
  <si>
    <t>az önkormányzatok tulajdonában lévő, a jogszabály alapján érték nélkül nyilvántartott eszközök állománya</t>
  </si>
  <si>
    <t>FORRÁSOK ÖSSZESEN</t>
  </si>
  <si>
    <t>Passzív időbeli elhatárolások</t>
  </si>
  <si>
    <t>Kincsátri számlavezetéssel kapcsolatos elszámolások</t>
  </si>
  <si>
    <t>Egyéb sajátos forrásoldali elszámolások</t>
  </si>
  <si>
    <t>Kötelezettségek</t>
  </si>
  <si>
    <t>Saját tőke</t>
  </si>
  <si>
    <t>Mérleg szerinti eredmény</t>
  </si>
  <si>
    <t xml:space="preserve">Eszközök értékhelyesbítése </t>
  </si>
  <si>
    <t>Felhalmozási eredmény</t>
  </si>
  <si>
    <t>Egyéb eszközök induláskori értéke és változásai</t>
  </si>
  <si>
    <t>Nemzeti vagyon változásai</t>
  </si>
  <si>
    <t>Nemzeti vagyon induláskori értéke</t>
  </si>
  <si>
    <t>ESZKÖZÖK ÖSSZESEN</t>
  </si>
  <si>
    <t>Aktív időbeli elhatárolások</t>
  </si>
  <si>
    <t>Egyéb sajátos eszköz oldali elszámolások</t>
  </si>
  <si>
    <t>Követelések</t>
  </si>
  <si>
    <t>Nemzeti vagyonba tartozó forgó eszközök</t>
  </si>
  <si>
    <t>III. Értékpapírok</t>
  </si>
  <si>
    <t>I. Készletek</t>
  </si>
  <si>
    <t>Nemzeti vagyonba tartozó befektettet eszközök</t>
  </si>
  <si>
    <t>3. Befektetett pénzügyi eszközök értékhelyesbítése</t>
  </si>
  <si>
    <t>2. Tartós hitelviszonyt megtestesítő értékpapír</t>
  </si>
  <si>
    <t>1. Tartós részesedés</t>
  </si>
  <si>
    <t>Befektetett pénzügyi eszközök</t>
  </si>
  <si>
    <t>5. Tárgyi eszközök értékhelyesbítése</t>
  </si>
  <si>
    <t>4. Beruházások, felújítások</t>
  </si>
  <si>
    <t>3. Tenyészállatok</t>
  </si>
  <si>
    <t>2. Gépek, berendezések és felszerelések, járművek</t>
  </si>
  <si>
    <t>1. Ingatlanok és a kapcsolódó vagyoni értékű jogok</t>
  </si>
  <si>
    <t>Tárgyi eszözök</t>
  </si>
  <si>
    <t>Immateriális javak</t>
  </si>
  <si>
    <t>Üzleti vagyon</t>
  </si>
  <si>
    <t>Korlátozottan forgalomépes</t>
  </si>
  <si>
    <t>Forgalom-képtelen</t>
  </si>
  <si>
    <t>Önkorm.</t>
  </si>
  <si>
    <t>0-ra leírt eszközök bruttó értéke</t>
  </si>
  <si>
    <t>Forgalomképesség szerint</t>
  </si>
  <si>
    <t xml:space="preserve">Önkormányzat </t>
  </si>
  <si>
    <t>Lejárat szerint</t>
  </si>
  <si>
    <t>rövid lejáratú</t>
  </si>
  <si>
    <t>hosszú lejáratú</t>
  </si>
  <si>
    <t>Magyarország gazdasági stabilitásáról szóló 2011. évi CXCIV. törvény 3 §-a szerint</t>
  </si>
  <si>
    <t>hitel, kölcsön felvétele, átvállalása a folyósítás, átvállalás napjától a végtörlesztés napjáig, és annak aktuális tőketartozása</t>
  </si>
  <si>
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</si>
  <si>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 napjáig, és annak a váltóval kiváltott kötelezettséggel megegyező, kamatot nem tartalmazó értéke</t>
  </si>
  <si>
    <t>az Szt. szerint pénzügyi lízing lízingbevevői félként történő megkötése a lízing futamideje alatt, és a lízingszerződésben kikötött tőkerész hátralévő összege</t>
  </si>
  <si>
    <t>a visszavásárlási kötelezettség kikötésével megkötött 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</si>
  <si>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 nap időtartamú halasztott fizetés, részletfizetés, és a még ki nem fizetett ellenérték</t>
  </si>
  <si>
    <t>hitelintézetek által, származékos műveletek különbözeteként az Államadósság Kezelő Központ Zrt.-nél (a továbbiakban: ÁKK Zrt.) elhelyezett fedezeti betétek, és azok összege</t>
  </si>
  <si>
    <t>Irányultság szerint</t>
  </si>
  <si>
    <t>belföldi irányú</t>
  </si>
  <si>
    <t>külföldi irányú</t>
  </si>
  <si>
    <t>részesedéseinek állománya és a kapcsolódó működéséből származó kötelezettségek</t>
  </si>
  <si>
    <t>Állománya</t>
  </si>
  <si>
    <t>Kapcsolódó kötlezettség</t>
  </si>
  <si>
    <t>Tartós részesedések</t>
  </si>
  <si>
    <t xml:space="preserve">      anyavállalatban</t>
  </si>
  <si>
    <t xml:space="preserve">      leányvállalatban</t>
  </si>
  <si>
    <t xml:space="preserve">      közös vezetésű vállalkozásban</t>
  </si>
  <si>
    <t xml:space="preserve">      társult vállalkozásban</t>
  </si>
  <si>
    <t xml:space="preserve">      egyéb részesedési viszonyban lévő vállalkozásban</t>
  </si>
  <si>
    <t>Forgatási célú részesedések</t>
  </si>
  <si>
    <t>Kisértékű eszközök</t>
  </si>
  <si>
    <t>01-02 számlacsoportban nyilván. eszközök, azaz a vagyonkezelésbe adott eszközök</t>
  </si>
  <si>
    <t xml:space="preserve">egység </t>
  </si>
  <si>
    <t>mennyiség</t>
  </si>
  <si>
    <t>Képzőművészeti alkotások</t>
  </si>
  <si>
    <t>Gyűjtemények</t>
  </si>
  <si>
    <t xml:space="preserve">Kulturális javak,múzeumi tárgyak </t>
  </si>
  <si>
    <t>Régészeti leletek</t>
  </si>
  <si>
    <t>KGR11 Mérleg 57.sor</t>
  </si>
  <si>
    <t>KGR11 Mérleg 158.sor</t>
  </si>
  <si>
    <t>KGR11 Mérleg 161.sor</t>
  </si>
  <si>
    <t>KGR11 Mérleg 167-173.sorig</t>
  </si>
  <si>
    <t>KGR11 Mérleg 237.sorig</t>
  </si>
  <si>
    <t>KGR11 Mérleg 242.sorig</t>
  </si>
  <si>
    <t>KGR11 Mérleg 243.sorig</t>
  </si>
  <si>
    <t>Alaptevékenyéség maradványa</t>
  </si>
  <si>
    <t>Előző évi maradvány alaptevékenység ellátására</t>
  </si>
  <si>
    <t>Alaptevékenyéség szabad maradványa</t>
  </si>
  <si>
    <t>pénzkészlete 2015. december 31.-i állapot szerint</t>
  </si>
  <si>
    <t>2015. évi maradványáról</t>
  </si>
  <si>
    <t>2015. december 31.-én</t>
  </si>
  <si>
    <t>adóssáságának állománya 2015. december 31.-én</t>
  </si>
  <si>
    <t>SIÓKOM</t>
  </si>
  <si>
    <t>Pénzeszközök</t>
  </si>
  <si>
    <t>Nagycsepely Község Önkormányzatának</t>
  </si>
  <si>
    <t xml:space="preserve">Nagycsepely Község Önkormányzatának </t>
  </si>
  <si>
    <t>Értékesítési és forgalmi adók</t>
  </si>
  <si>
    <t>Termékek és szolgáltatások adói</t>
  </si>
  <si>
    <t>Igazgatási szolgáltatási díj</t>
  </si>
  <si>
    <t>Kormányzati funkciók</t>
  </si>
  <si>
    <t xml:space="preserve">Önkormányzati vagyonnal való gazdálkodással kapcsolatos </t>
  </si>
  <si>
    <t>Gyermekvédelmi pénzbeli és természetbeni ellátások</t>
  </si>
  <si>
    <t>900020</t>
  </si>
  <si>
    <t>Adó- vám és jövedéki igazgatás</t>
  </si>
  <si>
    <t>Önkormányzati vagyonnal való gazdálkodással kapcsolatos</t>
  </si>
  <si>
    <t>Közművelődés- hagyományos közösségi kulturális értékek gondozása</t>
  </si>
  <si>
    <t>Elhunyt személyek hátramaradottainak pénzbeli ellátása (temetési segély)</t>
  </si>
  <si>
    <t>Gyermekvédelmi pénzbeli és természetbeni ellátások (rendkívüli gyermekvéd.tám.)</t>
  </si>
  <si>
    <t>Munkanélküli aktív korúak ellátása</t>
  </si>
  <si>
    <t>Egyéb szociális pénzbeli ellátások, támogatások (átmeneti segély)</t>
  </si>
  <si>
    <t>Önk.és önk-i hivatalok jogalkotó és ált.ig.tev.</t>
  </si>
  <si>
    <t>Önk-i vagyonnal való gazdálkodással kapcsolatos</t>
  </si>
  <si>
    <t>Betegséggel kapcs.pénzbeli ell., tám.</t>
  </si>
  <si>
    <t>Gyerekvédelmi pénzbeli és természetbeli ell.</t>
  </si>
  <si>
    <t>Lakásfenntartássa, lakhatással kapcsolatos ell.</t>
  </si>
  <si>
    <t>Közművelődés - közösségi és társadalmi részvétel fejl.</t>
  </si>
  <si>
    <t>felhalmozási kiadása előirányzatai célonként</t>
  </si>
  <si>
    <t>felhalmozási cél megnevezése</t>
  </si>
  <si>
    <t>Vagyoni értékű jog vásárlás</t>
  </si>
  <si>
    <t>Kisértékű tátrgyi eszköz vásárlás</t>
  </si>
  <si>
    <t>Részesedés vásárlás</t>
  </si>
  <si>
    <t>Nagycsepely Község Önkormányzatának azon fejlesztési céljai,</t>
  </si>
  <si>
    <t>Nagycsepely Község Önkormányzata</t>
  </si>
  <si>
    <t>Nagycsepely Községi Önkormányzat</t>
  </si>
  <si>
    <t>Nagycsepely Községi Önkormányzat többéves kihatással járó feladatainak</t>
  </si>
  <si>
    <t>16. sz. melléklet</t>
  </si>
  <si>
    <t>Nagycsepely Községi Önkormányzat 2015. évi közvetett támogatásai</t>
  </si>
  <si>
    <t>Nagycsepely Községi Önkormányzat 2015.évi közvetett támogatásai</t>
  </si>
  <si>
    <t>Nagycsepely Község Önkormányzat vagyonának összesített értéke</t>
  </si>
  <si>
    <t>Nagycsepely Község Önkormányzat</t>
  </si>
  <si>
    <t>KNagycsepely Község Önkormányzat</t>
  </si>
  <si>
    <t>Központi költségvtési befizetések</t>
  </si>
  <si>
    <t>Átmeneti segély</t>
  </si>
  <si>
    <t>1.számú melléklet a(z) 4/2016. (V.30.) számú önkormányzati rendelethez</t>
  </si>
  <si>
    <t>2.számú melléklet a(z) 4/2016. (V.30.) számú önkormányzati rendelethez</t>
  </si>
  <si>
    <t>3.számú melléklet a(z) 4/2016. (V.30.) számú önkormányzati rendelethez</t>
  </si>
  <si>
    <t>4.1. számú melléklet a(z) 4/2016. (V.30.) számú önkormányzati rendelethez</t>
  </si>
  <si>
    <t>4.2. számú melléklet a(z) 4/2016. (V.30.) számú önkormányzati rendelethez</t>
  </si>
  <si>
    <t>5.1. számú melléklet a(z) 4/2016. (V.30.) számú önkormányzati rendelethez</t>
  </si>
  <si>
    <t>5.2. számú melléklet a(z) 3/2016. (V.30.) számú önkormányzati rendelethez</t>
  </si>
  <si>
    <t>6. számú melléklet a(z) 3/2016. (V.30.) számú önkormányzati rendelethez</t>
  </si>
  <si>
    <t>7. számú melléklet a(z) 3/2016. (V.30.) számú önkormányzati rendelethez</t>
  </si>
  <si>
    <t>8. számú melléklet a(z) 3/2016. (V.30.) számú önkormányzati rendelethez</t>
  </si>
  <si>
    <t>9. számú melléklet a(z) 3/2016. (V.30.) számú önkormányzati rendelethez</t>
  </si>
  <si>
    <t xml:space="preserve">10. számú melléklet a(z) 3/2016. (V.30.) számú önkormányzati rendelethez           </t>
  </si>
  <si>
    <t xml:space="preserve">11. számú melléklet a(z) 3/2016. (V.30.) számú önkormányzati rendelethez           </t>
  </si>
  <si>
    <t>12. számú melléklet a(z) 3/2016. (V.30.) számú önkormányzati rendelethez</t>
  </si>
  <si>
    <t>13. számú melléklet a(z) 3/2016. (V.30.) számú önkormányzati rendelethez</t>
  </si>
  <si>
    <t>14. számú melléklet a(z) 3/2016. (V.30.) számú önkormányzati rendelethez</t>
  </si>
  <si>
    <t>15. számú melléklet a(z) 3/2016. (V.30.) számú önkormányzati rendelethez</t>
  </si>
  <si>
    <t>16. számú melléklet a(z) 3/2016. (V.30.) számú önkormányzati rendelethez</t>
  </si>
  <si>
    <t>17. számú melléklet a(z) 3/2016. (V.30.) számú önkormányzati rendelethez</t>
  </si>
  <si>
    <t>18. számú melléklet a(z) 3/2016. (V.30.) számú önkormányzati rendelethez</t>
  </si>
  <si>
    <t>19. számú melléklet a(z) 3/2016. (V.30.) önkormányzati rendelethez</t>
  </si>
  <si>
    <t>20. számú melléklet a(z) 3/2016. (V.30.)  önkormányzati rendelethez</t>
  </si>
  <si>
    <t>21. számú melléklet a(z) 3/2016. (V.30.) önkormányzati rendelethez</t>
  </si>
  <si>
    <t>22. számú melléklet a(z) 3/2016. (V.30.) önkormányzati rendelethez</t>
  </si>
  <si>
    <t>23. számú melléklet a(z) 3/2016. (V.30.)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</si>
</sst>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4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indexed="63"/>
      <name val="Arial"/>
      <family val="2"/>
      <charset val="238"/>
    </font>
    <font>
      <sz val="10"/>
      <color indexed="6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0" fontId="6" fillId="0" borderId="0"/>
    <xf numFmtId="0" fontId="4" fillId="0" borderId="0" applyNumberFormat="0" applyFill="0" applyBorder="0" applyAlignment="0" applyProtection="0"/>
    <xf numFmtId="0" fontId="6" fillId="0" borderId="0"/>
    <xf numFmtId="0" fontId="4" fillId="0" borderId="0"/>
    <xf numFmtId="0" fontId="1" fillId="0" borderId="0"/>
  </cellStyleXfs>
  <cellXfs count="6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6" xfId="0" applyFont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10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4" fillId="0" borderId="1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 applyAlignment="1"/>
    <xf numFmtId="0" fontId="0" fillId="0" borderId="12" xfId="0" applyBorder="1"/>
    <xf numFmtId="0" fontId="0" fillId="0" borderId="2" xfId="0" applyFill="1" applyBorder="1"/>
    <xf numFmtId="0" fontId="0" fillId="0" borderId="13" xfId="0" applyBorder="1"/>
    <xf numFmtId="0" fontId="4" fillId="0" borderId="2" xfId="0" applyFont="1" applyBorder="1"/>
    <xf numFmtId="0" fontId="3" fillId="0" borderId="1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6" fillId="0" borderId="0" xfId="5" applyAlignment="1"/>
    <xf numFmtId="0" fontId="6" fillId="0" borderId="0" xfId="5"/>
    <xf numFmtId="0" fontId="7" fillId="0" borderId="0" xfId="5" applyFont="1" applyAlignment="1"/>
    <xf numFmtId="0" fontId="8" fillId="0" borderId="0" xfId="5" applyFont="1" applyAlignment="1">
      <alignment horizontal="left"/>
    </xf>
    <xf numFmtId="0" fontId="8" fillId="0" borderId="0" xfId="5" applyFont="1" applyAlignment="1"/>
    <xf numFmtId="0" fontId="9" fillId="0" borderId="0" xfId="5" applyFont="1"/>
    <xf numFmtId="0" fontId="6" fillId="0" borderId="10" xfId="5" applyFont="1" applyBorder="1" applyAlignment="1"/>
    <xf numFmtId="0" fontId="10" fillId="0" borderId="0" xfId="5" applyFont="1"/>
    <xf numFmtId="0" fontId="6" fillId="0" borderId="10" xfId="5" applyFont="1" applyBorder="1"/>
    <xf numFmtId="9" fontId="6" fillId="0" borderId="10" xfId="5" applyNumberFormat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0" fontId="6" fillId="0" borderId="10" xfId="5" applyFont="1" applyBorder="1" applyAlignment="1">
      <alignment horizontal="right"/>
    </xf>
    <xf numFmtId="0" fontId="11" fillId="0" borderId="10" xfId="5" applyFont="1" applyBorder="1"/>
    <xf numFmtId="0" fontId="6" fillId="0" borderId="1" xfId="5" applyFont="1" applyBorder="1" applyAlignment="1">
      <alignment horizontal="right"/>
    </xf>
    <xf numFmtId="0" fontId="6" fillId="0" borderId="0" xfId="5" applyFont="1"/>
    <xf numFmtId="0" fontId="6" fillId="0" borderId="12" xfId="5" applyFont="1" applyBorder="1"/>
    <xf numFmtId="0" fontId="6" fillId="0" borderId="12" xfId="5" applyFont="1" applyBorder="1" applyAlignment="1">
      <alignment horizontal="right"/>
    </xf>
    <xf numFmtId="0" fontId="10" fillId="0" borderId="10" xfId="5" applyFont="1" applyBorder="1" applyAlignment="1"/>
    <xf numFmtId="0" fontId="10" fillId="0" borderId="10" xfId="5" applyFont="1" applyBorder="1"/>
    <xf numFmtId="0" fontId="10" fillId="0" borderId="10" xfId="5" applyFont="1" applyBorder="1" applyAlignment="1">
      <alignment horizontal="right"/>
    </xf>
    <xf numFmtId="0" fontId="6" fillId="0" borderId="0" xfId="5" applyFont="1" applyBorder="1" applyAlignment="1"/>
    <xf numFmtId="0" fontId="6" fillId="0" borderId="0" xfId="5" applyFont="1" applyBorder="1"/>
    <xf numFmtId="0" fontId="6" fillId="0" borderId="0" xfId="5" applyFont="1" applyBorder="1" applyAlignment="1">
      <alignment horizontal="right"/>
    </xf>
    <xf numFmtId="0" fontId="6" fillId="0" borderId="10" xfId="5" applyBorder="1"/>
    <xf numFmtId="9" fontId="6" fillId="0" borderId="10" xfId="5" applyNumberFormat="1" applyBorder="1"/>
    <xf numFmtId="0" fontId="6" fillId="0" borderId="10" xfId="5" applyBorder="1" applyAlignment="1">
      <alignment horizontal="center"/>
    </xf>
    <xf numFmtId="0" fontId="6" fillId="0" borderId="0" xfId="5" applyBorder="1"/>
    <xf numFmtId="0" fontId="12" fillId="0" borderId="0" xfId="5" applyFont="1"/>
    <xf numFmtId="164" fontId="6" fillId="0" borderId="10" xfId="1" applyNumberFormat="1" applyFont="1" applyBorder="1"/>
    <xf numFmtId="0" fontId="9" fillId="0" borderId="10" xfId="5" applyFont="1" applyBorder="1"/>
    <xf numFmtId="0" fontId="8" fillId="0" borderId="0" xfId="5" applyFont="1" applyBorder="1"/>
    <xf numFmtId="0" fontId="10" fillId="0" borderId="0" xfId="5" applyFont="1" applyBorder="1"/>
    <xf numFmtId="0" fontId="12" fillId="0" borderId="0" xfId="5" applyFont="1" applyBorder="1"/>
    <xf numFmtId="164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10" xfId="0" applyNumberFormat="1" applyBorder="1"/>
    <xf numFmtId="0" fontId="6" fillId="0" borderId="10" xfId="5" applyFont="1" applyBorder="1" applyAlignment="1">
      <alignment horizontal="center"/>
    </xf>
    <xf numFmtId="0" fontId="16" fillId="0" borderId="0" xfId="5" applyFont="1" applyBorder="1" applyAlignment="1">
      <alignment horizontal="right"/>
    </xf>
    <xf numFmtId="0" fontId="16" fillId="0" borderId="0" xfId="5" applyFont="1"/>
    <xf numFmtId="164" fontId="10" fillId="0" borderId="0" xfId="5" applyNumberFormat="1" applyFont="1"/>
    <xf numFmtId="0" fontId="6" fillId="0" borderId="0" xfId="5" applyFont="1" applyAlignment="1">
      <alignment horizontal="right"/>
    </xf>
    <xf numFmtId="164" fontId="10" fillId="0" borderId="0" xfId="1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right"/>
    </xf>
    <xf numFmtId="0" fontId="3" fillId="0" borderId="7" xfId="0" applyFont="1" applyBorder="1"/>
    <xf numFmtId="0" fontId="3" fillId="0" borderId="0" xfId="4" applyNumberFormat="1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right"/>
    </xf>
    <xf numFmtId="3" fontId="0" fillId="0" borderId="0" xfId="0" applyNumberFormat="1" applyBorder="1"/>
    <xf numFmtId="0" fontId="25" fillId="0" borderId="0" xfId="2" applyFont="1" applyFill="1" applyBorder="1" applyAlignment="1">
      <alignment horizontal="center" vertical="center" wrapText="1"/>
    </xf>
    <xf numFmtId="3" fontId="27" fillId="0" borderId="0" xfId="2" applyNumberFormat="1" applyFont="1" applyFill="1" applyBorder="1"/>
    <xf numFmtId="3" fontId="29" fillId="0" borderId="0" xfId="2" applyNumberFormat="1" applyFont="1" applyFill="1" applyBorder="1"/>
    <xf numFmtId="3" fontId="17" fillId="0" borderId="0" xfId="2" applyNumberFormat="1" applyFont="1" applyFill="1" applyBorder="1"/>
    <xf numFmtId="3" fontId="19" fillId="0" borderId="0" xfId="2" applyNumberFormat="1" applyFont="1" applyFill="1" applyBorder="1"/>
    <xf numFmtId="3" fontId="30" fillId="0" borderId="0" xfId="2" applyNumberFormat="1" applyFont="1" applyBorder="1"/>
    <xf numFmtId="3" fontId="32" fillId="0" borderId="0" xfId="2" applyNumberFormat="1" applyFont="1" applyFill="1" applyBorder="1"/>
    <xf numFmtId="3" fontId="34" fillId="0" borderId="0" xfId="2" applyNumberFormat="1" applyFont="1" applyFill="1" applyBorder="1"/>
    <xf numFmtId="3" fontId="35" fillId="0" borderId="0" xfId="2" applyNumberFormat="1" applyFont="1" applyBorder="1"/>
    <xf numFmtId="3" fontId="33" fillId="0" borderId="0" xfId="2" applyNumberFormat="1" applyFont="1" applyBorder="1"/>
    <xf numFmtId="0" fontId="36" fillId="0" borderId="0" xfId="2" applyFont="1" applyBorder="1"/>
    <xf numFmtId="3" fontId="36" fillId="0" borderId="0" xfId="2" applyNumberFormat="1" applyFont="1" applyBorder="1"/>
    <xf numFmtId="0" fontId="4" fillId="0" borderId="4" xfId="0" applyFont="1" applyBorder="1"/>
    <xf numFmtId="0" fontId="0" fillId="0" borderId="6" xfId="0" applyBorder="1"/>
    <xf numFmtId="0" fontId="22" fillId="0" borderId="0" xfId="2" applyFont="1" applyBorder="1" applyAlignment="1">
      <alignment wrapText="1"/>
    </xf>
    <xf numFmtId="0" fontId="24" fillId="0" borderId="10" xfId="2" applyFont="1" applyFill="1" applyBorder="1" applyAlignment="1">
      <alignment horizontal="center" vertical="center"/>
    </xf>
    <xf numFmtId="0" fontId="17" fillId="0" borderId="10" xfId="2" applyFont="1" applyFill="1" applyBorder="1"/>
    <xf numFmtId="0" fontId="28" fillId="0" borderId="10" xfId="2" applyFont="1" applyBorder="1"/>
    <xf numFmtId="0" fontId="24" fillId="0" borderId="10" xfId="2" applyFont="1" applyBorder="1"/>
    <xf numFmtId="0" fontId="18" fillId="0" borderId="10" xfId="3" applyFont="1" applyFill="1" applyBorder="1" applyAlignment="1"/>
    <xf numFmtId="0" fontId="18" fillId="0" borderId="10" xfId="3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1" xfId="2" applyFont="1" applyFill="1" applyBorder="1"/>
    <xf numFmtId="3" fontId="27" fillId="0" borderId="2" xfId="2" applyNumberFormat="1" applyFont="1" applyFill="1" applyBorder="1"/>
    <xf numFmtId="0" fontId="28" fillId="0" borderId="1" xfId="2" applyFont="1" applyBorder="1"/>
    <xf numFmtId="3" fontId="28" fillId="0" borderId="2" xfId="2" applyNumberFormat="1" applyFont="1" applyBorder="1"/>
    <xf numFmtId="0" fontId="24" fillId="0" borderId="1" xfId="2" applyFont="1" applyBorder="1"/>
    <xf numFmtId="3" fontId="24" fillId="0" borderId="2" xfId="2" applyNumberFormat="1" applyFont="1" applyBorder="1"/>
    <xf numFmtId="0" fontId="18" fillId="0" borderId="1" xfId="3" applyFont="1" applyFill="1" applyBorder="1" applyAlignment="1"/>
    <xf numFmtId="3" fontId="30" fillId="0" borderId="2" xfId="2" applyNumberFormat="1" applyFont="1" applyBorder="1"/>
    <xf numFmtId="0" fontId="17" fillId="0" borderId="1" xfId="2" applyFont="1" applyFill="1" applyBorder="1"/>
    <xf numFmtId="3" fontId="17" fillId="0" borderId="2" xfId="2" applyNumberFormat="1" applyFont="1" applyFill="1" applyBorder="1"/>
    <xf numFmtId="0" fontId="17" fillId="0" borderId="1" xfId="2" applyFont="1" applyFill="1" applyBorder="1" applyAlignment="1">
      <alignment vertical="top"/>
    </xf>
    <xf numFmtId="0" fontId="17" fillId="0" borderId="10" xfId="2" applyFont="1" applyFill="1" applyBorder="1" applyAlignment="1">
      <alignment wrapText="1"/>
    </xf>
    <xf numFmtId="0" fontId="35" fillId="0" borderId="1" xfId="2" applyFont="1" applyBorder="1"/>
    <xf numFmtId="0" fontId="27" fillId="0" borderId="3" xfId="2" applyFont="1" applyFill="1" applyBorder="1"/>
    <xf numFmtId="3" fontId="27" fillId="0" borderId="4" xfId="2" applyNumberFormat="1" applyFont="1" applyFill="1" applyBorder="1"/>
    <xf numFmtId="0" fontId="35" fillId="0" borderId="6" xfId="2" applyFont="1" applyBorder="1"/>
    <xf numFmtId="0" fontId="19" fillId="0" borderId="6" xfId="3" applyFont="1" applyFill="1" applyBorder="1" applyAlignment="1"/>
    <xf numFmtId="0" fontId="19" fillId="0" borderId="7" xfId="3" applyFont="1" applyFill="1" applyBorder="1" applyAlignment="1"/>
    <xf numFmtId="3" fontId="33" fillId="0" borderId="8" xfId="2" applyNumberFormat="1" applyFont="1" applyBorder="1"/>
    <xf numFmtId="0" fontId="19" fillId="0" borderId="14" xfId="3" applyFont="1" applyFill="1" applyBorder="1" applyAlignment="1"/>
    <xf numFmtId="0" fontId="24" fillId="0" borderId="15" xfId="2" applyFont="1" applyBorder="1"/>
    <xf numFmtId="0" fontId="33" fillId="0" borderId="15" xfId="2" applyFont="1" applyBorder="1"/>
    <xf numFmtId="0" fontId="33" fillId="0" borderId="14" xfId="2" applyFont="1" applyBorder="1"/>
    <xf numFmtId="0" fontId="17" fillId="0" borderId="12" xfId="2" applyFont="1" applyFill="1" applyBorder="1"/>
    <xf numFmtId="0" fontId="3" fillId="0" borderId="0" xfId="0" applyFont="1" applyBorder="1" applyAlignment="1">
      <alignment horizontal="center"/>
    </xf>
    <xf numFmtId="3" fontId="3" fillId="0" borderId="10" xfId="0" applyNumberFormat="1" applyFont="1" applyBorder="1"/>
    <xf numFmtId="3" fontId="4" fillId="0" borderId="10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/>
    <xf numFmtId="3" fontId="3" fillId="0" borderId="10" xfId="0" applyNumberFormat="1" applyFont="1" applyBorder="1" applyAlignment="1">
      <alignment horizontal="right"/>
    </xf>
    <xf numFmtId="0" fontId="0" fillId="0" borderId="11" xfId="0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3" fontId="0" fillId="0" borderId="0" xfId="0" applyNumberFormat="1"/>
    <xf numFmtId="0" fontId="3" fillId="0" borderId="10" xfId="0" applyFont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3" fillId="0" borderId="18" xfId="0" applyFont="1" applyBorder="1"/>
    <xf numFmtId="3" fontId="0" fillId="0" borderId="10" xfId="0" applyNumberFormat="1" applyBorder="1" applyAlignment="1">
      <alignment horizontal="left"/>
    </xf>
    <xf numFmtId="3" fontId="3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164" fontId="10" fillId="0" borderId="10" xfId="5" applyNumberFormat="1" applyFont="1" applyBorder="1" applyAlignment="1">
      <alignment horizontal="right"/>
    </xf>
    <xf numFmtId="0" fontId="8" fillId="0" borderId="10" xfId="5" applyFont="1" applyBorder="1" applyAlignment="1">
      <alignment horizontal="center" wrapText="1"/>
    </xf>
    <xf numFmtId="0" fontId="8" fillId="0" borderId="10" xfId="5" applyFont="1" applyBorder="1" applyAlignment="1">
      <alignment wrapText="1"/>
    </xf>
    <xf numFmtId="0" fontId="8" fillId="0" borderId="10" xfId="5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/>
    </xf>
    <xf numFmtId="3" fontId="10" fillId="0" borderId="10" xfId="5" applyNumberFormat="1" applyFont="1" applyBorder="1" applyAlignment="1">
      <alignment horizontal="center"/>
    </xf>
    <xf numFmtId="3" fontId="6" fillId="0" borderId="10" xfId="5" applyNumberFormat="1" applyBorder="1" applyAlignment="1">
      <alignment horizontal="center"/>
    </xf>
    <xf numFmtId="3" fontId="10" fillId="0" borderId="0" xfId="5" applyNumberFormat="1" applyFont="1" applyBorder="1"/>
    <xf numFmtId="3" fontId="6" fillId="0" borderId="1" xfId="5" applyNumberFormat="1" applyFont="1" applyBorder="1"/>
    <xf numFmtId="0" fontId="10" fillId="0" borderId="0" xfId="5" applyFont="1" applyAlignment="1">
      <alignment horizontal="center"/>
    </xf>
    <xf numFmtId="164" fontId="10" fillId="0" borderId="0" xfId="5" applyNumberFormat="1" applyFont="1" applyAlignment="1">
      <alignment horizontal="center"/>
    </xf>
    <xf numFmtId="164" fontId="6" fillId="0" borderId="10" xfId="5" applyNumberFormat="1" applyBorder="1"/>
    <xf numFmtId="0" fontId="6" fillId="0" borderId="10" xfId="5" applyBorder="1" applyAlignment="1">
      <alignment vertical="center"/>
    </xf>
    <xf numFmtId="9" fontId="6" fillId="0" borderId="10" xfId="5" applyNumberFormat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164" fontId="6" fillId="0" borderId="10" xfId="5" applyNumberFormat="1" applyBorder="1" applyAlignment="1">
      <alignment vertical="center"/>
    </xf>
    <xf numFmtId="0" fontId="6" fillId="0" borderId="10" xfId="5" applyBorder="1" applyAlignment="1">
      <alignment horizontal="center" vertical="center"/>
    </xf>
    <xf numFmtId="0" fontId="6" fillId="0" borderId="10" xfId="5" applyFont="1" applyBorder="1" applyAlignment="1">
      <alignment horizontal="right" vertical="center"/>
    </xf>
    <xf numFmtId="9" fontId="10" fillId="0" borderId="10" xfId="5" applyNumberFormat="1" applyFont="1" applyBorder="1"/>
    <xf numFmtId="164" fontId="10" fillId="0" borderId="10" xfId="5" applyNumberFormat="1" applyFont="1" applyBorder="1"/>
    <xf numFmtId="164" fontId="10" fillId="0" borderId="10" xfId="1" applyNumberFormat="1" applyFont="1" applyBorder="1"/>
    <xf numFmtId="3" fontId="8" fillId="0" borderId="0" xfId="5" applyNumberFormat="1" applyFont="1" applyBorder="1" applyAlignment="1">
      <alignment horizontal="center"/>
    </xf>
    <xf numFmtId="0" fontId="6" fillId="0" borderId="0" xfId="5" applyBorder="1" applyAlignment="1"/>
    <xf numFmtId="0" fontId="12" fillId="0" borderId="0" xfId="5" applyFont="1" applyBorder="1" applyAlignment="1"/>
    <xf numFmtId="0" fontId="9" fillId="0" borderId="0" xfId="5" applyFont="1" applyBorder="1" applyAlignment="1"/>
    <xf numFmtId="0" fontId="9" fillId="0" borderId="0" xfId="5" applyFont="1" applyBorder="1" applyAlignment="1">
      <alignment horizontal="center"/>
    </xf>
    <xf numFmtId="0" fontId="8" fillId="0" borderId="0" xfId="5" applyFont="1" applyBorder="1" applyAlignment="1"/>
    <xf numFmtId="0" fontId="14" fillId="0" borderId="0" xfId="5" applyFont="1" applyBorder="1" applyAlignment="1"/>
    <xf numFmtId="9" fontId="6" fillId="0" borderId="0" xfId="5" applyNumberFormat="1" applyBorder="1" applyAlignment="1"/>
    <xf numFmtId="164" fontId="6" fillId="0" borderId="0" xfId="1" applyNumberFormat="1" applyFont="1" applyBorder="1" applyAlignment="1"/>
    <xf numFmtId="0" fontId="6" fillId="0" borderId="0" xfId="5" applyBorder="1" applyAlignment="1">
      <alignment horizontal="center"/>
    </xf>
    <xf numFmtId="0" fontId="6" fillId="0" borderId="0" xfId="5" applyBorder="1" applyAlignment="1">
      <alignment horizontal="right"/>
    </xf>
    <xf numFmtId="164" fontId="9" fillId="0" borderId="0" xfId="1" applyNumberFormat="1" applyFont="1" applyBorder="1" applyAlignment="1"/>
    <xf numFmtId="164" fontId="13" fillId="0" borderId="0" xfId="1" applyNumberFormat="1" applyFont="1" applyBorder="1" applyAlignment="1"/>
    <xf numFmtId="0" fontId="7" fillId="0" borderId="0" xfId="5" applyFont="1" applyBorder="1" applyAlignment="1"/>
    <xf numFmtId="3" fontId="6" fillId="0" borderId="10" xfId="5" applyNumberFormat="1" applyFont="1" applyBorder="1" applyAlignment="1">
      <alignment horizontal="center"/>
    </xf>
    <xf numFmtId="3" fontId="27" fillId="0" borderId="10" xfId="2" applyNumberFormat="1" applyFont="1" applyFill="1" applyBorder="1"/>
    <xf numFmtId="3" fontId="24" fillId="0" borderId="10" xfId="2" applyNumberFormat="1" applyFont="1" applyBorder="1"/>
    <xf numFmtId="3" fontId="18" fillId="0" borderId="10" xfId="3" applyNumberFormat="1" applyFont="1" applyFill="1" applyBorder="1" applyAlignment="1"/>
    <xf numFmtId="3" fontId="18" fillId="0" borderId="10" xfId="3" applyNumberFormat="1" applyFont="1" applyFill="1" applyBorder="1" applyAlignment="1">
      <alignment horizontal="right"/>
    </xf>
    <xf numFmtId="3" fontId="19" fillId="0" borderId="14" xfId="3" applyNumberFormat="1" applyFont="1" applyFill="1" applyBorder="1" applyAlignment="1"/>
    <xf numFmtId="3" fontId="24" fillId="0" borderId="15" xfId="2" applyNumberFormat="1" applyFont="1" applyBorder="1"/>
    <xf numFmtId="3" fontId="33" fillId="0" borderId="15" xfId="2" applyNumberFormat="1" applyFont="1" applyBorder="1"/>
    <xf numFmtId="3" fontId="33" fillId="0" borderId="14" xfId="2" applyNumberFormat="1" applyFont="1" applyBorder="1"/>
    <xf numFmtId="3" fontId="17" fillId="0" borderId="12" xfId="2" applyNumberFormat="1" applyFont="1" applyFill="1" applyBorder="1"/>
    <xf numFmtId="3" fontId="35" fillId="0" borderId="10" xfId="2" applyNumberFormat="1" applyFont="1" applyBorder="1"/>
    <xf numFmtId="3" fontId="17" fillId="0" borderId="10" xfId="2" applyNumberFormat="1" applyFont="1" applyFill="1" applyBorder="1"/>
    <xf numFmtId="3" fontId="18" fillId="0" borderId="15" xfId="0" applyNumberFormat="1" applyFont="1" applyBorder="1"/>
    <xf numFmtId="3" fontId="17" fillId="0" borderId="10" xfId="2" applyNumberFormat="1" applyFont="1" applyFill="1" applyBorder="1" applyAlignment="1">
      <alignment vertical="center" wrapText="1"/>
    </xf>
    <xf numFmtId="164" fontId="6" fillId="0" borderId="10" xfId="5" applyNumberFormat="1" applyFont="1" applyBorder="1"/>
    <xf numFmtId="0" fontId="0" fillId="0" borderId="1" xfId="0" applyFill="1" applyBorder="1" applyAlignment="1"/>
    <xf numFmtId="3" fontId="3" fillId="0" borderId="0" xfId="0" applyNumberFormat="1" applyFont="1" applyBorder="1"/>
    <xf numFmtId="3" fontId="4" fillId="0" borderId="0" xfId="0" applyNumberFormat="1" applyFont="1" applyBorder="1"/>
    <xf numFmtId="3" fontId="4" fillId="0" borderId="10" xfId="0" applyNumberFormat="1" applyFont="1" applyBorder="1" applyAlignment="1">
      <alignment horizontal="right" vertical="center"/>
    </xf>
    <xf numFmtId="0" fontId="0" fillId="0" borderId="15" xfId="0" applyBorder="1"/>
    <xf numFmtId="3" fontId="21" fillId="0" borderId="10" xfId="0" applyNumberFormat="1" applyFont="1" applyBorder="1"/>
    <xf numFmtId="0" fontId="3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31" fillId="0" borderId="10" xfId="3" applyFont="1" applyFill="1" applyBorder="1" applyAlignment="1"/>
    <xf numFmtId="3" fontId="31" fillId="0" borderId="10" xfId="3" applyNumberFormat="1" applyFont="1" applyFill="1" applyBorder="1" applyAlignment="1"/>
    <xf numFmtId="0" fontId="33" fillId="0" borderId="10" xfId="2" applyFont="1" applyBorder="1"/>
    <xf numFmtId="3" fontId="33" fillId="0" borderId="10" xfId="2" applyNumberFormat="1" applyFont="1" applyBorder="1"/>
    <xf numFmtId="0" fontId="27" fillId="0" borderId="10" xfId="2" applyFont="1" applyFill="1" applyBorder="1"/>
    <xf numFmtId="0" fontId="38" fillId="0" borderId="10" xfId="2" applyFont="1" applyBorder="1"/>
    <xf numFmtId="0" fontId="37" fillId="0" borderId="10" xfId="2" applyFont="1" applyFill="1" applyBorder="1"/>
    <xf numFmtId="0" fontId="39" fillId="0" borderId="10" xfId="2" applyFont="1" applyBorder="1"/>
    <xf numFmtId="3" fontId="40" fillId="0" borderId="10" xfId="2" applyNumberFormat="1" applyFont="1" applyBorder="1"/>
    <xf numFmtId="3" fontId="39" fillId="0" borderId="10" xfId="2" applyNumberFormat="1" applyFont="1" applyBorder="1"/>
    <xf numFmtId="3" fontId="37" fillId="0" borderId="10" xfId="2" applyNumberFormat="1" applyFon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9" xfId="0" applyBorder="1" applyAlignment="1"/>
    <xf numFmtId="0" fontId="0" fillId="0" borderId="5" xfId="0" applyBorder="1" applyAlignment="1"/>
    <xf numFmtId="0" fontId="21" fillId="0" borderId="5" xfId="0" applyFont="1" applyBorder="1" applyAlignment="1"/>
    <xf numFmtId="0" fontId="21" fillId="0" borderId="4" xfId="0" applyFont="1" applyBorder="1" applyAlignment="1"/>
    <xf numFmtId="0" fontId="21" fillId="0" borderId="0" xfId="0" applyFont="1" applyBorder="1" applyAlignment="1"/>
    <xf numFmtId="0" fontId="0" fillId="0" borderId="13" xfId="0" applyBorder="1" applyAlignment="1"/>
    <xf numFmtId="0" fontId="0" fillId="0" borderId="5" xfId="0" applyFill="1" applyBorder="1" applyAlignment="1"/>
    <xf numFmtId="0" fontId="0" fillId="0" borderId="13" xfId="0" applyFill="1" applyBorder="1" applyAlignment="1"/>
    <xf numFmtId="0" fontId="4" fillId="0" borderId="1" xfId="0" applyFont="1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3" fontId="20" fillId="0" borderId="10" xfId="0" applyNumberFormat="1" applyFont="1" applyBorder="1"/>
    <xf numFmtId="3" fontId="20" fillId="0" borderId="10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/>
    </xf>
    <xf numFmtId="0" fontId="0" fillId="0" borderId="10" xfId="0" quotePrefix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3" fontId="3" fillId="0" borderId="11" xfId="0" applyNumberFormat="1" applyFont="1" applyBorder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6"/>
    <xf numFmtId="0" fontId="4" fillId="0" borderId="0" xfId="6" applyFont="1" applyAlignment="1">
      <alignment horizontal="right"/>
    </xf>
    <xf numFmtId="0" fontId="3" fillId="0" borderId="0" xfId="6" applyFont="1" applyAlignment="1">
      <alignment horizontal="center"/>
    </xf>
    <xf numFmtId="0" fontId="4" fillId="0" borderId="10" xfId="6" applyFont="1" applyBorder="1" applyAlignment="1">
      <alignment horizontal="center" vertical="center" wrapText="1"/>
    </xf>
    <xf numFmtId="3" fontId="3" fillId="0" borderId="10" xfId="6" applyNumberFormat="1" applyFont="1" applyBorder="1"/>
    <xf numFmtId="3" fontId="4" fillId="0" borderId="10" xfId="6" applyNumberFormat="1" applyBorder="1"/>
    <xf numFmtId="3" fontId="3" fillId="0" borderId="10" xfId="6" applyNumberFormat="1" applyFont="1" applyBorder="1" applyAlignment="1">
      <alignment horizontal="right" vertical="center"/>
    </xf>
    <xf numFmtId="3" fontId="4" fillId="0" borderId="0" xfId="6" applyNumberFormat="1" applyBorder="1" applyAlignment="1">
      <alignment horizontal="left" vertical="center"/>
    </xf>
    <xf numFmtId="0" fontId="4" fillId="0" borderId="0" xfId="6" applyBorder="1" applyAlignment="1">
      <alignment vertical="center"/>
    </xf>
    <xf numFmtId="0" fontId="4" fillId="0" borderId="0" xfId="6" applyBorder="1"/>
    <xf numFmtId="0" fontId="4" fillId="0" borderId="0" xfId="6" applyBorder="1" applyAlignment="1">
      <alignment wrapText="1"/>
    </xf>
    <xf numFmtId="3" fontId="4" fillId="0" borderId="0" xfId="6" applyNumberFormat="1" applyBorder="1" applyAlignment="1">
      <alignment vertical="center"/>
    </xf>
    <xf numFmtId="3" fontId="4" fillId="0" borderId="0" xfId="6" applyNumberFormat="1" applyFont="1" applyBorder="1" applyAlignment="1">
      <alignment horizontal="left" vertical="center"/>
    </xf>
    <xf numFmtId="3" fontId="4" fillId="0" borderId="0" xfId="6" applyNumberFormat="1" applyBorder="1" applyAlignment="1">
      <alignment horizontal="right"/>
    </xf>
    <xf numFmtId="3" fontId="4" fillId="0" borderId="0" xfId="6" applyNumberFormat="1" applyBorder="1"/>
    <xf numFmtId="0" fontId="2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horizontal="right" vertical="center"/>
    </xf>
    <xf numFmtId="3" fontId="4" fillId="0" borderId="0" xfId="6" applyNumberFormat="1" applyFont="1" applyBorder="1"/>
    <xf numFmtId="0" fontId="5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vertical="center"/>
    </xf>
    <xf numFmtId="3" fontId="3" fillId="0" borderId="0" xfId="6" applyNumberFormat="1" applyFont="1" applyBorder="1"/>
    <xf numFmtId="0" fontId="4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horizontal="right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0" fillId="0" borderId="8" xfId="0" applyFill="1" applyBorder="1"/>
    <xf numFmtId="0" fontId="4" fillId="0" borderId="14" xfId="0" applyFont="1" applyBorder="1"/>
    <xf numFmtId="0" fontId="4" fillId="0" borderId="19" xfId="0" applyFont="1" applyBorder="1" applyAlignment="1">
      <alignment horizontal="left" vertical="center"/>
    </xf>
    <xf numFmtId="3" fontId="0" fillId="0" borderId="9" xfId="0" applyNumberFormat="1" applyBorder="1"/>
    <xf numFmtId="14" fontId="0" fillId="0" borderId="10" xfId="0" applyNumberFormat="1" applyBorder="1"/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3" fontId="20" fillId="0" borderId="10" xfId="0" applyNumberFormat="1" applyFont="1" applyBorder="1" applyAlignment="1">
      <alignment horizontal="right"/>
    </xf>
    <xf numFmtId="0" fontId="42" fillId="0" borderId="10" xfId="0" applyFont="1" applyBorder="1" applyAlignment="1">
      <alignment wrapText="1"/>
    </xf>
    <xf numFmtId="0" fontId="43" fillId="0" borderId="10" xfId="0" applyFont="1" applyBorder="1" applyAlignment="1">
      <alignment wrapText="1"/>
    </xf>
    <xf numFmtId="3" fontId="3" fillId="0" borderId="10" xfId="6" applyNumberFormat="1" applyFont="1" applyBorder="1" applyAlignment="1">
      <alignment horizontal="right"/>
    </xf>
    <xf numFmtId="3" fontId="4" fillId="0" borderId="10" xfId="6" applyNumberFormat="1" applyBorder="1" applyAlignment="1">
      <alignment horizontal="right"/>
    </xf>
    <xf numFmtId="3" fontId="4" fillId="0" borderId="10" xfId="6" applyNumberFormat="1" applyFont="1" applyBorder="1" applyAlignment="1">
      <alignment horizontal="right"/>
    </xf>
    <xf numFmtId="3" fontId="20" fillId="0" borderId="10" xfId="6" applyNumberFormat="1" applyFont="1" applyBorder="1" applyAlignment="1">
      <alignment horizontal="right"/>
    </xf>
    <xf numFmtId="0" fontId="4" fillId="0" borderId="10" xfId="6" applyFont="1" applyBorder="1" applyAlignment="1">
      <alignment wrapText="1"/>
    </xf>
    <xf numFmtId="0" fontId="4" fillId="0" borderId="10" xfId="6" applyFont="1" applyBorder="1" applyAlignment="1">
      <alignment horizontal="center" vertical="center"/>
    </xf>
    <xf numFmtId="0" fontId="4" fillId="0" borderId="2" xfId="6" applyBorder="1"/>
    <xf numFmtId="0" fontId="4" fillId="0" borderId="10" xfId="6" applyFont="1" applyBorder="1"/>
    <xf numFmtId="0" fontId="4" fillId="0" borderId="0" xfId="6" applyFont="1" applyBorder="1"/>
    <xf numFmtId="0" fontId="4" fillId="0" borderId="0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/>
    </xf>
    <xf numFmtId="0" fontId="3" fillId="0" borderId="10" xfId="6" applyFont="1" applyBorder="1"/>
    <xf numFmtId="0" fontId="4" fillId="0" borderId="10" xfId="6" applyBorder="1"/>
    <xf numFmtId="0" fontId="3" fillId="0" borderId="0" xfId="6" applyFont="1"/>
    <xf numFmtId="0" fontId="41" fillId="0" borderId="0" xfId="6" applyFont="1" applyBorder="1" applyAlignment="1">
      <alignment horizontal="center" vertical="center" wrapText="1"/>
    </xf>
    <xf numFmtId="3" fontId="4" fillId="0" borderId="0" xfId="6" applyNumberFormat="1"/>
    <xf numFmtId="0" fontId="0" fillId="0" borderId="0" xfId="0" applyAlignment="1"/>
    <xf numFmtId="0" fontId="0" fillId="0" borderId="10" xfId="0" applyBorder="1" applyAlignme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4" fillId="0" borderId="0" xfId="6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left"/>
    </xf>
    <xf numFmtId="0" fontId="8" fillId="0" borderId="0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18" fillId="0" borderId="1" xfId="3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3" fontId="0" fillId="0" borderId="0" xfId="0" applyNumberFormat="1" applyFill="1" applyBorder="1"/>
    <xf numFmtId="0" fontId="5" fillId="0" borderId="1" xfId="0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3" fontId="1" fillId="0" borderId="10" xfId="0" applyNumberFormat="1" applyFont="1" applyBorder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5" fillId="0" borderId="1" xfId="0" applyNumberFormat="1" applyFont="1" applyBorder="1" applyAlignment="1">
      <alignment vertical="center"/>
    </xf>
    <xf numFmtId="0" fontId="1" fillId="0" borderId="11" xfId="0" applyFont="1" applyBorder="1"/>
    <xf numFmtId="0" fontId="0" fillId="0" borderId="1" xfId="0" quotePrefix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3" xfId="0" quotePrefix="1" applyBorder="1" applyAlignment="1">
      <alignment vertical="center"/>
    </xf>
    <xf numFmtId="0" fontId="0" fillId="0" borderId="5" xfId="0" applyBorder="1" applyAlignment="1">
      <alignment wrapText="1"/>
    </xf>
    <xf numFmtId="3" fontId="0" fillId="0" borderId="12" xfId="0" applyNumberFormat="1" applyBorder="1" applyAlignment="1">
      <alignment vertical="center"/>
    </xf>
    <xf numFmtId="3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1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3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7"/>
    <xf numFmtId="0" fontId="1" fillId="0" borderId="0" xfId="7" applyFont="1" applyAlignment="1">
      <alignment horizontal="right"/>
    </xf>
    <xf numFmtId="0" fontId="3" fillId="0" borderId="0" xfId="7" applyFont="1" applyAlignment="1">
      <alignment horizontal="center"/>
    </xf>
    <xf numFmtId="0" fontId="1" fillId="0" borderId="0" xfId="7" applyBorder="1"/>
    <xf numFmtId="0" fontId="3" fillId="0" borderId="12" xfId="7" applyFont="1" applyBorder="1" applyAlignment="1">
      <alignment vertical="center"/>
    </xf>
    <xf numFmtId="0" fontId="1" fillId="0" borderId="10" xfId="7" applyBorder="1" applyAlignment="1">
      <alignment horizontal="center" wrapText="1"/>
    </xf>
    <xf numFmtId="0" fontId="1" fillId="0" borderId="10" xfId="7" applyBorder="1" applyAlignment="1">
      <alignment horizontal="center" vertical="center"/>
    </xf>
    <xf numFmtId="0" fontId="3" fillId="0" borderId="0" xfId="7" applyFont="1"/>
    <xf numFmtId="0" fontId="1" fillId="0" borderId="10" xfId="7" applyFont="1" applyBorder="1" applyAlignment="1">
      <alignment horizontal="center"/>
    </xf>
    <xf numFmtId="0" fontId="1" fillId="0" borderId="2" xfId="7" applyFont="1" applyBorder="1"/>
    <xf numFmtId="0" fontId="1" fillId="0" borderId="2" xfId="7" applyBorder="1"/>
    <xf numFmtId="0" fontId="1" fillId="0" borderId="10" xfId="7" applyBorder="1"/>
    <xf numFmtId="0" fontId="1" fillId="0" borderId="11" xfId="7" applyBorder="1"/>
    <xf numFmtId="3" fontId="1" fillId="0" borderId="10" xfId="7" applyNumberFormat="1" applyBorder="1"/>
    <xf numFmtId="0" fontId="3" fillId="0" borderId="2" xfId="7" applyFont="1" applyBorder="1"/>
    <xf numFmtId="3" fontId="3" fillId="0" borderId="10" xfId="7" applyNumberFormat="1" applyFont="1" applyBorder="1"/>
    <xf numFmtId="0" fontId="3" fillId="0" borderId="11" xfId="7" applyFont="1" applyBorder="1"/>
    <xf numFmtId="0" fontId="3" fillId="0" borderId="10" xfId="7" applyFont="1" applyBorder="1"/>
    <xf numFmtId="0" fontId="1" fillId="0" borderId="4" xfId="7" applyBorder="1"/>
    <xf numFmtId="0" fontId="3" fillId="0" borderId="0" xfId="6" applyFont="1" applyAlignment="1"/>
    <xf numFmtId="0" fontId="1" fillId="0" borderId="10" xfId="7" applyFont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center"/>
    </xf>
    <xf numFmtId="0" fontId="1" fillId="0" borderId="10" xfId="7" applyFont="1" applyBorder="1" applyAlignment="1">
      <alignment horizontal="center" vertical="center" wrapText="1"/>
    </xf>
    <xf numFmtId="0" fontId="1" fillId="0" borderId="10" xfId="7" applyFont="1" applyFill="1" applyBorder="1" applyAlignment="1">
      <alignment horizontal="center" wrapText="1"/>
    </xf>
    <xf numFmtId="0" fontId="1" fillId="0" borderId="0" xfId="7" applyBorder="1" applyAlignment="1"/>
    <xf numFmtId="0" fontId="3" fillId="0" borderId="0" xfId="7" applyFont="1" applyBorder="1" applyAlignment="1">
      <alignment horizontal="right" vertical="center"/>
    </xf>
    <xf numFmtId="0" fontId="1" fillId="0" borderId="10" xfId="7" applyFont="1" applyBorder="1" applyAlignment="1">
      <alignment horizontal="left" vertical="center"/>
    </xf>
    <xf numFmtId="0" fontId="1" fillId="0" borderId="10" xfId="7" quotePrefix="1" applyFont="1" applyBorder="1" applyAlignment="1">
      <alignment horizontal="center" vertical="center"/>
    </xf>
    <xf numFmtId="3" fontId="1" fillId="0" borderId="10" xfId="7" applyNumberFormat="1" applyBorder="1" applyAlignment="1">
      <alignment horizontal="right" vertical="center"/>
    </xf>
    <xf numFmtId="0" fontId="1" fillId="0" borderId="10" xfId="7" applyFont="1" applyBorder="1" applyAlignment="1">
      <alignment horizontal="left" vertical="center" wrapText="1"/>
    </xf>
    <xf numFmtId="0" fontId="1" fillId="0" borderId="10" xfId="7" applyFont="1" applyBorder="1" applyAlignment="1">
      <alignment horizontal="left"/>
    </xf>
    <xf numFmtId="3" fontId="1" fillId="0" borderId="10" xfId="7" applyNumberFormat="1" applyFont="1" applyBorder="1" applyAlignment="1">
      <alignment horizontal="right" vertical="center"/>
    </xf>
    <xf numFmtId="3" fontId="3" fillId="0" borderId="10" xfId="7" applyNumberFormat="1" applyFont="1" applyBorder="1" applyAlignment="1">
      <alignment horizontal="right" vertical="center"/>
    </xf>
    <xf numFmtId="0" fontId="3" fillId="0" borderId="0" xfId="7" applyFont="1" applyBorder="1" applyAlignment="1"/>
    <xf numFmtId="0" fontId="3" fillId="0" borderId="10" xfId="7" applyFont="1" applyBorder="1" applyAlignment="1">
      <alignment horizontal="left"/>
    </xf>
    <xf numFmtId="0" fontId="1" fillId="0" borderId="10" xfId="7" applyFont="1" applyBorder="1" applyAlignment="1">
      <alignment horizontal="left" wrapText="1"/>
    </xf>
    <xf numFmtId="0" fontId="1" fillId="0" borderId="0" xfId="7" applyAlignment="1">
      <alignment horizontal="left"/>
    </xf>
    <xf numFmtId="3" fontId="1" fillId="0" borderId="10" xfId="0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center"/>
    </xf>
    <xf numFmtId="3" fontId="1" fillId="0" borderId="10" xfId="7" applyNumberFormat="1" applyBorder="1" applyAlignment="1">
      <alignment horizontal="center"/>
    </xf>
    <xf numFmtId="0" fontId="1" fillId="0" borderId="10" xfId="7" applyBorder="1" applyAlignment="1">
      <alignment horizontal="right"/>
    </xf>
    <xf numFmtId="0" fontId="1" fillId="0" borderId="10" xfId="5" applyFont="1" applyBorder="1" applyAlignment="1">
      <alignment vertical="center" wrapText="1"/>
    </xf>
    <xf numFmtId="0" fontId="1" fillId="0" borderId="10" xfId="7" applyFont="1" applyBorder="1" applyAlignment="1">
      <alignment horizontal="right"/>
    </xf>
    <xf numFmtId="3" fontId="3" fillId="0" borderId="10" xfId="7" applyNumberFormat="1" applyFont="1" applyBorder="1" applyAlignment="1">
      <alignment horizontal="center"/>
    </xf>
    <xf numFmtId="0" fontId="0" fillId="0" borderId="10" xfId="0" applyBorder="1" applyAlignment="1">
      <alignment horizontal="right" vertical="center"/>
    </xf>
    <xf numFmtId="0" fontId="19" fillId="0" borderId="10" xfId="7" applyFont="1" applyBorder="1"/>
    <xf numFmtId="3" fontId="17" fillId="0" borderId="10" xfId="7" applyNumberFormat="1" applyFont="1" applyBorder="1"/>
    <xf numFmtId="3" fontId="18" fillId="0" borderId="10" xfId="7" applyNumberFormat="1" applyFont="1" applyBorder="1"/>
    <xf numFmtId="0" fontId="15" fillId="0" borderId="2" xfId="7" applyFont="1" applyBorder="1"/>
    <xf numFmtId="0" fontId="1" fillId="0" borderId="2" xfId="7" applyFont="1" applyBorder="1" applyAlignment="1">
      <alignment horizontal="center"/>
    </xf>
    <xf numFmtId="0" fontId="1" fillId="0" borderId="2" xfId="7" applyBorder="1" applyAlignment="1">
      <alignment horizontal="center"/>
    </xf>
    <xf numFmtId="0" fontId="1" fillId="0" borderId="11" xfId="7" applyBorder="1" applyAlignment="1">
      <alignment horizontal="center"/>
    </xf>
    <xf numFmtId="3" fontId="17" fillId="0" borderId="10" xfId="7" applyNumberFormat="1" applyFont="1" applyBorder="1" applyAlignment="1">
      <alignment horizontal="right" vertical="center"/>
    </xf>
    <xf numFmtId="0" fontId="1" fillId="0" borderId="4" xfId="7" applyFont="1" applyBorder="1"/>
    <xf numFmtId="3" fontId="18" fillId="0" borderId="12" xfId="7" applyNumberFormat="1" applyFont="1" applyBorder="1"/>
    <xf numFmtId="0" fontId="1" fillId="0" borderId="0" xfId="7" applyFont="1" applyBorder="1"/>
    <xf numFmtId="3" fontId="18" fillId="0" borderId="15" xfId="7" applyNumberFormat="1" applyFont="1" applyBorder="1"/>
    <xf numFmtId="0" fontId="1" fillId="0" borderId="0" xfId="7" applyBorder="1" applyAlignment="1">
      <alignment horizontal="center"/>
    </xf>
    <xf numFmtId="0" fontId="1" fillId="0" borderId="8" xfId="7" applyFont="1" applyBorder="1"/>
    <xf numFmtId="0" fontId="1" fillId="0" borderId="8" xfId="7" applyBorder="1"/>
    <xf numFmtId="3" fontId="18" fillId="0" borderId="14" xfId="7" applyNumberFormat="1" applyFont="1" applyBorder="1"/>
    <xf numFmtId="0" fontId="1" fillId="0" borderId="0" xfId="3" applyFont="1" applyFill="1" applyBorder="1" applyAlignment="1"/>
    <xf numFmtId="0" fontId="1" fillId="0" borderId="0" xfId="7" applyFont="1"/>
    <xf numFmtId="0" fontId="1" fillId="0" borderId="0" xfId="0" applyFont="1" applyBorder="1" applyAlignment="1">
      <alignment horizontal="center"/>
    </xf>
    <xf numFmtId="3" fontId="30" fillId="0" borderId="1" xfId="2" applyNumberFormat="1" applyFont="1" applyBorder="1"/>
    <xf numFmtId="3" fontId="1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0" fillId="0" borderId="1" xfId="0" applyFont="1" applyBorder="1" applyAlignment="1"/>
    <xf numFmtId="0" fontId="20" fillId="0" borderId="2" xfId="0" applyFont="1" applyBorder="1" applyAlignment="1"/>
    <xf numFmtId="0" fontId="20" fillId="0" borderId="1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1" fillId="0" borderId="10" xfId="0" applyFont="1" applyBorder="1" applyAlignment="1"/>
    <xf numFmtId="0" fontId="0" fillId="0" borderId="10" xfId="0" applyBorder="1" applyAlignment="1"/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Border="1" applyAlignment="1">
      <alignment wrapText="1"/>
    </xf>
    <xf numFmtId="0" fontId="3" fillId="0" borderId="10" xfId="0" applyFont="1" applyBorder="1" applyAlignment="1"/>
    <xf numFmtId="0" fontId="4" fillId="0" borderId="10" xfId="0" applyFont="1" applyBorder="1" applyAlignment="1"/>
    <xf numFmtId="0" fontId="20" fillId="0" borderId="10" xfId="0" applyFont="1" applyBorder="1" applyAlignment="1"/>
    <xf numFmtId="0" fontId="21" fillId="0" borderId="1" xfId="0" applyFont="1" applyBorder="1" applyAlignment="1"/>
    <xf numFmtId="0" fontId="21" fillId="0" borderId="2" xfId="0" applyFont="1" applyBorder="1" applyAlignment="1"/>
    <xf numFmtId="0" fontId="21" fillId="0" borderId="11" xfId="0" applyFont="1" applyBorder="1" applyAlignment="1"/>
    <xf numFmtId="0" fontId="0" fillId="0" borderId="0" xfId="0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Fill="1" applyBorder="1" applyAlignment="1"/>
    <xf numFmtId="0" fontId="3" fillId="0" borderId="10" xfId="0" applyFont="1" applyBorder="1" applyAlignment="1">
      <alignment wrapText="1"/>
    </xf>
    <xf numFmtId="0" fontId="0" fillId="0" borderId="14" xfId="0" applyBorder="1" applyAlignment="1"/>
    <xf numFmtId="0" fontId="0" fillId="0" borderId="10" xfId="0" applyFill="1" applyBorder="1" applyAlignment="1">
      <alignment wrapText="1"/>
    </xf>
    <xf numFmtId="0" fontId="1" fillId="0" borderId="10" xfId="0" applyFont="1" applyBorder="1" applyAlignment="1"/>
    <xf numFmtId="0" fontId="0" fillId="0" borderId="10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3" fontId="4" fillId="0" borderId="0" xfId="6" quotePrefix="1" applyNumberFormat="1" applyFont="1" applyBorder="1" applyAlignment="1">
      <alignment horizontal="center" vertical="center"/>
    </xf>
    <xf numFmtId="0" fontId="4" fillId="0" borderId="0" xfId="6" applyBorder="1" applyAlignment="1">
      <alignment horizontal="center"/>
    </xf>
    <xf numFmtId="0" fontId="3" fillId="0" borderId="0" xfId="6" applyFont="1" applyAlignment="1">
      <alignment horizontal="center"/>
    </xf>
    <xf numFmtId="0" fontId="4" fillId="0" borderId="0" xfId="6" applyAlignme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1" xfId="7" applyFont="1" applyBorder="1" applyAlignment="1">
      <alignment horizontal="center" vertical="center"/>
    </xf>
    <xf numFmtId="0" fontId="1" fillId="0" borderId="11" xfId="7" applyBorder="1" applyAlignment="1">
      <alignment horizontal="center"/>
    </xf>
    <xf numFmtId="0" fontId="1" fillId="0" borderId="0" xfId="7" applyFont="1" applyAlignment="1">
      <alignment horizontal="right"/>
    </xf>
    <xf numFmtId="0" fontId="1" fillId="0" borderId="10" xfId="7" applyFont="1" applyBorder="1" applyAlignment="1">
      <alignment horizontal="center" vertical="center"/>
    </xf>
    <xf numFmtId="0" fontId="1" fillId="0" borderId="10" xfId="7" applyBorder="1" applyAlignment="1">
      <alignment horizontal="center" vertical="center"/>
    </xf>
    <xf numFmtId="0" fontId="1" fillId="0" borderId="10" xfId="7" applyFont="1" applyBorder="1" applyAlignment="1">
      <alignment wrapText="1"/>
    </xf>
    <xf numFmtId="0" fontId="1" fillId="0" borderId="10" xfId="7" applyBorder="1" applyAlignment="1">
      <alignment wrapText="1"/>
    </xf>
    <xf numFmtId="0" fontId="1" fillId="0" borderId="10" xfId="7" applyFont="1" applyBorder="1" applyAlignment="1">
      <alignment horizontal="center" vertical="center" wrapText="1"/>
    </xf>
    <xf numFmtId="0" fontId="1" fillId="0" borderId="12" xfId="7" applyFont="1" applyBorder="1" applyAlignment="1">
      <alignment horizontal="center" vertical="center" wrapText="1"/>
    </xf>
    <xf numFmtId="0" fontId="1" fillId="0" borderId="14" xfId="7" applyBorder="1" applyAlignment="1">
      <alignment wrapText="1"/>
    </xf>
    <xf numFmtId="0" fontId="1" fillId="0" borderId="10" xfId="7" applyBorder="1" applyAlignment="1">
      <alignment horizontal="center" wrapText="1"/>
    </xf>
    <xf numFmtId="0" fontId="1" fillId="0" borderId="10" xfId="7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5" applyFont="1" applyBorder="1" applyAlignment="1">
      <alignment horizontal="center"/>
    </xf>
    <xf numFmtId="0" fontId="13" fillId="0" borderId="0" xfId="5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5" applyFont="1" applyAlignment="1">
      <alignment horizontal="center"/>
    </xf>
    <xf numFmtId="0" fontId="8" fillId="0" borderId="12" xfId="5" applyFont="1" applyBorder="1" applyAlignment="1">
      <alignment horizontal="center" vertical="center" wrapText="1"/>
    </xf>
    <xf numFmtId="0" fontId="1" fillId="0" borderId="15" xfId="7" applyBorder="1" applyAlignment="1">
      <alignment horizontal="center" vertical="center" wrapText="1"/>
    </xf>
    <xf numFmtId="0" fontId="1" fillId="0" borderId="14" xfId="7" applyBorder="1" applyAlignment="1">
      <alignment horizontal="center" vertical="center" wrapText="1"/>
    </xf>
    <xf numFmtId="0" fontId="8" fillId="0" borderId="1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9" fillId="0" borderId="12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2" xfId="5" applyFont="1" applyBorder="1" applyAlignment="1">
      <alignment vertical="center"/>
    </xf>
    <xf numFmtId="0" fontId="8" fillId="0" borderId="14" xfId="5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0" fontId="1" fillId="0" borderId="11" xfId="7" applyBorder="1" applyAlignment="1">
      <alignment horizontal="center" vertical="center"/>
    </xf>
    <xf numFmtId="0" fontId="6" fillId="0" borderId="12" xfId="5" applyFont="1" applyBorder="1" applyAlignment="1">
      <alignment horizontal="center" wrapText="1"/>
    </xf>
    <xf numFmtId="0" fontId="6" fillId="0" borderId="14" xfId="5" applyBorder="1" applyAlignment="1">
      <alignment horizontal="center" wrapText="1"/>
    </xf>
    <xf numFmtId="0" fontId="12" fillId="0" borderId="0" xfId="5" applyFont="1" applyAlignment="1">
      <alignment horizontal="center"/>
    </xf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24" fillId="0" borderId="1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left"/>
    </xf>
    <xf numFmtId="0" fontId="18" fillId="0" borderId="2" xfId="3" applyFont="1" applyFill="1" applyBorder="1" applyAlignment="1">
      <alignment horizontal="left"/>
    </xf>
    <xf numFmtId="0" fontId="18" fillId="0" borderId="11" xfId="3" applyFont="1" applyFill="1" applyBorder="1" applyAlignment="1">
      <alignment horizontal="left"/>
    </xf>
    <xf numFmtId="0" fontId="1" fillId="0" borderId="0" xfId="7" applyAlignment="1"/>
    <xf numFmtId="0" fontId="1" fillId="0" borderId="0" xfId="7" applyAlignment="1">
      <alignment horizontal="center"/>
    </xf>
    <xf numFmtId="0" fontId="22" fillId="0" borderId="1" xfId="2" applyFont="1" applyBorder="1" applyAlignment="1">
      <alignment horizontal="center" wrapText="1"/>
    </xf>
    <xf numFmtId="0" fontId="22" fillId="0" borderId="2" xfId="2" applyFont="1" applyBorder="1" applyAlignment="1">
      <alignment horizontal="center" wrapText="1"/>
    </xf>
    <xf numFmtId="0" fontId="1" fillId="0" borderId="2" xfId="7" applyBorder="1" applyAlignment="1">
      <alignment horizontal="center" wrapText="1"/>
    </xf>
    <xf numFmtId="0" fontId="1" fillId="0" borderId="11" xfId="7" applyBorder="1" applyAlignment="1">
      <alignment horizontal="center" wrapText="1"/>
    </xf>
    <xf numFmtId="0" fontId="22" fillId="0" borderId="1" xfId="2" applyFont="1" applyBorder="1" applyAlignment="1">
      <alignment horizontal="center"/>
    </xf>
    <xf numFmtId="0" fontId="22" fillId="0" borderId="2" xfId="2" applyFont="1" applyBorder="1" applyAlignment="1">
      <alignment horizontal="center"/>
    </xf>
    <xf numFmtId="0" fontId="1" fillId="0" borderId="2" xfId="7" applyBorder="1" applyAlignment="1"/>
    <xf numFmtId="0" fontId="1" fillId="0" borderId="11" xfId="7" applyBorder="1" applyAlignment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/>
    </xf>
    <xf numFmtId="0" fontId="4" fillId="0" borderId="2" xfId="6" applyFont="1" applyBorder="1" applyAlignment="1">
      <alignment horizontal="center"/>
    </xf>
    <xf numFmtId="0" fontId="4" fillId="0" borderId="11" xfId="6" applyFont="1" applyBorder="1" applyAlignment="1">
      <alignment horizontal="center"/>
    </xf>
    <xf numFmtId="0" fontId="4" fillId="0" borderId="12" xfId="6" applyFont="1" applyBorder="1" applyAlignment="1">
      <alignment horizontal="center" vertical="center"/>
    </xf>
    <xf numFmtId="0" fontId="4" fillId="0" borderId="14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0" fontId="4" fillId="0" borderId="10" xfId="6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43" fillId="0" borderId="1" xfId="0" applyFont="1" applyBorder="1" applyAlignment="1">
      <alignment horizontal="left" wrapText="1"/>
    </xf>
    <xf numFmtId="0" fontId="43" fillId="0" borderId="2" xfId="0" applyFont="1" applyBorder="1" applyAlignment="1">
      <alignment horizontal="left" wrapText="1"/>
    </xf>
    <xf numFmtId="0" fontId="43" fillId="0" borderId="11" xfId="0" applyFont="1" applyBorder="1" applyAlignment="1">
      <alignment horizontal="left" wrapText="1"/>
    </xf>
    <xf numFmtId="0" fontId="0" fillId="0" borderId="12" xfId="0" applyBorder="1" applyAlignment="1">
      <alignment horizontal="center" vertical="center" wrapText="1"/>
    </xf>
  </cellXfs>
  <cellStyles count="8">
    <cellStyle name="Ezres" xfId="1" builtinId="3"/>
    <cellStyle name="Normál" xfId="0" builtinId="0"/>
    <cellStyle name="Normál 11" xfId="2"/>
    <cellStyle name="Normál 2" xfId="6"/>
    <cellStyle name="Normál 2 2" xfId="3"/>
    <cellStyle name="Normál 3" xfId="7"/>
    <cellStyle name="Normál 8" xfId="4"/>
    <cellStyle name="Normál_2010. évi közvetett támogatás 15. számú melléklet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view="pageBreakPreview" zoomScale="60" zoomScaleNormal="100" workbookViewId="0">
      <selection sqref="A1:XFD1"/>
    </sheetView>
  </sheetViews>
  <sheetFormatPr defaultRowHeight="12.75"/>
  <sheetData>
    <row r="1" spans="1:11">
      <c r="K1" s="278"/>
    </row>
    <row r="2" spans="1:11">
      <c r="K2" s="278"/>
    </row>
    <row r="4" spans="1:11">
      <c r="A4" s="464" t="s">
        <v>602</v>
      </c>
      <c r="B4" s="464"/>
      <c r="C4" s="464"/>
      <c r="D4" s="464"/>
      <c r="E4" s="464"/>
      <c r="F4" s="464"/>
      <c r="G4" s="464"/>
      <c r="H4" s="464"/>
      <c r="I4" s="464"/>
      <c r="J4" s="465"/>
      <c r="K4" s="465"/>
    </row>
    <row r="5" spans="1:11">
      <c r="A5" s="464" t="s">
        <v>563</v>
      </c>
      <c r="B5" s="466"/>
      <c r="C5" s="466"/>
      <c r="D5" s="466"/>
      <c r="E5" s="466"/>
      <c r="F5" s="466"/>
      <c r="G5" s="466"/>
      <c r="H5" s="466"/>
      <c r="I5" s="466"/>
      <c r="J5" s="465"/>
      <c r="K5" s="465"/>
    </row>
    <row r="6" spans="1:11">
      <c r="A6" s="464" t="s">
        <v>171</v>
      </c>
      <c r="B6" s="466"/>
      <c r="C6" s="466"/>
      <c r="D6" s="466"/>
      <c r="E6" s="466"/>
      <c r="F6" s="466"/>
      <c r="G6" s="466"/>
      <c r="H6" s="466"/>
      <c r="I6" s="466"/>
      <c r="J6" s="465"/>
      <c r="K6" s="465"/>
    </row>
    <row r="7" spans="1:11">
      <c r="A7" s="9"/>
    </row>
    <row r="8" spans="1:11">
      <c r="A8" s="7"/>
      <c r="B8" s="7"/>
      <c r="C8" s="7"/>
      <c r="D8" s="7"/>
      <c r="E8" s="7"/>
      <c r="F8" s="7"/>
      <c r="G8" s="7"/>
      <c r="H8" s="7"/>
      <c r="I8" s="7"/>
    </row>
    <row r="9" spans="1:11">
      <c r="A9" s="7"/>
      <c r="B9" s="7"/>
      <c r="C9" s="7"/>
      <c r="D9" s="7"/>
      <c r="E9" s="7"/>
      <c r="F9" s="7"/>
      <c r="G9" s="7"/>
      <c r="H9" s="7"/>
      <c r="I9" s="7"/>
    </row>
    <row r="10" spans="1:11">
      <c r="A10" s="7"/>
      <c r="B10" s="235" t="s">
        <v>176</v>
      </c>
      <c r="C10" s="40"/>
      <c r="D10" s="235"/>
      <c r="E10" s="235"/>
      <c r="F10" s="235"/>
      <c r="G10" s="235"/>
      <c r="H10" s="235"/>
      <c r="I10" s="235"/>
      <c r="J10" s="7"/>
    </row>
    <row r="11" spans="1:11">
      <c r="A11" s="7"/>
      <c r="B11" s="6"/>
      <c r="C11" s="7"/>
      <c r="D11" s="6"/>
      <c r="E11" s="6"/>
      <c r="F11" s="6"/>
      <c r="G11" s="6"/>
      <c r="H11" s="6"/>
      <c r="I11" s="6"/>
      <c r="J11" s="7"/>
    </row>
    <row r="12" spans="1:11">
      <c r="A12" s="7"/>
      <c r="B12" s="363" t="s">
        <v>172</v>
      </c>
      <c r="C12" s="363"/>
      <c r="D12" s="363"/>
      <c r="E12" s="363"/>
      <c r="F12" s="363"/>
      <c r="G12" s="363"/>
      <c r="H12" s="363"/>
      <c r="I12" s="363"/>
      <c r="J12" s="7"/>
    </row>
    <row r="13" spans="1:11">
      <c r="A13" s="7"/>
      <c r="B13" s="363" t="s">
        <v>173</v>
      </c>
      <c r="C13" s="7"/>
      <c r="D13" s="7"/>
      <c r="E13" s="7"/>
      <c r="F13" s="7"/>
      <c r="G13" s="7"/>
      <c r="H13" s="7"/>
      <c r="I13" s="7"/>
      <c r="J13" s="7"/>
    </row>
    <row r="14" spans="1:11">
      <c r="A14" s="7"/>
      <c r="B14" s="363" t="s">
        <v>174</v>
      </c>
      <c r="C14" s="7"/>
      <c r="D14" s="7"/>
      <c r="E14" s="7"/>
      <c r="F14" s="7"/>
      <c r="G14" s="7"/>
      <c r="H14" s="7"/>
      <c r="I14" s="7"/>
      <c r="J14" s="7"/>
    </row>
    <row r="15" spans="1:11">
      <c r="A15" s="7"/>
      <c r="B15" s="364" t="s">
        <v>175</v>
      </c>
      <c r="C15" s="7"/>
      <c r="D15" s="7"/>
      <c r="E15" s="7"/>
      <c r="F15" s="7"/>
      <c r="G15" s="7"/>
      <c r="H15" s="7"/>
      <c r="I15" s="7"/>
      <c r="J15" s="7"/>
    </row>
    <row r="16" spans="1:11">
      <c r="A16" s="7"/>
      <c r="B16" s="365" t="s">
        <v>319</v>
      </c>
      <c r="C16" s="7"/>
      <c r="D16" s="7"/>
      <c r="E16" s="7"/>
      <c r="F16" s="7"/>
      <c r="G16" s="7"/>
      <c r="H16" s="7"/>
      <c r="I16" s="7"/>
      <c r="J16" s="7"/>
    </row>
    <row r="17" spans="1:10">
      <c r="A17" s="363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</sheetData>
  <mergeCells count="3">
    <mergeCell ref="A4:K4"/>
    <mergeCell ref="A5:K5"/>
    <mergeCell ref="A6:K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N33"/>
  <sheetViews>
    <sheetView view="pageBreakPreview" zoomScale="60" zoomScaleNormal="100" workbookViewId="0">
      <selection activeCell="A4" sqref="A4:N4"/>
    </sheetView>
  </sheetViews>
  <sheetFormatPr defaultRowHeight="12.75"/>
  <cols>
    <col min="1" max="9" width="9.140625" style="395"/>
    <col min="10" max="13" width="10.5703125" style="395" customWidth="1"/>
    <col min="14" max="16384" width="9.140625" style="395"/>
  </cols>
  <sheetData>
    <row r="1" spans="1:14">
      <c r="L1" s="543"/>
      <c r="M1" s="543"/>
    </row>
    <row r="3" spans="1:14">
      <c r="A3" s="527" t="s">
        <v>611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414"/>
    </row>
    <row r="4" spans="1:14">
      <c r="A4" s="540" t="s">
        <v>590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</row>
    <row r="5" spans="1:14">
      <c r="A5" s="540" t="s">
        <v>315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</row>
    <row r="8" spans="1:14">
      <c r="L8" s="396" t="s">
        <v>300</v>
      </c>
    </row>
    <row r="9" spans="1:14" ht="25.5">
      <c r="A9" s="415" t="s">
        <v>282</v>
      </c>
      <c r="B9" s="544" t="s">
        <v>116</v>
      </c>
      <c r="C9" s="545"/>
      <c r="D9" s="545"/>
      <c r="E9" s="545"/>
      <c r="F9" s="545"/>
      <c r="G9" s="544" t="s">
        <v>117</v>
      </c>
      <c r="H9" s="545"/>
      <c r="I9" s="545"/>
      <c r="J9" s="400" t="s">
        <v>285</v>
      </c>
      <c r="K9" s="400" t="s">
        <v>286</v>
      </c>
      <c r="L9" s="401" t="s">
        <v>284</v>
      </c>
      <c r="M9" s="400" t="s">
        <v>287</v>
      </c>
    </row>
    <row r="10" spans="1:14" ht="25.5" customHeight="1">
      <c r="A10" s="415" t="s">
        <v>301</v>
      </c>
      <c r="B10" s="546" t="s">
        <v>92</v>
      </c>
      <c r="C10" s="547"/>
      <c r="D10" s="547"/>
      <c r="E10" s="547"/>
      <c r="F10" s="547"/>
      <c r="G10" s="547"/>
      <c r="H10" s="547"/>
      <c r="I10" s="547"/>
      <c r="J10" s="406"/>
      <c r="K10" s="406"/>
      <c r="L10" s="406"/>
      <c r="M10" s="406"/>
    </row>
    <row r="11" spans="1:14" ht="38.25" customHeight="1">
      <c r="A11" s="415" t="s">
        <v>302</v>
      </c>
      <c r="B11" s="546" t="s">
        <v>110</v>
      </c>
      <c r="C11" s="547"/>
      <c r="D11" s="547"/>
      <c r="E11" s="547"/>
      <c r="F11" s="547"/>
      <c r="G11" s="547"/>
      <c r="H11" s="547"/>
      <c r="I11" s="547"/>
      <c r="J11" s="406"/>
      <c r="K11" s="406"/>
      <c r="L11" s="406"/>
      <c r="M11" s="406"/>
    </row>
    <row r="12" spans="1:14" ht="25.5" customHeight="1">
      <c r="A12" s="415" t="s">
        <v>303</v>
      </c>
      <c r="B12" s="546" t="s">
        <v>111</v>
      </c>
      <c r="C12" s="547"/>
      <c r="D12" s="547"/>
      <c r="E12" s="547"/>
      <c r="F12" s="547"/>
      <c r="G12" s="547"/>
      <c r="H12" s="547"/>
      <c r="I12" s="547"/>
      <c r="J12" s="406"/>
      <c r="K12" s="406"/>
      <c r="L12" s="406"/>
      <c r="M12" s="406"/>
    </row>
    <row r="13" spans="1:14" ht="25.5" customHeight="1">
      <c r="A13" s="415" t="s">
        <v>304</v>
      </c>
      <c r="B13" s="546" t="s">
        <v>112</v>
      </c>
      <c r="C13" s="547"/>
      <c r="D13" s="547"/>
      <c r="E13" s="547"/>
      <c r="F13" s="547"/>
      <c r="G13" s="547"/>
      <c r="H13" s="547"/>
      <c r="I13" s="547"/>
      <c r="J13" s="406"/>
      <c r="K13" s="406"/>
      <c r="L13" s="406"/>
      <c r="M13" s="406"/>
    </row>
    <row r="14" spans="1:14" ht="51" customHeight="1">
      <c r="A14" s="415" t="s">
        <v>20</v>
      </c>
      <c r="B14" s="546" t="s">
        <v>113</v>
      </c>
      <c r="C14" s="547"/>
      <c r="D14" s="547"/>
      <c r="E14" s="547"/>
      <c r="F14" s="547"/>
      <c r="G14" s="547"/>
      <c r="H14" s="547"/>
      <c r="I14" s="547"/>
      <c r="J14" s="406"/>
      <c r="K14" s="406"/>
      <c r="L14" s="406"/>
      <c r="M14" s="406"/>
    </row>
    <row r="15" spans="1:14" ht="25.5" customHeight="1">
      <c r="A15" s="415" t="s">
        <v>21</v>
      </c>
      <c r="B15" s="546" t="s">
        <v>114</v>
      </c>
      <c r="C15" s="547"/>
      <c r="D15" s="547"/>
      <c r="E15" s="547"/>
      <c r="F15" s="547"/>
      <c r="G15" s="547"/>
      <c r="H15" s="547"/>
      <c r="I15" s="547"/>
      <c r="J15" s="406"/>
      <c r="K15" s="406"/>
      <c r="L15" s="406"/>
      <c r="M15" s="406"/>
    </row>
    <row r="16" spans="1:14" ht="38.25" customHeight="1">
      <c r="A16" s="415" t="s">
        <v>10</v>
      </c>
      <c r="B16" s="546" t="s">
        <v>115</v>
      </c>
      <c r="C16" s="547"/>
      <c r="D16" s="547"/>
      <c r="E16" s="547"/>
      <c r="F16" s="547"/>
      <c r="G16" s="547"/>
      <c r="H16" s="547"/>
      <c r="I16" s="547"/>
      <c r="J16" s="406"/>
      <c r="K16" s="406"/>
      <c r="L16" s="406"/>
      <c r="M16" s="406"/>
    </row>
    <row r="17" spans="2:13">
      <c r="I17" s="396" t="s">
        <v>298</v>
      </c>
      <c r="J17" s="412">
        <f>SUM(J10:J16)</f>
        <v>0</v>
      </c>
      <c r="K17" s="406"/>
      <c r="L17" s="406"/>
      <c r="M17" s="406"/>
    </row>
    <row r="32" spans="2:13">
      <c r="B32" s="416"/>
      <c r="C32" s="416"/>
      <c r="D32" s="417"/>
      <c r="E32" s="417"/>
      <c r="F32" s="417"/>
      <c r="G32" s="417"/>
      <c r="H32" s="416"/>
      <c r="I32" s="417"/>
      <c r="J32" s="417"/>
    </row>
    <row r="33" spans="2:10">
      <c r="B33" s="416"/>
      <c r="C33" s="417"/>
      <c r="D33" s="417"/>
      <c r="E33" s="417"/>
      <c r="F33" s="417"/>
      <c r="G33" s="417"/>
      <c r="H33" s="417"/>
      <c r="I33" s="417"/>
      <c r="J33" s="417"/>
    </row>
  </sheetData>
  <mergeCells count="20">
    <mergeCell ref="B16:F16"/>
    <mergeCell ref="G16:I16"/>
    <mergeCell ref="A3:M3"/>
    <mergeCell ref="B13:F13"/>
    <mergeCell ref="G13:I13"/>
    <mergeCell ref="B14:F14"/>
    <mergeCell ref="G14:I14"/>
    <mergeCell ref="B15:F15"/>
    <mergeCell ref="G15:I15"/>
    <mergeCell ref="B10:F10"/>
    <mergeCell ref="G10:I10"/>
    <mergeCell ref="B11:F11"/>
    <mergeCell ref="G11:I11"/>
    <mergeCell ref="B12:F12"/>
    <mergeCell ref="G12:I12"/>
    <mergeCell ref="L1:M1"/>
    <mergeCell ref="A4:N4"/>
    <mergeCell ref="A5:N5"/>
    <mergeCell ref="B9:F9"/>
    <mergeCell ref="G9:I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7"/>
  <sheetViews>
    <sheetView view="pageBreakPreview" zoomScale="60" zoomScaleNormal="100" workbookViewId="0">
      <selection activeCell="A4" sqref="A4:K4"/>
    </sheetView>
  </sheetViews>
  <sheetFormatPr defaultRowHeight="12.75"/>
  <cols>
    <col min="1" max="1" width="41.28515625" style="395" customWidth="1"/>
    <col min="2" max="2" width="6.7109375" style="395" customWidth="1"/>
    <col min="3" max="9" width="9.7109375" style="395" customWidth="1"/>
    <col min="10" max="10" width="10.7109375" style="395" bestFit="1" customWidth="1"/>
    <col min="11" max="11" width="9.7109375" style="395" customWidth="1"/>
    <col min="12" max="12" width="10.140625" style="395" bestFit="1" customWidth="1"/>
    <col min="13" max="16384" width="9.140625" style="395"/>
  </cols>
  <sheetData>
    <row r="1" spans="1:14">
      <c r="K1" s="396"/>
    </row>
    <row r="3" spans="1:14">
      <c r="A3" s="527" t="s">
        <v>612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414"/>
      <c r="M3" s="414"/>
      <c r="N3" s="397"/>
    </row>
    <row r="4" spans="1:14">
      <c r="A4" s="540" t="s">
        <v>591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397"/>
      <c r="M4" s="397"/>
      <c r="N4" s="397"/>
    </row>
    <row r="5" spans="1:14">
      <c r="A5" s="540" t="s">
        <v>316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397"/>
      <c r="M5" s="397"/>
      <c r="N5" s="397"/>
    </row>
    <row r="7" spans="1:14">
      <c r="K7" s="396" t="s">
        <v>300</v>
      </c>
    </row>
    <row r="8" spans="1:14" ht="25.5" customHeight="1">
      <c r="A8" s="544" t="s">
        <v>224</v>
      </c>
      <c r="B8" s="548" t="s">
        <v>283</v>
      </c>
      <c r="C8" s="549" t="s">
        <v>166</v>
      </c>
      <c r="D8" s="548" t="s">
        <v>118</v>
      </c>
      <c r="E8" s="551"/>
      <c r="F8" s="551"/>
      <c r="G8" s="551"/>
      <c r="H8" s="551"/>
      <c r="I8" s="551"/>
      <c r="J8" s="551"/>
      <c r="K8" s="544" t="s">
        <v>18</v>
      </c>
      <c r="L8" s="418"/>
      <c r="M8" s="419"/>
    </row>
    <row r="9" spans="1:14" ht="25.5" customHeight="1">
      <c r="A9" s="544"/>
      <c r="B9" s="547"/>
      <c r="C9" s="550"/>
      <c r="D9" s="420" t="s">
        <v>167</v>
      </c>
      <c r="E9" s="420" t="s">
        <v>168</v>
      </c>
      <c r="F9" s="420" t="s">
        <v>169</v>
      </c>
      <c r="G9" s="420" t="s">
        <v>323</v>
      </c>
      <c r="H9" s="420" t="s">
        <v>383</v>
      </c>
      <c r="I9" s="420" t="s">
        <v>416</v>
      </c>
      <c r="J9" s="421" t="s">
        <v>417</v>
      </c>
      <c r="K9" s="552"/>
      <c r="L9" s="422"/>
      <c r="M9" s="423"/>
    </row>
    <row r="10" spans="1:14" ht="12.75" customHeight="1">
      <c r="A10" s="424" t="s">
        <v>119</v>
      </c>
      <c r="B10" s="425" t="s">
        <v>138</v>
      </c>
      <c r="C10" s="426">
        <f t="shared" ref="C10:J10" si="0">6264-188</f>
        <v>6076</v>
      </c>
      <c r="D10" s="426">
        <f t="shared" si="0"/>
        <v>6076</v>
      </c>
      <c r="E10" s="426">
        <f t="shared" si="0"/>
        <v>6076</v>
      </c>
      <c r="F10" s="426">
        <f t="shared" si="0"/>
        <v>6076</v>
      </c>
      <c r="G10" s="426">
        <f t="shared" si="0"/>
        <v>6076</v>
      </c>
      <c r="H10" s="426">
        <f t="shared" si="0"/>
        <v>6076</v>
      </c>
      <c r="I10" s="426">
        <f t="shared" si="0"/>
        <v>6076</v>
      </c>
      <c r="J10" s="426">
        <f t="shared" si="0"/>
        <v>6076</v>
      </c>
      <c r="K10" s="426">
        <f>SUM(C10:J10)</f>
        <v>48608</v>
      </c>
      <c r="L10" s="422"/>
      <c r="M10" s="423"/>
    </row>
    <row r="11" spans="1:14" ht="12.75" customHeight="1">
      <c r="A11" s="424" t="s">
        <v>126</v>
      </c>
      <c r="B11" s="425" t="s">
        <v>139</v>
      </c>
      <c r="C11" s="426"/>
      <c r="D11" s="426"/>
      <c r="E11" s="426"/>
      <c r="F11" s="426"/>
      <c r="G11" s="426"/>
      <c r="H11" s="426"/>
      <c r="I11" s="426"/>
      <c r="J11" s="426"/>
      <c r="K11" s="426"/>
      <c r="L11" s="422"/>
      <c r="M11" s="423"/>
    </row>
    <row r="12" spans="1:14" ht="12.75" customHeight="1">
      <c r="A12" s="424" t="s">
        <v>127</v>
      </c>
      <c r="B12" s="425" t="s">
        <v>140</v>
      </c>
      <c r="C12" s="426">
        <v>188</v>
      </c>
      <c r="D12" s="426">
        <v>188</v>
      </c>
      <c r="E12" s="426">
        <v>188</v>
      </c>
      <c r="F12" s="426">
        <v>188</v>
      </c>
      <c r="G12" s="426">
        <v>188</v>
      </c>
      <c r="H12" s="426">
        <v>188</v>
      </c>
      <c r="I12" s="426">
        <v>188</v>
      </c>
      <c r="J12" s="426">
        <v>188</v>
      </c>
      <c r="K12" s="426">
        <f>SUM(C12:J12)</f>
        <v>1504</v>
      </c>
      <c r="L12" s="422"/>
      <c r="M12" s="423"/>
    </row>
    <row r="13" spans="1:14" ht="38.25" customHeight="1">
      <c r="A13" s="427" t="s">
        <v>165</v>
      </c>
      <c r="B13" s="425" t="s">
        <v>141</v>
      </c>
      <c r="C13" s="426"/>
      <c r="D13" s="426"/>
      <c r="E13" s="426"/>
      <c r="F13" s="426"/>
      <c r="G13" s="426"/>
      <c r="H13" s="426"/>
      <c r="I13" s="426"/>
      <c r="J13" s="426"/>
      <c r="K13" s="426">
        <f>SUM(C13:J13)</f>
        <v>0</v>
      </c>
      <c r="L13" s="422"/>
      <c r="M13" s="423"/>
    </row>
    <row r="14" spans="1:14" ht="12.75" customHeight="1">
      <c r="A14" s="424" t="s">
        <v>128</v>
      </c>
      <c r="B14" s="425" t="s">
        <v>142</v>
      </c>
      <c r="C14" s="426"/>
      <c r="D14" s="426"/>
      <c r="E14" s="426"/>
      <c r="F14" s="426"/>
      <c r="G14" s="426"/>
      <c r="H14" s="426"/>
      <c r="I14" s="426"/>
      <c r="J14" s="426"/>
      <c r="K14" s="426"/>
      <c r="L14" s="422"/>
      <c r="M14" s="423"/>
    </row>
    <row r="15" spans="1:14" ht="25.5" customHeight="1">
      <c r="A15" s="427" t="s">
        <v>129</v>
      </c>
      <c r="B15" s="425" t="s">
        <v>143</v>
      </c>
      <c r="C15" s="426"/>
      <c r="D15" s="426"/>
      <c r="E15" s="426"/>
      <c r="F15" s="426"/>
      <c r="G15" s="426"/>
      <c r="H15" s="426"/>
      <c r="I15" s="426"/>
      <c r="J15" s="426"/>
      <c r="K15" s="426"/>
      <c r="L15" s="422"/>
      <c r="M15" s="423"/>
    </row>
    <row r="16" spans="1:14">
      <c r="A16" s="428" t="s">
        <v>125</v>
      </c>
      <c r="B16" s="425" t="s">
        <v>144</v>
      </c>
      <c r="C16" s="426"/>
      <c r="D16" s="426"/>
      <c r="E16" s="426"/>
      <c r="F16" s="429"/>
      <c r="G16" s="430"/>
      <c r="H16" s="430"/>
      <c r="I16" s="430"/>
      <c r="J16" s="430"/>
      <c r="K16" s="426"/>
      <c r="L16" s="431"/>
      <c r="M16" s="431"/>
    </row>
    <row r="17" spans="1:13">
      <c r="A17" s="428" t="s">
        <v>130</v>
      </c>
      <c r="B17" s="425" t="s">
        <v>145</v>
      </c>
      <c r="C17" s="426">
        <f>SUM(C10:C16)</f>
        <v>6264</v>
      </c>
      <c r="D17" s="426">
        <f t="shared" ref="D17:K17" si="1">SUM(D10:D16)</f>
        <v>6264</v>
      </c>
      <c r="E17" s="426">
        <f t="shared" si="1"/>
        <v>6264</v>
      </c>
      <c r="F17" s="426">
        <f t="shared" si="1"/>
        <v>6264</v>
      </c>
      <c r="G17" s="426">
        <f t="shared" si="1"/>
        <v>6264</v>
      </c>
      <c r="H17" s="426">
        <f t="shared" si="1"/>
        <v>6264</v>
      </c>
      <c r="I17" s="426">
        <f t="shared" si="1"/>
        <v>6264</v>
      </c>
      <c r="J17" s="426">
        <f t="shared" si="1"/>
        <v>6264</v>
      </c>
      <c r="K17" s="426">
        <f t="shared" si="1"/>
        <v>50112</v>
      </c>
      <c r="L17" s="398"/>
      <c r="M17" s="398"/>
    </row>
    <row r="18" spans="1:13">
      <c r="A18" s="432" t="s">
        <v>131</v>
      </c>
      <c r="B18" s="425" t="s">
        <v>146</v>
      </c>
      <c r="C18" s="430">
        <f>C17*0.5</f>
        <v>3132</v>
      </c>
      <c r="D18" s="430">
        <f t="shared" ref="D18:K18" si="2">D17*0.5</f>
        <v>3132</v>
      </c>
      <c r="E18" s="430">
        <f t="shared" si="2"/>
        <v>3132</v>
      </c>
      <c r="F18" s="430">
        <f t="shared" si="2"/>
        <v>3132</v>
      </c>
      <c r="G18" s="430">
        <f t="shared" si="2"/>
        <v>3132</v>
      </c>
      <c r="H18" s="430">
        <f t="shared" si="2"/>
        <v>3132</v>
      </c>
      <c r="I18" s="430">
        <f t="shared" si="2"/>
        <v>3132</v>
      </c>
      <c r="J18" s="430">
        <f t="shared" si="2"/>
        <v>3132</v>
      </c>
      <c r="K18" s="430">
        <f t="shared" si="2"/>
        <v>25056</v>
      </c>
    </row>
    <row r="19" spans="1:13" ht="25.5" customHeight="1">
      <c r="A19" s="433" t="s">
        <v>132</v>
      </c>
      <c r="B19" s="425" t="s">
        <v>147</v>
      </c>
      <c r="C19" s="426"/>
      <c r="D19" s="426"/>
      <c r="E19" s="426"/>
      <c r="F19" s="426"/>
      <c r="G19" s="426"/>
      <c r="H19" s="426"/>
      <c r="I19" s="426"/>
      <c r="J19" s="426"/>
      <c r="K19" s="426">
        <f>SUM(C19:J19)</f>
        <v>0</v>
      </c>
    </row>
    <row r="20" spans="1:13">
      <c r="A20" s="428" t="s">
        <v>133</v>
      </c>
      <c r="B20" s="425" t="s">
        <v>148</v>
      </c>
      <c r="C20" s="426"/>
      <c r="D20" s="426"/>
      <c r="E20" s="426"/>
      <c r="F20" s="426"/>
      <c r="G20" s="426"/>
      <c r="H20" s="426"/>
      <c r="I20" s="426"/>
      <c r="J20" s="426"/>
      <c r="K20" s="426">
        <f>SUM(C20:J20)</f>
        <v>0</v>
      </c>
    </row>
    <row r="21" spans="1:13">
      <c r="A21" s="428" t="s">
        <v>134</v>
      </c>
      <c r="B21" s="425" t="s">
        <v>149</v>
      </c>
      <c r="C21" s="426"/>
      <c r="D21" s="426"/>
      <c r="E21" s="426"/>
      <c r="F21" s="426"/>
      <c r="G21" s="426"/>
      <c r="H21" s="426"/>
      <c r="I21" s="426"/>
      <c r="J21" s="426"/>
      <c r="K21" s="426"/>
    </row>
    <row r="22" spans="1:13">
      <c r="A22" s="428" t="s">
        <v>135</v>
      </c>
      <c r="B22" s="425" t="s">
        <v>150</v>
      </c>
      <c r="C22" s="426"/>
      <c r="D22" s="426"/>
      <c r="E22" s="426"/>
      <c r="F22" s="426"/>
      <c r="G22" s="426"/>
      <c r="H22" s="426"/>
      <c r="I22" s="426"/>
      <c r="J22" s="426"/>
      <c r="K22" s="426"/>
    </row>
    <row r="23" spans="1:13">
      <c r="A23" s="428" t="s">
        <v>121</v>
      </c>
      <c r="B23" s="425" t="s">
        <v>151</v>
      </c>
      <c r="C23" s="426"/>
      <c r="D23" s="426"/>
      <c r="E23" s="426"/>
      <c r="F23" s="426"/>
      <c r="G23" s="426"/>
      <c r="H23" s="426"/>
      <c r="I23" s="426"/>
      <c r="J23" s="426"/>
      <c r="K23" s="426"/>
    </row>
    <row r="24" spans="1:13">
      <c r="A24" s="428" t="s">
        <v>123</v>
      </c>
      <c r="B24" s="425" t="s">
        <v>152</v>
      </c>
      <c r="C24" s="426"/>
      <c r="D24" s="426"/>
      <c r="E24" s="426"/>
      <c r="F24" s="426"/>
      <c r="G24" s="426"/>
      <c r="H24" s="426"/>
      <c r="I24" s="426"/>
      <c r="J24" s="426"/>
      <c r="K24" s="426"/>
    </row>
    <row r="25" spans="1:13">
      <c r="A25" s="428" t="s">
        <v>124</v>
      </c>
      <c r="B25" s="425" t="s">
        <v>153</v>
      </c>
      <c r="C25" s="426"/>
      <c r="D25" s="426"/>
      <c r="E25" s="426"/>
      <c r="F25" s="426"/>
      <c r="G25" s="426"/>
      <c r="H25" s="426"/>
      <c r="I25" s="426"/>
      <c r="J25" s="426"/>
      <c r="K25" s="426"/>
    </row>
    <row r="26" spans="1:13">
      <c r="A26" s="428" t="s">
        <v>136</v>
      </c>
      <c r="B26" s="425" t="s">
        <v>154</v>
      </c>
      <c r="C26" s="426"/>
      <c r="D26" s="426"/>
      <c r="E26" s="426"/>
      <c r="F26" s="426"/>
      <c r="G26" s="426"/>
      <c r="H26" s="426"/>
      <c r="I26" s="426"/>
      <c r="J26" s="426"/>
      <c r="K26" s="426"/>
    </row>
    <row r="27" spans="1:13" ht="25.5" customHeight="1">
      <c r="A27" s="433" t="s">
        <v>137</v>
      </c>
      <c r="B27" s="425" t="s">
        <v>155</v>
      </c>
      <c r="C27" s="426">
        <f>SUM(C28:C34)</f>
        <v>0</v>
      </c>
      <c r="D27" s="426">
        <f t="shared" ref="D27:J27" si="3">SUM(D28:D34)</f>
        <v>0</v>
      </c>
      <c r="E27" s="426">
        <f t="shared" si="3"/>
        <v>0</v>
      </c>
      <c r="F27" s="426">
        <f t="shared" si="3"/>
        <v>0</v>
      </c>
      <c r="G27" s="426">
        <f t="shared" si="3"/>
        <v>0</v>
      </c>
      <c r="H27" s="426">
        <f t="shared" si="3"/>
        <v>0</v>
      </c>
      <c r="I27" s="426">
        <f t="shared" si="3"/>
        <v>0</v>
      </c>
      <c r="J27" s="426">
        <f t="shared" si="3"/>
        <v>0</v>
      </c>
      <c r="K27" s="426">
        <f>SUM(C27:J27)</f>
        <v>0</v>
      </c>
    </row>
    <row r="28" spans="1:13">
      <c r="A28" s="428" t="s">
        <v>133</v>
      </c>
      <c r="B28" s="425" t="s">
        <v>156</v>
      </c>
      <c r="C28" s="426"/>
      <c r="D28" s="426"/>
      <c r="E28" s="426"/>
      <c r="F28" s="426"/>
      <c r="G28" s="426"/>
      <c r="H28" s="426"/>
      <c r="I28" s="426"/>
      <c r="J28" s="426"/>
      <c r="K28" s="426"/>
    </row>
    <row r="29" spans="1:13">
      <c r="A29" s="428" t="s">
        <v>134</v>
      </c>
      <c r="B29" s="425" t="s">
        <v>157</v>
      </c>
      <c r="C29" s="426"/>
      <c r="D29" s="426"/>
      <c r="E29" s="426"/>
      <c r="F29" s="426"/>
      <c r="G29" s="426"/>
      <c r="H29" s="426"/>
      <c r="I29" s="426"/>
      <c r="J29" s="426"/>
      <c r="K29" s="426"/>
    </row>
    <row r="30" spans="1:13">
      <c r="A30" s="428" t="s">
        <v>135</v>
      </c>
      <c r="B30" s="425" t="s">
        <v>158</v>
      </c>
      <c r="C30" s="426"/>
      <c r="D30" s="426"/>
      <c r="E30" s="426"/>
      <c r="F30" s="426"/>
      <c r="G30" s="426"/>
      <c r="H30" s="426"/>
      <c r="I30" s="426"/>
      <c r="J30" s="426"/>
      <c r="K30" s="426"/>
    </row>
    <row r="31" spans="1:13">
      <c r="A31" s="428" t="s">
        <v>121</v>
      </c>
      <c r="B31" s="425" t="s">
        <v>159</v>
      </c>
      <c r="C31" s="426"/>
      <c r="D31" s="426"/>
      <c r="E31" s="426"/>
      <c r="F31" s="426"/>
      <c r="G31" s="426"/>
      <c r="H31" s="426"/>
      <c r="I31" s="426"/>
      <c r="J31" s="426"/>
      <c r="K31" s="426"/>
    </row>
    <row r="32" spans="1:13">
      <c r="A32" s="428" t="s">
        <v>123</v>
      </c>
      <c r="B32" s="425" t="s">
        <v>160</v>
      </c>
      <c r="C32" s="426"/>
      <c r="D32" s="426"/>
      <c r="E32" s="426"/>
      <c r="F32" s="426"/>
      <c r="G32" s="426"/>
      <c r="H32" s="426"/>
      <c r="I32" s="426"/>
      <c r="J32" s="426"/>
      <c r="K32" s="426"/>
    </row>
    <row r="33" spans="1:11">
      <c r="A33" s="428" t="s">
        <v>124</v>
      </c>
      <c r="B33" s="425" t="s">
        <v>161</v>
      </c>
      <c r="C33" s="426"/>
      <c r="D33" s="426"/>
      <c r="E33" s="426"/>
      <c r="F33" s="426"/>
      <c r="G33" s="426"/>
      <c r="H33" s="426"/>
      <c r="I33" s="426"/>
      <c r="J33" s="426"/>
      <c r="K33" s="426"/>
    </row>
    <row r="34" spans="1:11">
      <c r="A34" s="428" t="s">
        <v>136</v>
      </c>
      <c r="B34" s="425" t="s">
        <v>162</v>
      </c>
      <c r="C34" s="426"/>
      <c r="D34" s="426"/>
      <c r="E34" s="426"/>
      <c r="F34" s="426"/>
      <c r="G34" s="426"/>
      <c r="H34" s="426"/>
      <c r="I34" s="426"/>
      <c r="J34" s="426"/>
      <c r="K34" s="426"/>
    </row>
    <row r="35" spans="1:11">
      <c r="A35" s="432" t="s">
        <v>122</v>
      </c>
      <c r="B35" s="425" t="s">
        <v>163</v>
      </c>
      <c r="C35" s="430">
        <f>C19+C27</f>
        <v>0</v>
      </c>
      <c r="D35" s="430">
        <f t="shared" ref="D35:J35" si="4">D19+D27</f>
        <v>0</v>
      </c>
      <c r="E35" s="430">
        <f t="shared" si="4"/>
        <v>0</v>
      </c>
      <c r="F35" s="430">
        <f t="shared" si="4"/>
        <v>0</v>
      </c>
      <c r="G35" s="430">
        <f t="shared" si="4"/>
        <v>0</v>
      </c>
      <c r="H35" s="430">
        <f t="shared" si="4"/>
        <v>0</v>
      </c>
      <c r="I35" s="430">
        <f t="shared" si="4"/>
        <v>0</v>
      </c>
      <c r="J35" s="430">
        <f t="shared" si="4"/>
        <v>0</v>
      </c>
      <c r="K35" s="430">
        <f>SUM(C35:J35)</f>
        <v>0</v>
      </c>
    </row>
    <row r="36" spans="1:11" ht="25.5" customHeight="1">
      <c r="A36" s="433" t="s">
        <v>120</v>
      </c>
      <c r="B36" s="425" t="s">
        <v>164</v>
      </c>
      <c r="C36" s="426">
        <f>C18-C35</f>
        <v>3132</v>
      </c>
      <c r="D36" s="426">
        <f t="shared" ref="D36:K36" si="5">D18-D35</f>
        <v>3132</v>
      </c>
      <c r="E36" s="426">
        <f t="shared" si="5"/>
        <v>3132</v>
      </c>
      <c r="F36" s="426">
        <f t="shared" si="5"/>
        <v>3132</v>
      </c>
      <c r="G36" s="426">
        <f t="shared" si="5"/>
        <v>3132</v>
      </c>
      <c r="H36" s="426">
        <f t="shared" si="5"/>
        <v>3132</v>
      </c>
      <c r="I36" s="426">
        <f t="shared" si="5"/>
        <v>3132</v>
      </c>
      <c r="J36" s="426">
        <f t="shared" si="5"/>
        <v>3132</v>
      </c>
      <c r="K36" s="426">
        <f t="shared" si="5"/>
        <v>25056</v>
      </c>
    </row>
    <row r="37" spans="1:11">
      <c r="A37" s="434"/>
    </row>
  </sheetData>
  <mergeCells count="8">
    <mergeCell ref="A3:K3"/>
    <mergeCell ref="A4:K4"/>
    <mergeCell ref="A5:K5"/>
    <mergeCell ref="A8:A9"/>
    <mergeCell ref="B8:B9"/>
    <mergeCell ref="C8:C9"/>
    <mergeCell ref="D8:J8"/>
    <mergeCell ref="K8:K9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view="pageBreakPreview" zoomScale="60" zoomScaleNormal="100" workbookViewId="0">
      <selection activeCell="A6" sqref="A6:M6"/>
    </sheetView>
  </sheetViews>
  <sheetFormatPr defaultRowHeight="12.75"/>
  <cols>
    <col min="5" max="13" width="10.5703125" customWidth="1"/>
  </cols>
  <sheetData>
    <row r="1" spans="1:13">
      <c r="M1" s="77"/>
    </row>
    <row r="5" spans="1:13">
      <c r="A5" s="464" t="s">
        <v>613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5"/>
    </row>
    <row r="6" spans="1:13">
      <c r="A6" s="464" t="s">
        <v>563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5"/>
    </row>
    <row r="8" spans="1:13">
      <c r="A8" s="464" t="s">
        <v>418</v>
      </c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5"/>
    </row>
    <row r="9" spans="1:13">
      <c r="J9" s="9"/>
    </row>
    <row r="10" spans="1:13">
      <c r="B10" s="9"/>
      <c r="C10" s="9"/>
      <c r="H10" s="9"/>
      <c r="I10" s="9"/>
      <c r="J10" s="17"/>
      <c r="M10" s="78" t="s">
        <v>12</v>
      </c>
    </row>
    <row r="11" spans="1:13">
      <c r="A11" s="558" t="s">
        <v>224</v>
      </c>
      <c r="B11" s="559"/>
      <c r="C11" s="559"/>
      <c r="D11" s="560"/>
      <c r="E11" s="553" t="s">
        <v>11</v>
      </c>
      <c r="F11" s="554"/>
      <c r="G11" s="555"/>
      <c r="H11" s="556" t="s">
        <v>204</v>
      </c>
      <c r="I11" s="557"/>
      <c r="J11" s="555"/>
      <c r="K11" s="556" t="s">
        <v>281</v>
      </c>
      <c r="L11" s="557"/>
      <c r="M11" s="555"/>
    </row>
    <row r="12" spans="1:13" ht="25.5">
      <c r="A12" s="561"/>
      <c r="B12" s="562"/>
      <c r="C12" s="562"/>
      <c r="D12" s="563"/>
      <c r="E12" s="147" t="s">
        <v>285</v>
      </c>
      <c r="F12" s="291" t="s">
        <v>286</v>
      </c>
      <c r="G12" s="287" t="s">
        <v>434</v>
      </c>
      <c r="H12" s="147" t="s">
        <v>285</v>
      </c>
      <c r="I12" s="291" t="s">
        <v>286</v>
      </c>
      <c r="J12" s="287" t="s">
        <v>434</v>
      </c>
      <c r="K12" s="147" t="s">
        <v>285</v>
      </c>
      <c r="L12" s="291" t="s">
        <v>286</v>
      </c>
      <c r="M12" s="287" t="s">
        <v>434</v>
      </c>
    </row>
    <row r="13" spans="1:13">
      <c r="A13" s="5" t="s">
        <v>320</v>
      </c>
      <c r="B13" s="2"/>
      <c r="C13" s="2"/>
      <c r="D13" s="2"/>
      <c r="E13" s="20"/>
      <c r="F13" s="26"/>
      <c r="G13" s="20"/>
      <c r="H13" s="20">
        <f>SUM(H17+H15)</f>
        <v>3</v>
      </c>
      <c r="I13" s="20">
        <f>SUM(I17+I15)</f>
        <v>3</v>
      </c>
      <c r="J13" s="20">
        <f>SUM(J17+J15)</f>
        <v>3</v>
      </c>
      <c r="K13" s="20">
        <f>SUM(K15)</f>
        <v>1</v>
      </c>
      <c r="L13" s="20">
        <f>SUM(L15)</f>
        <v>1</v>
      </c>
      <c r="M13" s="20">
        <f>SUM(M15)</f>
        <v>1</v>
      </c>
    </row>
    <row r="14" spans="1:13">
      <c r="A14" s="1"/>
      <c r="B14" s="2"/>
      <c r="C14" s="2"/>
      <c r="D14" s="2"/>
      <c r="E14" s="21"/>
      <c r="F14" s="2"/>
      <c r="G14" s="23"/>
      <c r="H14" s="21"/>
      <c r="I14" s="21"/>
      <c r="J14" s="21"/>
      <c r="K14" s="21"/>
      <c r="L14" s="21"/>
      <c r="M14" s="21"/>
    </row>
    <row r="15" spans="1:13">
      <c r="A15" s="1"/>
      <c r="B15" s="2" t="s">
        <v>327</v>
      </c>
      <c r="C15" s="2"/>
      <c r="D15" s="2"/>
      <c r="E15" s="21"/>
      <c r="F15" s="2"/>
      <c r="G15" s="23"/>
      <c r="H15" s="21">
        <v>2</v>
      </c>
      <c r="I15" s="21">
        <v>2</v>
      </c>
      <c r="J15" s="21">
        <v>2</v>
      </c>
      <c r="K15" s="21">
        <v>1</v>
      </c>
      <c r="L15" s="21">
        <v>1</v>
      </c>
      <c r="M15" s="21">
        <v>1</v>
      </c>
    </row>
    <row r="16" spans="1:13">
      <c r="A16" s="1"/>
      <c r="B16" s="2"/>
      <c r="C16" s="2"/>
      <c r="D16" s="2"/>
      <c r="E16" s="21"/>
      <c r="F16" s="2"/>
      <c r="G16" s="21"/>
      <c r="H16" s="21"/>
      <c r="I16" s="21"/>
      <c r="J16" s="21"/>
      <c r="K16" s="21"/>
      <c r="L16" s="21"/>
      <c r="M16" s="21"/>
    </row>
    <row r="17" spans="1:13">
      <c r="A17" s="1"/>
      <c r="B17" s="2" t="s">
        <v>326</v>
      </c>
      <c r="C17" s="2"/>
      <c r="D17" s="2"/>
      <c r="E17" s="21"/>
      <c r="F17" s="2"/>
      <c r="G17" s="23"/>
      <c r="H17" s="21">
        <v>1</v>
      </c>
      <c r="I17" s="21">
        <v>1</v>
      </c>
      <c r="J17" s="21">
        <v>1</v>
      </c>
      <c r="K17" s="21">
        <v>0</v>
      </c>
      <c r="L17" s="21">
        <v>0</v>
      </c>
      <c r="M17" s="21">
        <v>0</v>
      </c>
    </row>
    <row r="18" spans="1:13">
      <c r="A18" s="1"/>
      <c r="B18" s="2"/>
      <c r="C18" s="2"/>
      <c r="D18" s="2"/>
      <c r="E18" s="21"/>
      <c r="F18" s="2"/>
      <c r="G18" s="23"/>
      <c r="H18" s="21"/>
      <c r="I18" s="1"/>
      <c r="J18" s="21"/>
      <c r="K18" s="21"/>
      <c r="L18" s="21"/>
      <c r="M18" s="21"/>
    </row>
    <row r="19" spans="1:13">
      <c r="A19" s="5"/>
      <c r="B19" s="2"/>
      <c r="C19" s="2"/>
      <c r="D19" s="2"/>
      <c r="E19" s="20"/>
      <c r="F19" s="5"/>
      <c r="G19" s="20"/>
      <c r="H19" s="20"/>
      <c r="I19" s="20"/>
      <c r="J19" s="20"/>
      <c r="K19" s="20"/>
      <c r="L19" s="20"/>
      <c r="M19" s="20"/>
    </row>
    <row r="20" spans="1:13" ht="13.5" thickBo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1"/>
    </row>
    <row r="21" spans="1:13" ht="15" customHeight="1" thickTop="1">
      <c r="A21" s="166"/>
      <c r="B21" s="167"/>
      <c r="C21" s="167"/>
      <c r="D21" s="168"/>
      <c r="E21" s="167"/>
      <c r="F21" s="167"/>
      <c r="G21" s="168" t="s">
        <v>19</v>
      </c>
      <c r="H21" s="168"/>
      <c r="I21" s="168"/>
      <c r="J21" s="168"/>
      <c r="K21" s="168">
        <f>SUM(H13+K13)</f>
        <v>4</v>
      </c>
      <c r="L21" s="168"/>
      <c r="M21" s="169"/>
    </row>
    <row r="22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</sheetData>
  <mergeCells count="7">
    <mergeCell ref="A5:M5"/>
    <mergeCell ref="A6:M6"/>
    <mergeCell ref="A8:M8"/>
    <mergeCell ref="E11:G11"/>
    <mergeCell ref="H11:J11"/>
    <mergeCell ref="K11:M11"/>
    <mergeCell ref="A11:D12"/>
  </mergeCells>
  <pageMargins left="0.78740157480314965" right="0.78740157480314965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50"/>
  <sheetViews>
    <sheetView view="pageBreakPreview" zoomScale="60" zoomScaleNormal="100" workbookViewId="0">
      <selection activeCell="A6" sqref="A6:H6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13">
      <c r="H1" s="77"/>
    </row>
    <row r="5" spans="1:13">
      <c r="A5" s="464" t="s">
        <v>614</v>
      </c>
      <c r="B5" s="464"/>
      <c r="C5" s="464"/>
      <c r="D5" s="464"/>
      <c r="E5" s="464"/>
      <c r="F5" s="464"/>
      <c r="G5" s="464"/>
      <c r="H5" s="464"/>
      <c r="I5" s="19"/>
      <c r="J5" s="19"/>
      <c r="K5" s="19"/>
      <c r="L5" s="19"/>
      <c r="M5" s="347"/>
    </row>
    <row r="6" spans="1:13">
      <c r="A6" s="464" t="s">
        <v>563</v>
      </c>
      <c r="B6" s="464"/>
      <c r="C6" s="464"/>
      <c r="D6" s="464"/>
      <c r="E6" s="464"/>
      <c r="F6" s="464"/>
      <c r="G6" s="464"/>
      <c r="H6" s="464"/>
      <c r="I6" s="19"/>
      <c r="J6" s="19"/>
      <c r="K6" s="19"/>
      <c r="L6" s="19"/>
      <c r="M6" s="347"/>
    </row>
    <row r="8" spans="1:13">
      <c r="A8" s="464" t="s">
        <v>421</v>
      </c>
      <c r="B8" s="464"/>
      <c r="C8" s="464"/>
      <c r="D8" s="464"/>
      <c r="E8" s="464"/>
      <c r="F8" s="464"/>
      <c r="G8" s="464"/>
      <c r="H8" s="464"/>
      <c r="I8" s="17"/>
    </row>
    <row r="9" spans="1:13">
      <c r="A9" s="17"/>
      <c r="B9" s="17"/>
      <c r="C9" s="17"/>
      <c r="D9" s="17"/>
      <c r="E9" s="17"/>
      <c r="F9" s="17"/>
      <c r="G9" s="17"/>
      <c r="H9" s="17"/>
      <c r="I9" s="17"/>
    </row>
    <row r="10" spans="1:13">
      <c r="A10" s="17"/>
      <c r="B10" s="17"/>
      <c r="C10" s="17"/>
      <c r="D10" s="17"/>
      <c r="E10" s="17"/>
      <c r="F10" s="17"/>
      <c r="G10" s="17"/>
      <c r="H10" s="17"/>
      <c r="I10" s="17"/>
    </row>
    <row r="11" spans="1:13">
      <c r="H11" s="9"/>
    </row>
    <row r="12" spans="1:13">
      <c r="B12" s="9"/>
      <c r="C12" s="9"/>
      <c r="G12" s="41"/>
      <c r="H12" s="289" t="s">
        <v>12</v>
      </c>
      <c r="I12" s="78"/>
    </row>
    <row r="13" spans="1:13" ht="25.5">
      <c r="A13" s="476" t="s">
        <v>52</v>
      </c>
      <c r="B13" s="478"/>
      <c r="C13" s="567" t="s">
        <v>203</v>
      </c>
      <c r="D13" s="524"/>
      <c r="E13" s="536"/>
      <c r="F13" s="147" t="s">
        <v>285</v>
      </c>
      <c r="G13" s="147" t="s">
        <v>286</v>
      </c>
      <c r="H13" s="351" t="s">
        <v>434</v>
      </c>
      <c r="I13" s="95"/>
    </row>
    <row r="14" spans="1:13" ht="25.5" customHeight="1">
      <c r="A14" s="248"/>
      <c r="B14" s="249"/>
      <c r="C14" s="564" t="s">
        <v>591</v>
      </c>
      <c r="D14" s="565"/>
      <c r="E14" s="566"/>
      <c r="F14" s="349">
        <v>9</v>
      </c>
      <c r="G14" s="349">
        <v>10</v>
      </c>
      <c r="H14" s="284">
        <v>10</v>
      </c>
      <c r="I14" s="144"/>
    </row>
    <row r="15" spans="1:13">
      <c r="A15" s="499" t="s">
        <v>298</v>
      </c>
      <c r="B15" s="500"/>
      <c r="C15" s="500"/>
      <c r="D15" s="500"/>
      <c r="E15" s="501"/>
      <c r="F15" s="22">
        <f>SUM(F14:F14)</f>
        <v>9</v>
      </c>
      <c r="G15" s="22">
        <f>SUM(G14:G14)</f>
        <v>10</v>
      </c>
      <c r="H15" s="22">
        <f>SUM(H14:H14)</f>
        <v>10</v>
      </c>
      <c r="I15" s="95"/>
    </row>
    <row r="16" spans="1:13">
      <c r="A16" s="7"/>
      <c r="B16" s="6"/>
      <c r="C16" s="13"/>
      <c r="D16" s="7"/>
      <c r="E16" s="7"/>
      <c r="F16" s="7"/>
      <c r="G16" s="118"/>
      <c r="H16" s="144"/>
      <c r="I16" s="95"/>
    </row>
    <row r="17" spans="1:9">
      <c r="A17" s="7"/>
      <c r="B17" s="7"/>
      <c r="C17" s="7"/>
      <c r="D17" s="7"/>
      <c r="E17" s="13"/>
      <c r="F17" s="7"/>
      <c r="G17" s="7"/>
      <c r="H17" s="7"/>
      <c r="I17" s="7"/>
    </row>
    <row r="18" spans="1:9">
      <c r="A18" s="6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6"/>
      <c r="B31" s="6"/>
      <c r="C31" s="7"/>
      <c r="D31" s="7"/>
      <c r="E31" s="7"/>
      <c r="F31" s="7"/>
      <c r="G31" s="6"/>
      <c r="H31" s="7"/>
      <c r="I31" s="6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6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6"/>
      <c r="B44" s="7"/>
      <c r="C44" s="7"/>
      <c r="D44" s="7"/>
      <c r="E44" s="6"/>
      <c r="F44" s="7"/>
      <c r="G44" s="6"/>
      <c r="H44" s="7"/>
      <c r="I44" s="6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6"/>
      <c r="B47" s="7"/>
      <c r="C47" s="7"/>
      <c r="D47" s="7"/>
      <c r="E47" s="6"/>
      <c r="F47" s="7"/>
      <c r="G47" s="6"/>
      <c r="H47" s="7"/>
      <c r="I47" s="6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6"/>
      <c r="E49" s="7"/>
      <c r="F49" s="7"/>
      <c r="G49" s="6"/>
      <c r="H49" s="6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</sheetData>
  <mergeCells count="7">
    <mergeCell ref="A15:E15"/>
    <mergeCell ref="C14:E14"/>
    <mergeCell ref="A5:H5"/>
    <mergeCell ref="A6:H6"/>
    <mergeCell ref="A8:H8"/>
    <mergeCell ref="C13:E13"/>
    <mergeCell ref="A13:B13"/>
  </mergeCells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J58"/>
  <sheetViews>
    <sheetView view="pageBreakPreview" zoomScale="60" zoomScaleNormal="100" workbookViewId="0">
      <selection activeCell="A3" sqref="A3:G3"/>
    </sheetView>
  </sheetViews>
  <sheetFormatPr defaultRowHeight="12.75"/>
  <cols>
    <col min="1" max="1" width="41.5703125" customWidth="1"/>
    <col min="2" max="7" width="10.5703125" customWidth="1"/>
  </cols>
  <sheetData>
    <row r="2" spans="1:10">
      <c r="A2" s="464" t="s">
        <v>615</v>
      </c>
      <c r="B2" s="464"/>
      <c r="C2" s="464"/>
      <c r="D2" s="464"/>
      <c r="E2" s="464"/>
      <c r="F2" s="464"/>
      <c r="G2" s="464"/>
    </row>
    <row r="3" spans="1:10">
      <c r="A3" s="464" t="s">
        <v>292</v>
      </c>
      <c r="B3" s="464"/>
      <c r="C3" s="464"/>
      <c r="D3" s="464"/>
      <c r="E3" s="464"/>
      <c r="F3" s="464"/>
      <c r="G3" s="464"/>
    </row>
    <row r="4" spans="1:10">
      <c r="B4" s="17"/>
    </row>
    <row r="5" spans="1:10">
      <c r="B5" s="17"/>
      <c r="C5" s="17"/>
      <c r="G5" s="41" t="s">
        <v>300</v>
      </c>
    </row>
    <row r="6" spans="1:10">
      <c r="A6" s="533" t="s">
        <v>224</v>
      </c>
      <c r="B6" s="570" t="s">
        <v>277</v>
      </c>
      <c r="C6" s="471"/>
      <c r="D6" s="472"/>
      <c r="E6" s="571" t="s">
        <v>278</v>
      </c>
      <c r="F6" s="572"/>
      <c r="G6" s="573"/>
      <c r="H6" s="7"/>
    </row>
    <row r="7" spans="1:10" ht="25.5">
      <c r="A7" s="534"/>
      <c r="B7" s="147" t="s">
        <v>285</v>
      </c>
      <c r="C7" s="147" t="s">
        <v>286</v>
      </c>
      <c r="D7" s="148" t="s">
        <v>284</v>
      </c>
      <c r="E7" s="147" t="s">
        <v>285</v>
      </c>
      <c r="F7" s="147" t="s">
        <v>286</v>
      </c>
      <c r="G7" s="148" t="s">
        <v>284</v>
      </c>
      <c r="H7" s="7"/>
    </row>
    <row r="8" spans="1:10">
      <c r="A8" s="568"/>
      <c r="B8" s="21"/>
      <c r="C8" s="21"/>
      <c r="D8" s="28"/>
      <c r="E8" s="21"/>
      <c r="F8" s="21"/>
      <c r="G8" s="21"/>
      <c r="H8" s="7"/>
    </row>
    <row r="9" spans="1:10">
      <c r="A9" s="569"/>
      <c r="B9" s="21"/>
      <c r="C9" s="21"/>
      <c r="D9" s="28"/>
      <c r="E9" s="21"/>
      <c r="F9" s="21"/>
      <c r="G9" s="21"/>
      <c r="H9" s="7"/>
    </row>
    <row r="10" spans="1:10">
      <c r="A10" s="1"/>
      <c r="B10" s="21"/>
      <c r="C10" s="21"/>
      <c r="D10" s="28"/>
      <c r="E10" s="21"/>
      <c r="F10" s="21"/>
      <c r="G10" s="21"/>
      <c r="H10" s="7"/>
    </row>
    <row r="11" spans="1:10">
      <c r="A11" s="1"/>
      <c r="B11" s="79"/>
      <c r="C11" s="79"/>
      <c r="D11" s="160"/>
      <c r="E11" s="79"/>
      <c r="F11" s="79"/>
      <c r="G11" s="79"/>
      <c r="H11" s="96"/>
      <c r="I11" s="164"/>
      <c r="J11" s="164"/>
    </row>
    <row r="12" spans="1:10">
      <c r="A12" s="1"/>
      <c r="B12" s="79"/>
      <c r="C12" s="79"/>
      <c r="D12" s="160"/>
      <c r="E12" s="79"/>
      <c r="F12" s="79"/>
      <c r="G12" s="79"/>
      <c r="H12" s="96"/>
      <c r="I12" s="164"/>
      <c r="J12" s="164"/>
    </row>
    <row r="13" spans="1:10">
      <c r="A13" s="1"/>
      <c r="B13" s="79"/>
      <c r="C13" s="79"/>
      <c r="D13" s="160"/>
      <c r="E13" s="79"/>
      <c r="F13" s="79"/>
      <c r="G13" s="79"/>
      <c r="H13" s="96"/>
      <c r="I13" s="164"/>
      <c r="J13" s="164"/>
    </row>
    <row r="14" spans="1:10">
      <c r="A14" s="158"/>
      <c r="B14" s="145"/>
      <c r="C14" s="145"/>
      <c r="D14" s="145"/>
      <c r="E14" s="145"/>
      <c r="F14" s="145"/>
      <c r="G14" s="145"/>
      <c r="H14" s="96"/>
      <c r="J14" s="164"/>
    </row>
    <row r="15" spans="1:10">
      <c r="A15" s="1"/>
      <c r="B15" s="21"/>
      <c r="C15" s="21"/>
      <c r="D15" s="28"/>
      <c r="E15" s="21"/>
      <c r="F15" s="21"/>
      <c r="G15" s="21"/>
      <c r="H15" s="7"/>
    </row>
    <row r="16" spans="1:10">
      <c r="A16" s="1"/>
      <c r="B16" s="21"/>
      <c r="C16" s="21"/>
      <c r="D16" s="28"/>
      <c r="E16" s="21"/>
      <c r="F16" s="21"/>
      <c r="G16" s="21"/>
      <c r="H16" s="7"/>
    </row>
    <row r="17" spans="1:8">
      <c r="A17" s="1"/>
      <c r="B17" s="21"/>
      <c r="C17" s="21"/>
      <c r="D17" s="28"/>
      <c r="E17" s="21"/>
      <c r="F17" s="21"/>
      <c r="G17" s="21"/>
      <c r="H17" s="7"/>
    </row>
    <row r="18" spans="1:8">
      <c r="A18" s="1"/>
      <c r="B18" s="21"/>
      <c r="C18" s="21"/>
      <c r="D18" s="28"/>
      <c r="E18" s="21"/>
      <c r="F18" s="21"/>
      <c r="G18" s="21"/>
      <c r="H18" s="7"/>
    </row>
    <row r="19" spans="1:8">
      <c r="A19" s="1"/>
      <c r="B19" s="21"/>
      <c r="C19" s="21"/>
      <c r="D19" s="28"/>
      <c r="E19" s="21"/>
      <c r="F19" s="21"/>
      <c r="G19" s="21"/>
      <c r="H19" s="7"/>
    </row>
    <row r="20" spans="1:8">
      <c r="A20" s="1"/>
      <c r="B20" s="21"/>
      <c r="C20" s="21"/>
      <c r="D20" s="28"/>
      <c r="E20" s="21"/>
      <c r="F20" s="21"/>
      <c r="G20" s="21"/>
      <c r="H20" s="7"/>
    </row>
    <row r="21" spans="1:8">
      <c r="A21" s="1"/>
      <c r="B21" s="21"/>
      <c r="C21" s="21"/>
      <c r="D21" s="28"/>
      <c r="E21" s="21"/>
      <c r="F21" s="21"/>
      <c r="G21" s="21"/>
      <c r="H21" s="7"/>
    </row>
    <row r="22" spans="1:8">
      <c r="A22" s="1"/>
      <c r="B22" s="21"/>
      <c r="C22" s="21"/>
      <c r="D22" s="28"/>
      <c r="E22" s="21"/>
      <c r="F22" s="21"/>
      <c r="G22" s="21"/>
      <c r="H22" s="7"/>
    </row>
    <row r="23" spans="1:8">
      <c r="A23" s="1"/>
      <c r="B23" s="21"/>
      <c r="C23" s="21"/>
      <c r="D23" s="28"/>
      <c r="E23" s="21"/>
      <c r="F23" s="21"/>
      <c r="G23" s="21"/>
      <c r="H23" s="7"/>
    </row>
    <row r="24" spans="1:8">
      <c r="A24" s="1"/>
      <c r="B24" s="21"/>
      <c r="C24" s="21"/>
      <c r="D24" s="28"/>
      <c r="E24" s="21"/>
      <c r="F24" s="21"/>
      <c r="G24" s="21"/>
      <c r="H24" s="7"/>
    </row>
    <row r="25" spans="1:8">
      <c r="A25" s="1"/>
      <c r="B25" s="21"/>
      <c r="C25" s="21"/>
      <c r="D25" s="28"/>
      <c r="E25" s="21"/>
      <c r="F25" s="21"/>
      <c r="G25" s="21"/>
      <c r="H25" s="7"/>
    </row>
    <row r="26" spans="1:8">
      <c r="A26" s="1"/>
      <c r="B26" s="21"/>
      <c r="C26" s="21"/>
      <c r="D26" s="28"/>
      <c r="E26" s="21"/>
      <c r="F26" s="21"/>
      <c r="G26" s="21"/>
      <c r="H26" s="7"/>
    </row>
    <row r="27" spans="1:8">
      <c r="A27" s="1"/>
      <c r="B27" s="21"/>
      <c r="C27" s="21"/>
      <c r="D27" s="28"/>
      <c r="E27" s="21"/>
      <c r="F27" s="21"/>
      <c r="G27" s="21"/>
      <c r="H27" s="7"/>
    </row>
    <row r="28" spans="1:8">
      <c r="A28" s="1"/>
      <c r="B28" s="21"/>
      <c r="C28" s="21"/>
      <c r="D28" s="28"/>
      <c r="E28" s="21"/>
      <c r="F28" s="21"/>
      <c r="G28" s="21"/>
      <c r="H28" s="7"/>
    </row>
    <row r="29" spans="1:8">
      <c r="A29" s="1"/>
      <c r="B29" s="21"/>
      <c r="C29" s="21"/>
      <c r="D29" s="28"/>
      <c r="E29" s="21"/>
      <c r="F29" s="21"/>
      <c r="G29" s="21"/>
      <c r="H29" s="7"/>
    </row>
    <row r="30" spans="1:8">
      <c r="A30" s="1"/>
      <c r="B30" s="21"/>
      <c r="C30" s="21"/>
      <c r="D30" s="28"/>
      <c r="E30" s="21"/>
      <c r="F30" s="21"/>
      <c r="G30" s="21"/>
      <c r="H30" s="7"/>
    </row>
    <row r="31" spans="1:8">
      <c r="A31" s="1"/>
      <c r="B31" s="21"/>
      <c r="C31" s="21"/>
      <c r="D31" s="28"/>
      <c r="E31" s="21"/>
      <c r="F31" s="21"/>
      <c r="G31" s="21"/>
      <c r="H31" s="7"/>
    </row>
    <row r="32" spans="1:8">
      <c r="A32" s="1"/>
      <c r="B32" s="21"/>
      <c r="C32" s="21"/>
      <c r="D32" s="28"/>
      <c r="E32" s="21"/>
      <c r="F32" s="21"/>
      <c r="G32" s="21"/>
      <c r="H32" s="7"/>
    </row>
    <row r="33" spans="1:8">
      <c r="A33" s="1"/>
      <c r="B33" s="21"/>
      <c r="C33" s="21"/>
      <c r="D33" s="28"/>
      <c r="E33" s="21"/>
      <c r="F33" s="21"/>
      <c r="G33" s="21"/>
      <c r="H33" s="7"/>
    </row>
    <row r="34" spans="1:8">
      <c r="A34" s="1"/>
      <c r="B34" s="21"/>
      <c r="C34" s="21"/>
      <c r="D34" s="28"/>
      <c r="E34" s="21"/>
      <c r="F34" s="21"/>
      <c r="G34" s="21"/>
      <c r="H34" s="7"/>
    </row>
    <row r="35" spans="1:8">
      <c r="A35" s="1"/>
      <c r="B35" s="21"/>
      <c r="C35" s="21"/>
      <c r="D35" s="28"/>
      <c r="E35" s="21"/>
      <c r="F35" s="21"/>
      <c r="G35" s="21"/>
      <c r="H35" s="7"/>
    </row>
    <row r="36" spans="1:8">
      <c r="A36" s="1"/>
      <c r="B36" s="21"/>
      <c r="C36" s="21"/>
      <c r="D36" s="28"/>
      <c r="E36" s="21"/>
      <c r="F36" s="21"/>
      <c r="G36" s="21"/>
      <c r="H36" s="7"/>
    </row>
    <row r="37" spans="1:8">
      <c r="A37" s="1"/>
      <c r="B37" s="21"/>
      <c r="C37" s="21"/>
      <c r="D37" s="28"/>
      <c r="E37" s="21"/>
      <c r="F37" s="21"/>
      <c r="G37" s="21"/>
      <c r="H37" s="7"/>
    </row>
    <row r="38" spans="1:8">
      <c r="A38" s="1"/>
      <c r="B38" s="21"/>
      <c r="C38" s="21"/>
      <c r="D38" s="28"/>
      <c r="E38" s="21"/>
      <c r="F38" s="21"/>
      <c r="G38" s="21"/>
      <c r="H38" s="7"/>
    </row>
    <row r="39" spans="1:8">
      <c r="A39" s="1"/>
      <c r="B39" s="21"/>
      <c r="C39" s="21"/>
      <c r="D39" s="28"/>
      <c r="E39" s="21"/>
      <c r="F39" s="21"/>
      <c r="G39" s="21"/>
      <c r="H39" s="7"/>
    </row>
    <row r="40" spans="1:8">
      <c r="A40" s="1"/>
      <c r="B40" s="21"/>
      <c r="C40" s="21"/>
      <c r="D40" s="28"/>
      <c r="E40" s="21"/>
      <c r="F40" s="21"/>
      <c r="G40" s="21"/>
      <c r="H40" s="7"/>
    </row>
    <row r="41" spans="1:8">
      <c r="A41" s="1"/>
      <c r="B41" s="21"/>
      <c r="C41" s="21"/>
      <c r="D41" s="28"/>
      <c r="E41" s="21"/>
      <c r="F41" s="21"/>
      <c r="G41" s="21"/>
      <c r="H41" s="7"/>
    </row>
    <row r="42" spans="1:8">
      <c r="A42" s="1"/>
      <c r="B42" s="21"/>
      <c r="C42" s="21"/>
      <c r="D42" s="28"/>
      <c r="E42" s="21"/>
      <c r="F42" s="21"/>
      <c r="G42" s="21"/>
      <c r="H42" s="7"/>
    </row>
    <row r="43" spans="1:8">
      <c r="A43" s="1"/>
      <c r="B43" s="21"/>
      <c r="C43" s="21"/>
      <c r="D43" s="28"/>
      <c r="E43" s="21"/>
      <c r="F43" s="21"/>
      <c r="G43" s="21"/>
      <c r="H43" s="7"/>
    </row>
    <row r="44" spans="1:8">
      <c r="A44" s="1"/>
      <c r="B44" s="21"/>
      <c r="C44" s="21"/>
      <c r="D44" s="28"/>
      <c r="E44" s="21"/>
      <c r="F44" s="21"/>
      <c r="G44" s="21"/>
      <c r="H44" s="7"/>
    </row>
    <row r="45" spans="1:8">
      <c r="A45" s="1"/>
      <c r="B45" s="21"/>
      <c r="C45" s="21"/>
      <c r="D45" s="28"/>
      <c r="E45" s="21"/>
      <c r="F45" s="21"/>
      <c r="G45" s="21"/>
      <c r="H45" s="7"/>
    </row>
    <row r="46" spans="1:8">
      <c r="A46" s="3"/>
      <c r="B46" s="21"/>
      <c r="C46" s="35"/>
      <c r="D46" s="11"/>
      <c r="E46" s="21"/>
      <c r="F46" s="21"/>
      <c r="G46" s="21"/>
      <c r="H46" s="7"/>
    </row>
    <row r="47" spans="1:8">
      <c r="A47" s="1"/>
      <c r="B47" s="21"/>
      <c r="C47" s="28"/>
      <c r="D47" s="28"/>
      <c r="E47" s="21"/>
      <c r="F47" s="21"/>
      <c r="G47" s="21"/>
      <c r="H47" s="7"/>
    </row>
    <row r="48" spans="1:8">
      <c r="A48" s="1"/>
      <c r="B48" s="21"/>
      <c r="C48" s="28"/>
      <c r="D48" s="28"/>
      <c r="E48" s="21"/>
      <c r="F48" s="21"/>
      <c r="G48" s="21"/>
      <c r="H48" s="7"/>
    </row>
    <row r="49" spans="1:8">
      <c r="A49" s="1"/>
      <c r="B49" s="21"/>
      <c r="C49" s="28"/>
      <c r="D49" s="28"/>
      <c r="E49" s="21"/>
      <c r="F49" s="21"/>
      <c r="G49" s="21"/>
      <c r="H49" s="7"/>
    </row>
    <row r="50" spans="1:8">
      <c r="A50" s="1"/>
      <c r="B50" s="21"/>
      <c r="C50" s="28"/>
      <c r="D50" s="28"/>
      <c r="E50" s="21"/>
      <c r="F50" s="21"/>
      <c r="G50" s="21"/>
      <c r="H50" s="7"/>
    </row>
    <row r="51" spans="1:8">
      <c r="A51" s="1"/>
      <c r="B51" s="21"/>
      <c r="C51" s="28"/>
      <c r="D51" s="28"/>
      <c r="E51" s="21"/>
      <c r="F51" s="21"/>
      <c r="G51" s="21"/>
      <c r="H51" s="7"/>
    </row>
    <row r="52" spans="1:8">
      <c r="A52" s="1"/>
      <c r="B52" s="21"/>
      <c r="C52" s="28"/>
      <c r="D52" s="28"/>
      <c r="E52" s="21"/>
      <c r="F52" s="21"/>
      <c r="G52" s="21"/>
      <c r="H52" s="7"/>
    </row>
    <row r="53" spans="1:8">
      <c r="A53" s="1"/>
      <c r="B53" s="21"/>
      <c r="C53" s="28"/>
      <c r="D53" s="28"/>
      <c r="E53" s="21"/>
      <c r="F53" s="21"/>
      <c r="G53" s="21"/>
      <c r="H53" s="7"/>
    </row>
    <row r="54" spans="1:8">
      <c r="A54" s="1"/>
      <c r="B54" s="21"/>
      <c r="C54" s="28"/>
      <c r="D54" s="28"/>
      <c r="E54" s="21"/>
      <c r="F54" s="21"/>
      <c r="G54" s="21"/>
      <c r="H54" s="7"/>
    </row>
    <row r="55" spans="1:8">
      <c r="A55" s="1"/>
      <c r="B55" s="21"/>
      <c r="C55" s="28"/>
      <c r="D55" s="28"/>
      <c r="E55" s="21"/>
      <c r="F55" s="21"/>
      <c r="G55" s="21"/>
      <c r="H55" s="7"/>
    </row>
    <row r="56" spans="1:8">
      <c r="A56" s="1"/>
      <c r="B56" s="21"/>
      <c r="C56" s="28"/>
      <c r="D56" s="28"/>
      <c r="E56" s="21"/>
      <c r="F56" s="21"/>
      <c r="G56" s="21"/>
      <c r="H56" s="7"/>
    </row>
    <row r="57" spans="1:8">
      <c r="A57" s="1"/>
      <c r="B57" s="21"/>
      <c r="C57" s="28"/>
      <c r="D57" s="28"/>
      <c r="E57" s="21"/>
      <c r="F57" s="21"/>
      <c r="G57" s="21"/>
      <c r="H57" s="7"/>
    </row>
    <row r="58" spans="1:8">
      <c r="A58" s="1"/>
      <c r="B58" s="21"/>
      <c r="C58" s="28"/>
      <c r="D58" s="28"/>
      <c r="E58" s="21"/>
      <c r="F58" s="21"/>
      <c r="G58" s="21"/>
      <c r="H58" s="7"/>
    </row>
  </sheetData>
  <mergeCells count="6">
    <mergeCell ref="A2:G2"/>
    <mergeCell ref="A3:G3"/>
    <mergeCell ref="A8:A9"/>
    <mergeCell ref="B6:D6"/>
    <mergeCell ref="E6:G6"/>
    <mergeCell ref="A6:A7"/>
  </mergeCells>
  <pageMargins left="0.78740157480314965" right="0.78740157480314965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8"/>
  <sheetViews>
    <sheetView view="pageBreakPreview" zoomScale="60" zoomScaleNormal="100" workbookViewId="0">
      <selection activeCell="A4" sqref="A4:J4"/>
    </sheetView>
  </sheetViews>
  <sheetFormatPr defaultRowHeight="12.75"/>
  <cols>
    <col min="1" max="1" width="16.5703125" customWidth="1"/>
    <col min="7" max="7" width="11" customWidth="1"/>
    <col min="8" max="10" width="13.85546875" customWidth="1"/>
  </cols>
  <sheetData>
    <row r="1" spans="1:11">
      <c r="J1" s="77"/>
    </row>
    <row r="3" spans="1:11">
      <c r="A3" s="464" t="s">
        <v>616</v>
      </c>
      <c r="B3" s="464"/>
      <c r="C3" s="464"/>
      <c r="D3" s="464"/>
      <c r="E3" s="464"/>
      <c r="F3" s="464"/>
      <c r="G3" s="464"/>
      <c r="H3" s="464"/>
      <c r="I3" s="464"/>
      <c r="J3" s="464"/>
    </row>
    <row r="4" spans="1:11">
      <c r="A4" s="464" t="s">
        <v>592</v>
      </c>
      <c r="B4" s="464"/>
      <c r="C4" s="464"/>
      <c r="D4" s="464"/>
      <c r="E4" s="464"/>
      <c r="F4" s="464"/>
      <c r="G4" s="464"/>
      <c r="H4" s="464"/>
      <c r="I4" s="464"/>
      <c r="J4" s="464"/>
    </row>
    <row r="5" spans="1:11">
      <c r="A5" s="464" t="s">
        <v>170</v>
      </c>
      <c r="B5" s="464"/>
      <c r="C5" s="464"/>
      <c r="D5" s="464"/>
      <c r="E5" s="464"/>
      <c r="F5" s="464"/>
      <c r="G5" s="464"/>
      <c r="H5" s="464"/>
      <c r="I5" s="464"/>
      <c r="J5" s="464"/>
    </row>
    <row r="6" spans="1:11">
      <c r="B6" s="18"/>
      <c r="C6" s="19"/>
      <c r="D6" s="19"/>
      <c r="E6" s="18"/>
      <c r="H6" s="10"/>
    </row>
    <row r="7" spans="1:11">
      <c r="B7" s="18"/>
      <c r="C7" s="19"/>
      <c r="D7" s="19"/>
      <c r="E7" s="18"/>
      <c r="H7" s="10"/>
    </row>
    <row r="8" spans="1:11">
      <c r="B8" s="18"/>
      <c r="C8" s="19"/>
      <c r="D8" s="19"/>
      <c r="E8" s="18"/>
      <c r="H8" s="10"/>
    </row>
    <row r="9" spans="1:11">
      <c r="A9" s="7"/>
      <c r="B9" s="7"/>
      <c r="C9" s="7"/>
      <c r="D9" s="7"/>
      <c r="E9" s="7"/>
      <c r="F9" s="7"/>
      <c r="G9" s="7"/>
      <c r="H9" s="7"/>
    </row>
    <row r="10" spans="1:11">
      <c r="B10" s="277"/>
      <c r="C10" s="19"/>
      <c r="D10" s="19"/>
      <c r="E10" s="277"/>
      <c r="H10" s="10"/>
      <c r="J10" s="144"/>
      <c r="K10" s="7"/>
    </row>
    <row r="11" spans="1:11">
      <c r="B11" s="277"/>
      <c r="C11" s="19"/>
      <c r="D11" s="19"/>
      <c r="E11" s="277"/>
      <c r="H11" s="10"/>
      <c r="I11" s="278"/>
      <c r="J11" s="289" t="s">
        <v>300</v>
      </c>
      <c r="K11" s="7"/>
    </row>
    <row r="12" spans="1:11">
      <c r="A12" s="558" t="s">
        <v>279</v>
      </c>
      <c r="B12" s="574"/>
      <c r="C12" s="574"/>
      <c r="D12" s="574"/>
      <c r="E12" s="574"/>
      <c r="F12" s="574"/>
      <c r="G12" s="575"/>
      <c r="H12" s="579" t="s">
        <v>285</v>
      </c>
      <c r="I12" s="579" t="s">
        <v>286</v>
      </c>
      <c r="J12" s="589" t="s">
        <v>434</v>
      </c>
      <c r="K12" s="7"/>
    </row>
    <row r="13" spans="1:11">
      <c r="A13" s="576"/>
      <c r="B13" s="577"/>
      <c r="C13" s="577"/>
      <c r="D13" s="577"/>
      <c r="E13" s="577"/>
      <c r="F13" s="577"/>
      <c r="G13" s="578"/>
      <c r="H13" s="580"/>
      <c r="I13" s="581"/>
      <c r="J13" s="590"/>
      <c r="K13" s="7"/>
    </row>
    <row r="14" spans="1:11">
      <c r="A14" s="1"/>
      <c r="B14" s="2"/>
      <c r="C14" s="2"/>
      <c r="D14" s="2"/>
      <c r="E14" s="2"/>
      <c r="F14" s="2"/>
      <c r="G14" s="28"/>
      <c r="H14" s="21"/>
      <c r="I14" s="21"/>
      <c r="J14" s="21"/>
      <c r="K14" s="7"/>
    </row>
    <row r="15" spans="1:11">
      <c r="A15" s="5" t="s">
        <v>13</v>
      </c>
      <c r="B15" s="2"/>
      <c r="C15" s="2"/>
      <c r="D15" s="2"/>
      <c r="E15" s="2"/>
      <c r="F15" s="2"/>
      <c r="G15" s="28"/>
      <c r="H15" s="145">
        <f>SUM(H16:H17)</f>
        <v>500</v>
      </c>
      <c r="I15" s="145">
        <f>SUM(I16:I17)</f>
        <v>3510</v>
      </c>
      <c r="J15" s="145">
        <f>SUM(J16:J17)</f>
        <v>0</v>
      </c>
      <c r="K15" s="7"/>
    </row>
    <row r="16" spans="1:11">
      <c r="A16" s="31" t="s">
        <v>427</v>
      </c>
      <c r="B16" s="2"/>
      <c r="C16" s="2"/>
      <c r="D16" s="2"/>
      <c r="E16" s="2"/>
      <c r="F16" s="2"/>
      <c r="G16" s="28"/>
      <c r="H16" s="79">
        <v>500</v>
      </c>
      <c r="I16" s="79">
        <v>3510</v>
      </c>
      <c r="J16" s="79">
        <v>0</v>
      </c>
      <c r="K16" s="7"/>
    </row>
    <row r="17" spans="1:11">
      <c r="A17" s="31" t="s">
        <v>428</v>
      </c>
      <c r="B17" s="2"/>
      <c r="C17" s="2"/>
      <c r="D17" s="2"/>
      <c r="E17" s="2"/>
      <c r="F17" s="2"/>
      <c r="G17" s="160"/>
      <c r="H17" s="28">
        <v>0</v>
      </c>
      <c r="I17" s="28">
        <v>0</v>
      </c>
      <c r="J17" s="28">
        <v>0</v>
      </c>
      <c r="K17" s="7"/>
    </row>
    <row r="18" spans="1:11">
      <c r="A18" s="1"/>
      <c r="B18" s="2"/>
      <c r="C18" s="2"/>
      <c r="D18" s="2"/>
      <c r="E18" s="2"/>
      <c r="F18" s="2"/>
      <c r="G18" s="160"/>
      <c r="H18" s="28"/>
      <c r="I18" s="28"/>
      <c r="J18" s="28"/>
      <c r="K18" s="7"/>
    </row>
    <row r="19" spans="1:11">
      <c r="A19" s="521" t="s">
        <v>102</v>
      </c>
      <c r="B19" s="522"/>
      <c r="C19" s="522"/>
      <c r="D19" s="522"/>
      <c r="E19" s="522"/>
      <c r="F19" s="522"/>
      <c r="G19" s="523"/>
      <c r="H19" s="279">
        <v>0</v>
      </c>
      <c r="I19" s="279">
        <v>0</v>
      </c>
      <c r="J19" s="279">
        <v>0</v>
      </c>
      <c r="K19" s="7"/>
    </row>
    <row r="20" spans="1:11">
      <c r="A20" s="1"/>
      <c r="B20" s="2"/>
      <c r="C20" s="2"/>
      <c r="D20" s="2"/>
      <c r="E20" s="2"/>
      <c r="F20" s="2"/>
      <c r="G20" s="28"/>
      <c r="H20" s="79"/>
      <c r="I20" s="79"/>
      <c r="J20" s="279"/>
      <c r="K20" s="7"/>
    </row>
    <row r="21" spans="1:11" s="9" customFormat="1">
      <c r="A21" s="5" t="s">
        <v>435</v>
      </c>
      <c r="B21" s="26"/>
      <c r="C21" s="26"/>
      <c r="D21" s="26"/>
      <c r="E21" s="26"/>
      <c r="F21" s="26"/>
      <c r="G21" s="27"/>
      <c r="H21" s="145">
        <f>H19+H15</f>
        <v>500</v>
      </c>
      <c r="I21" s="145">
        <f t="shared" ref="I21:J21" si="0">I19+I15</f>
        <v>3510</v>
      </c>
      <c r="J21" s="145">
        <f t="shared" si="0"/>
        <v>0</v>
      </c>
    </row>
    <row r="22" spans="1:11">
      <c r="A22" s="7"/>
      <c r="B22" s="7"/>
      <c r="C22" s="7"/>
      <c r="D22" s="7"/>
      <c r="E22" s="7"/>
      <c r="F22" s="7"/>
      <c r="G22" s="7"/>
      <c r="H22" s="7"/>
      <c r="I22" s="7"/>
    </row>
    <row r="23" spans="1:11">
      <c r="A23" s="157"/>
      <c r="B23" s="157"/>
      <c r="C23" s="157"/>
      <c r="D23" s="157"/>
      <c r="E23" s="157"/>
      <c r="F23" s="157"/>
      <c r="G23" s="157"/>
      <c r="H23" s="157"/>
      <c r="I23" s="157"/>
      <c r="J23" s="292"/>
      <c r="K23" s="7"/>
    </row>
    <row r="24" spans="1:11">
      <c r="A24" s="558" t="s">
        <v>436</v>
      </c>
      <c r="B24" s="559"/>
      <c r="C24" s="559"/>
      <c r="D24" s="559"/>
      <c r="E24" s="559"/>
      <c r="F24" s="559"/>
      <c r="G24" s="560"/>
      <c r="H24" s="533" t="s">
        <v>437</v>
      </c>
      <c r="I24" s="579" t="s">
        <v>80</v>
      </c>
      <c r="J24" s="579" t="s">
        <v>81</v>
      </c>
      <c r="K24" s="7"/>
    </row>
    <row r="25" spans="1:11">
      <c r="A25" s="561"/>
      <c r="B25" s="562"/>
      <c r="C25" s="562"/>
      <c r="D25" s="562"/>
      <c r="E25" s="562"/>
      <c r="F25" s="562"/>
      <c r="G25" s="563"/>
      <c r="H25" s="534"/>
      <c r="I25" s="581"/>
      <c r="J25" s="581"/>
      <c r="K25" s="7"/>
    </row>
    <row r="26" spans="1:11">
      <c r="A26" s="1" t="s">
        <v>438</v>
      </c>
      <c r="B26" s="2"/>
      <c r="C26" s="2"/>
      <c r="D26" s="2"/>
      <c r="E26" s="2"/>
      <c r="F26" s="2"/>
      <c r="G26" s="2"/>
      <c r="H26" s="21"/>
      <c r="I26" s="21"/>
      <c r="J26" s="21"/>
      <c r="K26" s="7"/>
    </row>
    <row r="27" spans="1:11">
      <c r="A27" s="1"/>
      <c r="B27" s="2" t="s">
        <v>439</v>
      </c>
      <c r="C27" s="2"/>
      <c r="D27" s="2"/>
      <c r="E27" s="2"/>
      <c r="F27" s="2"/>
      <c r="G27" s="2"/>
      <c r="H27" s="226">
        <f t="shared" ref="H27:H32" si="1">SUM(I27)</f>
        <v>0</v>
      </c>
      <c r="I27" s="226">
        <v>0</v>
      </c>
      <c r="J27" s="226">
        <v>0</v>
      </c>
      <c r="K27" s="7"/>
    </row>
    <row r="28" spans="1:11">
      <c r="A28" s="1"/>
      <c r="B28" s="585" t="s">
        <v>440</v>
      </c>
      <c r="C28" s="585"/>
      <c r="D28" s="585"/>
      <c r="E28" s="585"/>
      <c r="F28" s="585"/>
      <c r="G28" s="591"/>
      <c r="H28" s="226">
        <f t="shared" si="1"/>
        <v>0</v>
      </c>
      <c r="I28" s="226">
        <v>0</v>
      </c>
      <c r="J28" s="316">
        <v>0</v>
      </c>
      <c r="K28" s="7"/>
    </row>
    <row r="29" spans="1:11">
      <c r="A29" s="1"/>
      <c r="B29" s="317" t="s">
        <v>441</v>
      </c>
      <c r="C29" s="317"/>
      <c r="D29" s="318"/>
      <c r="E29" s="318"/>
      <c r="F29" s="2"/>
      <c r="G29" s="2"/>
      <c r="H29" s="226">
        <f t="shared" si="1"/>
        <v>0</v>
      </c>
      <c r="I29" s="226">
        <v>0</v>
      </c>
      <c r="J29" s="316">
        <v>0</v>
      </c>
      <c r="K29" s="7"/>
    </row>
    <row r="30" spans="1:11">
      <c r="A30" s="1"/>
      <c r="B30" s="592" t="s">
        <v>4</v>
      </c>
      <c r="C30" s="592"/>
      <c r="D30" s="592"/>
      <c r="E30" s="592"/>
      <c r="F30" s="592"/>
      <c r="G30" s="592"/>
      <c r="H30" s="226">
        <f t="shared" si="1"/>
        <v>0</v>
      </c>
      <c r="I30" s="226">
        <v>0</v>
      </c>
      <c r="J30" s="316">
        <v>0</v>
      </c>
      <c r="K30" s="7"/>
    </row>
    <row r="31" spans="1:11">
      <c r="A31" s="1"/>
      <c r="B31" s="592" t="s">
        <v>341</v>
      </c>
      <c r="C31" s="592"/>
      <c r="D31" s="592"/>
      <c r="E31" s="592"/>
      <c r="F31" s="592"/>
      <c r="G31" s="592"/>
      <c r="H31" s="226">
        <f t="shared" si="1"/>
        <v>0</v>
      </c>
      <c r="I31" s="316">
        <v>0</v>
      </c>
      <c r="J31" s="316">
        <v>0</v>
      </c>
      <c r="K31" s="7"/>
    </row>
    <row r="32" spans="1:11">
      <c r="A32" s="1"/>
      <c r="B32" s="319" t="s">
        <v>442</v>
      </c>
      <c r="C32" s="319"/>
      <c r="D32" s="319"/>
      <c r="E32" s="319"/>
      <c r="F32" s="15"/>
      <c r="G32" s="15"/>
      <c r="H32" s="226">
        <f t="shared" si="1"/>
        <v>0</v>
      </c>
      <c r="I32" s="316">
        <v>0</v>
      </c>
      <c r="J32" s="226">
        <v>0</v>
      </c>
      <c r="K32" s="7"/>
    </row>
    <row r="33" spans="1:30">
      <c r="A33" s="1"/>
      <c r="B33" s="320"/>
      <c r="C33" s="15"/>
      <c r="D33" s="15"/>
      <c r="E33" s="15"/>
      <c r="F33" s="15"/>
      <c r="G33" s="15"/>
      <c r="H33" s="89"/>
      <c r="I33" s="89"/>
      <c r="J33" s="89"/>
      <c r="K33" s="7"/>
    </row>
    <row r="34" spans="1:30">
      <c r="A34" s="1"/>
      <c r="B34" s="2"/>
      <c r="C34" s="2"/>
      <c r="D34" s="2"/>
      <c r="E34" s="2"/>
      <c r="F34" s="2"/>
      <c r="G34" s="2"/>
      <c r="H34" s="23"/>
      <c r="I34" s="23"/>
      <c r="J34" s="89"/>
      <c r="K34" s="7"/>
    </row>
    <row r="35" spans="1:30">
      <c r="A35" s="1" t="s">
        <v>443</v>
      </c>
      <c r="B35" s="2"/>
      <c r="C35" s="2"/>
      <c r="D35" s="2"/>
      <c r="E35" s="2"/>
      <c r="F35" s="2"/>
      <c r="G35" s="28"/>
      <c r="H35" s="321"/>
      <c r="I35" s="321"/>
      <c r="J35" s="322"/>
      <c r="K35" s="13"/>
      <c r="L35" s="10"/>
      <c r="M35" s="10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</row>
    <row r="36" spans="1:30">
      <c r="A36" s="1"/>
      <c r="B36" s="2" t="s">
        <v>305</v>
      </c>
      <c r="C36" s="2"/>
      <c r="D36" s="2"/>
      <c r="E36" s="2"/>
      <c r="F36" s="2"/>
      <c r="G36" s="28"/>
      <c r="H36" s="226">
        <f>SUM(I36)</f>
        <v>0</v>
      </c>
      <c r="I36" s="226">
        <v>0</v>
      </c>
      <c r="J36" s="226">
        <v>0</v>
      </c>
      <c r="K36" s="7"/>
    </row>
    <row r="37" spans="1:30">
      <c r="A37" s="1"/>
      <c r="B37" s="2" t="s">
        <v>308</v>
      </c>
      <c r="C37" s="2"/>
      <c r="D37" s="2"/>
      <c r="E37" s="2"/>
      <c r="F37" s="2"/>
      <c r="G37" s="28"/>
      <c r="H37" s="226">
        <f t="shared" ref="H37:H38" si="2">SUM(I37)</f>
        <v>0</v>
      </c>
      <c r="I37" s="226">
        <v>0</v>
      </c>
      <c r="J37" s="226">
        <v>0</v>
      </c>
      <c r="K37" s="7"/>
    </row>
    <row r="38" spans="1:30">
      <c r="A38" s="1"/>
      <c r="B38" s="36" t="s">
        <v>444</v>
      </c>
      <c r="C38" s="2"/>
      <c r="D38" s="2"/>
      <c r="E38" s="2"/>
      <c r="F38" s="2"/>
      <c r="G38" s="28"/>
      <c r="H38" s="226">
        <f t="shared" si="2"/>
        <v>0</v>
      </c>
      <c r="I38" s="226">
        <v>0</v>
      </c>
      <c r="J38" s="226">
        <v>0</v>
      </c>
      <c r="K38" s="7"/>
    </row>
    <row r="39" spans="1:30">
      <c r="A39" s="1"/>
      <c r="B39" s="36" t="s">
        <v>445</v>
      </c>
      <c r="C39" s="2"/>
      <c r="D39" s="2"/>
      <c r="E39" s="2"/>
      <c r="F39" s="2"/>
      <c r="G39" s="28"/>
      <c r="H39" s="226">
        <f t="shared" ref="H39:H42" si="3">SUM(I39)</f>
        <v>0</v>
      </c>
      <c r="I39" s="226">
        <v>0</v>
      </c>
      <c r="J39" s="226">
        <v>0</v>
      </c>
      <c r="K39" s="7"/>
    </row>
    <row r="40" spans="1:30">
      <c r="A40" s="1"/>
      <c r="B40" s="36" t="s">
        <v>446</v>
      </c>
      <c r="C40" s="2"/>
      <c r="D40" s="2"/>
      <c r="E40" s="2"/>
      <c r="F40" s="2"/>
      <c r="G40" s="28"/>
      <c r="H40" s="226">
        <f t="shared" si="3"/>
        <v>0</v>
      </c>
      <c r="I40" s="226">
        <v>0</v>
      </c>
      <c r="J40" s="226">
        <v>0</v>
      </c>
      <c r="K40" s="7"/>
    </row>
    <row r="41" spans="1:30">
      <c r="A41" s="1"/>
      <c r="B41" s="582" t="s">
        <v>211</v>
      </c>
      <c r="C41" s="583"/>
      <c r="D41" s="583"/>
      <c r="E41" s="583"/>
      <c r="F41" s="583"/>
      <c r="G41" s="584"/>
      <c r="H41" s="226">
        <f t="shared" si="3"/>
        <v>0</v>
      </c>
      <c r="I41" s="226">
        <v>0</v>
      </c>
      <c r="J41" s="226">
        <v>0</v>
      </c>
      <c r="K41" s="7"/>
    </row>
    <row r="42" spans="1:30">
      <c r="A42" s="1"/>
      <c r="B42" s="585" t="s">
        <v>433</v>
      </c>
      <c r="C42" s="496"/>
      <c r="D42" s="496"/>
      <c r="E42" s="496"/>
      <c r="F42" s="496"/>
      <c r="G42" s="497"/>
      <c r="H42" s="226">
        <f t="shared" si="3"/>
        <v>0</v>
      </c>
      <c r="I42" s="226">
        <v>0</v>
      </c>
      <c r="J42" s="226">
        <v>0</v>
      </c>
      <c r="K42" s="7"/>
    </row>
    <row r="43" spans="1:30">
      <c r="A43" s="586" t="s">
        <v>447</v>
      </c>
      <c r="B43" s="587"/>
      <c r="C43" s="587"/>
      <c r="D43" s="587"/>
      <c r="E43" s="587"/>
      <c r="F43" s="587"/>
      <c r="G43" s="588"/>
      <c r="H43" s="226">
        <f>SUM(H27:H42)</f>
        <v>0</v>
      </c>
      <c r="I43" s="226">
        <f>SUM(I27:I42)</f>
        <v>0</v>
      </c>
      <c r="J43" s="323">
        <v>0</v>
      </c>
      <c r="K43" s="7"/>
    </row>
    <row r="44" spans="1:30">
      <c r="A44" s="1"/>
      <c r="B44" s="2"/>
      <c r="C44" s="2"/>
      <c r="D44" s="2"/>
      <c r="E44" s="2"/>
      <c r="F44" s="2"/>
      <c r="G44" s="28"/>
      <c r="J44" s="79"/>
      <c r="K44" s="7"/>
    </row>
    <row r="45" spans="1:30">
      <c r="A45" s="499" t="s">
        <v>448</v>
      </c>
      <c r="B45" s="500"/>
      <c r="C45" s="500"/>
      <c r="D45" s="500"/>
      <c r="E45" s="500"/>
      <c r="F45" s="500"/>
      <c r="G45" s="501"/>
      <c r="H45" s="145">
        <f>SUM(H21,H43)</f>
        <v>500</v>
      </c>
      <c r="I45" s="145">
        <f>SUM(I21,I43)</f>
        <v>3510</v>
      </c>
      <c r="J45" s="145">
        <f>J22+J43</f>
        <v>0</v>
      </c>
      <c r="K45" s="7"/>
    </row>
    <row r="46" spans="1:30">
      <c r="A46" s="7"/>
      <c r="B46" s="7"/>
      <c r="C46" s="7"/>
      <c r="D46" s="7"/>
      <c r="E46" s="7"/>
      <c r="F46" s="7"/>
      <c r="G46" s="7"/>
      <c r="H46" s="96"/>
      <c r="I46" s="164"/>
      <c r="J46" s="164"/>
    </row>
    <row r="47" spans="1:30">
      <c r="A47" s="7"/>
      <c r="B47" s="7"/>
      <c r="C47" s="7"/>
      <c r="D47" s="7"/>
      <c r="E47" s="7"/>
      <c r="F47" s="7"/>
      <c r="G47" s="7"/>
      <c r="H47" s="7"/>
    </row>
    <row r="48" spans="1:30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</sheetData>
  <mergeCells count="19">
    <mergeCell ref="B41:G41"/>
    <mergeCell ref="B42:G42"/>
    <mergeCell ref="A43:G43"/>
    <mergeCell ref="A45:G45"/>
    <mergeCell ref="J12:J13"/>
    <mergeCell ref="A19:G19"/>
    <mergeCell ref="A24:G25"/>
    <mergeCell ref="H24:H25"/>
    <mergeCell ref="I24:I25"/>
    <mergeCell ref="J24:J25"/>
    <mergeCell ref="B28:G28"/>
    <mergeCell ref="B30:G30"/>
    <mergeCell ref="B31:G31"/>
    <mergeCell ref="A3:J3"/>
    <mergeCell ref="A4:J4"/>
    <mergeCell ref="A5:J5"/>
    <mergeCell ref="A12:G13"/>
    <mergeCell ref="H12:H13"/>
    <mergeCell ref="I12:I13"/>
  </mergeCells>
  <pageMargins left="0.78740157480314965" right="0.78740157480314965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view="pageBreakPreview" zoomScale="60" zoomScaleNormal="100" workbookViewId="0">
      <selection activeCell="A4" sqref="A4:J4"/>
    </sheetView>
  </sheetViews>
  <sheetFormatPr defaultRowHeight="12.75"/>
  <cols>
    <col min="1" max="1" width="28" customWidth="1"/>
    <col min="3" max="3" width="9" customWidth="1"/>
    <col min="5" max="5" width="9" customWidth="1"/>
    <col min="8" max="9" width="14.42578125" customWidth="1"/>
    <col min="10" max="10" width="15.140625" customWidth="1"/>
    <col min="11" max="11" width="9.42578125" customWidth="1"/>
    <col min="12" max="12" width="14.7109375" customWidth="1"/>
  </cols>
  <sheetData>
    <row r="1" spans="1:12">
      <c r="G1" s="18"/>
      <c r="H1" s="18"/>
      <c r="I1" s="593"/>
      <c r="J1" s="593"/>
      <c r="K1" s="77"/>
      <c r="L1" s="77"/>
    </row>
    <row r="2" spans="1:12">
      <c r="G2" s="18"/>
      <c r="H2" s="18"/>
      <c r="K2" s="34"/>
      <c r="L2" s="34"/>
    </row>
    <row r="3" spans="1:12">
      <c r="A3" s="464" t="s">
        <v>617</v>
      </c>
      <c r="B3" s="464"/>
      <c r="C3" s="464"/>
      <c r="D3" s="464"/>
      <c r="E3" s="464"/>
      <c r="F3" s="464"/>
      <c r="G3" s="464"/>
      <c r="H3" s="464"/>
      <c r="I3" s="464"/>
      <c r="J3" s="464"/>
      <c r="K3" s="19"/>
      <c r="L3" s="19"/>
    </row>
    <row r="4" spans="1:12">
      <c r="A4" s="464" t="s">
        <v>593</v>
      </c>
      <c r="B4" s="464"/>
      <c r="C4" s="464"/>
      <c r="D4" s="464"/>
      <c r="E4" s="464"/>
      <c r="F4" s="464"/>
      <c r="G4" s="464"/>
      <c r="H4" s="464"/>
      <c r="I4" s="464"/>
      <c r="J4" s="464"/>
      <c r="K4" s="19"/>
      <c r="L4" s="19"/>
    </row>
    <row r="5" spans="1:12">
      <c r="A5" s="464" t="s">
        <v>14</v>
      </c>
      <c r="B5" s="464"/>
      <c r="C5" s="464"/>
      <c r="D5" s="464"/>
      <c r="E5" s="464"/>
      <c r="F5" s="464"/>
      <c r="G5" s="464"/>
      <c r="H5" s="464"/>
      <c r="I5" s="464"/>
      <c r="J5" s="464"/>
      <c r="K5" s="19"/>
      <c r="L5" s="19"/>
    </row>
    <row r="9" spans="1:12">
      <c r="J9" s="41" t="s">
        <v>15</v>
      </c>
    </row>
    <row r="11" spans="1:12" s="9" customFormat="1">
      <c r="A11" s="5" t="s">
        <v>293</v>
      </c>
      <c r="B11" s="26"/>
      <c r="C11" s="39"/>
      <c r="D11" s="22" t="s">
        <v>22</v>
      </c>
      <c r="E11" s="22" t="s">
        <v>205</v>
      </c>
      <c r="F11" s="22" t="s">
        <v>324</v>
      </c>
      <c r="G11" s="22" t="s">
        <v>384</v>
      </c>
      <c r="H11" s="22" t="s">
        <v>385</v>
      </c>
      <c r="I11" s="22" t="s">
        <v>18</v>
      </c>
      <c r="J11" s="22" t="s">
        <v>280</v>
      </c>
    </row>
    <row r="12" spans="1:12">
      <c r="A12" s="1"/>
      <c r="B12" s="2"/>
      <c r="C12" s="28"/>
      <c r="D12" s="79"/>
      <c r="E12" s="79"/>
      <c r="F12" s="79"/>
      <c r="G12" s="79"/>
      <c r="H12" s="79"/>
      <c r="I12" s="79"/>
      <c r="J12" s="21"/>
    </row>
    <row r="13" spans="1:12">
      <c r="A13" s="499" t="s">
        <v>294</v>
      </c>
      <c r="B13" s="471"/>
      <c r="C13" s="472"/>
      <c r="D13" s="79"/>
      <c r="E13" s="79"/>
      <c r="F13" s="79"/>
      <c r="G13" s="79"/>
      <c r="H13" s="79"/>
      <c r="I13" s="79"/>
      <c r="J13" s="21"/>
    </row>
    <row r="14" spans="1:12">
      <c r="A14" s="1"/>
      <c r="B14" s="2"/>
      <c r="C14" s="28"/>
      <c r="D14" s="79"/>
      <c r="E14" s="79"/>
      <c r="F14" s="79"/>
      <c r="G14" s="79"/>
      <c r="H14" s="79"/>
      <c r="I14" s="79"/>
      <c r="J14" s="21"/>
    </row>
    <row r="15" spans="1:12">
      <c r="A15" s="499" t="s">
        <v>317</v>
      </c>
      <c r="B15" s="471"/>
      <c r="C15" s="472"/>
      <c r="D15" s="79"/>
      <c r="E15" s="79"/>
      <c r="F15" s="79"/>
      <c r="G15" s="79"/>
      <c r="H15" s="79"/>
      <c r="I15" s="79"/>
      <c r="J15" s="21"/>
    </row>
    <row r="16" spans="1:12">
      <c r="A16" s="30"/>
      <c r="B16" s="2"/>
      <c r="C16" s="28"/>
      <c r="D16" s="79"/>
      <c r="E16" s="79"/>
      <c r="F16" s="79"/>
      <c r="G16" s="79"/>
      <c r="H16" s="79"/>
      <c r="I16" s="79"/>
      <c r="J16" s="21"/>
    </row>
    <row r="17" spans="1:10">
      <c r="A17" s="499" t="s">
        <v>318</v>
      </c>
      <c r="B17" s="471"/>
      <c r="C17" s="472"/>
      <c r="D17" s="79"/>
      <c r="E17" s="79"/>
      <c r="F17" s="79"/>
      <c r="G17" s="79"/>
      <c r="H17" s="79"/>
      <c r="I17" s="79"/>
      <c r="J17" s="21"/>
    </row>
    <row r="18" spans="1:10">
      <c r="A18" s="5"/>
      <c r="B18" s="2"/>
      <c r="C18" s="28"/>
      <c r="D18" s="79"/>
      <c r="E18" s="79"/>
      <c r="F18" s="79"/>
      <c r="G18" s="79"/>
      <c r="H18" s="79"/>
      <c r="I18" s="79"/>
      <c r="J18" s="21"/>
    </row>
    <row r="19" spans="1:10">
      <c r="A19" s="499" t="s">
        <v>295</v>
      </c>
      <c r="B19" s="471"/>
      <c r="C19" s="472"/>
      <c r="D19" s="145">
        <f>SUM(D20:D22)</f>
        <v>0</v>
      </c>
      <c r="E19" s="145">
        <f>SUM(E20:E22)</f>
        <v>0</v>
      </c>
      <c r="F19" s="145">
        <f>SUM(F20:F22)</f>
        <v>0</v>
      </c>
      <c r="G19" s="145">
        <f>SUM(G20:G22)</f>
        <v>0</v>
      </c>
      <c r="H19" s="145">
        <f>SUM(H20:H22)</f>
        <v>0</v>
      </c>
      <c r="I19" s="145">
        <f>SUM(D19:H19)</f>
        <v>0</v>
      </c>
      <c r="J19" s="21"/>
    </row>
    <row r="20" spans="1:10" s="10" customFormat="1">
      <c r="A20" s="31"/>
      <c r="B20" s="38"/>
      <c r="C20" s="29"/>
      <c r="D20" s="146"/>
      <c r="E20" s="146"/>
      <c r="F20" s="146"/>
      <c r="G20" s="146"/>
      <c r="H20" s="146"/>
      <c r="I20" s="163"/>
      <c r="J20" s="32"/>
    </row>
    <row r="21" spans="1:10" s="10" customFormat="1">
      <c r="A21" s="31"/>
      <c r="B21" s="38"/>
      <c r="C21" s="29"/>
      <c r="D21" s="146"/>
      <c r="E21" s="146"/>
      <c r="F21" s="146"/>
      <c r="G21" s="146"/>
      <c r="H21" s="146"/>
      <c r="I21" s="163"/>
      <c r="J21" s="32"/>
    </row>
    <row r="22" spans="1:10" s="10" customFormat="1">
      <c r="A22" s="31"/>
      <c r="B22" s="38"/>
      <c r="C22" s="29"/>
      <c r="D22" s="146"/>
      <c r="E22" s="146"/>
      <c r="F22" s="146"/>
      <c r="G22" s="146"/>
      <c r="H22" s="146"/>
      <c r="I22" s="163"/>
      <c r="J22" s="32"/>
    </row>
    <row r="23" spans="1:10" s="10" customFormat="1">
      <c r="A23" s="31"/>
      <c r="B23" s="38"/>
      <c r="C23" s="29"/>
      <c r="D23" s="146"/>
      <c r="E23" s="146"/>
      <c r="F23" s="146"/>
      <c r="G23" s="146"/>
      <c r="H23" s="146"/>
      <c r="I23" s="163"/>
      <c r="J23" s="32"/>
    </row>
    <row r="24" spans="1:10">
      <c r="A24" s="499" t="s">
        <v>296</v>
      </c>
      <c r="B24" s="471"/>
      <c r="C24" s="472"/>
      <c r="D24" s="79"/>
      <c r="E24" s="79"/>
      <c r="F24" s="79"/>
      <c r="G24" s="79"/>
      <c r="H24" s="79"/>
      <c r="I24" s="170"/>
      <c r="J24" s="33"/>
    </row>
    <row r="25" spans="1:10">
      <c r="A25" s="5"/>
      <c r="B25" s="2"/>
      <c r="C25" s="28"/>
      <c r="D25" s="79"/>
      <c r="E25" s="79"/>
      <c r="F25" s="79"/>
      <c r="G25" s="79"/>
      <c r="H25" s="79"/>
      <c r="I25" s="170"/>
      <c r="J25" s="33"/>
    </row>
    <row r="26" spans="1:10">
      <c r="A26" s="499" t="s">
        <v>297</v>
      </c>
      <c r="B26" s="471"/>
      <c r="C26" s="472"/>
      <c r="D26" s="79"/>
      <c r="E26" s="79"/>
      <c r="F26" s="79"/>
      <c r="G26" s="79"/>
      <c r="H26" s="79"/>
      <c r="I26" s="161"/>
      <c r="J26" s="33"/>
    </row>
    <row r="27" spans="1:10" hidden="1">
      <c r="A27" s="31"/>
      <c r="B27" s="2"/>
      <c r="C27" s="28"/>
      <c r="D27" s="79"/>
      <c r="E27" s="79"/>
      <c r="F27" s="79"/>
      <c r="G27" s="79"/>
      <c r="H27" s="79"/>
      <c r="I27" s="159"/>
      <c r="J27" s="33"/>
    </row>
    <row r="28" spans="1:10" hidden="1">
      <c r="A28" s="31"/>
      <c r="B28" s="2"/>
      <c r="C28" s="28"/>
      <c r="D28" s="79"/>
      <c r="E28" s="79"/>
      <c r="F28" s="79"/>
      <c r="G28" s="79"/>
      <c r="H28" s="79"/>
      <c r="I28" s="159"/>
      <c r="J28" s="33"/>
    </row>
    <row r="29" spans="1:10">
      <c r="A29" s="1"/>
      <c r="B29" s="2"/>
      <c r="C29" s="28"/>
      <c r="D29" s="79"/>
      <c r="E29" s="79"/>
      <c r="F29" s="79"/>
      <c r="G29" s="79"/>
      <c r="H29" s="79"/>
      <c r="I29" s="79"/>
      <c r="J29" s="21"/>
    </row>
    <row r="30" spans="1:10" s="9" customFormat="1">
      <c r="A30" s="499" t="s">
        <v>298</v>
      </c>
      <c r="B30" s="471"/>
      <c r="C30" s="472"/>
      <c r="D30" s="145">
        <f>SUM(D20:D22)</f>
        <v>0</v>
      </c>
      <c r="E30" s="145">
        <f>SUM(E20:E22)</f>
        <v>0</v>
      </c>
      <c r="F30" s="145">
        <f>SUM(F20:F22)</f>
        <v>0</v>
      </c>
      <c r="G30" s="145">
        <f>SUM(G20:G22)</f>
        <v>0</v>
      </c>
      <c r="H30" s="145">
        <f>SUM(H20:H22)</f>
        <v>0</v>
      </c>
      <c r="I30" s="145">
        <f>SUM(D30:H30)</f>
        <v>0</v>
      </c>
      <c r="J30" s="20"/>
    </row>
  </sheetData>
  <mergeCells count="11">
    <mergeCell ref="I1:J1"/>
    <mergeCell ref="A3:J3"/>
    <mergeCell ref="A4:J4"/>
    <mergeCell ref="A5:J5"/>
    <mergeCell ref="A19:C19"/>
    <mergeCell ref="A24:C24"/>
    <mergeCell ref="A26:C26"/>
    <mergeCell ref="A30:C30"/>
    <mergeCell ref="A13:C13"/>
    <mergeCell ref="A15:C15"/>
    <mergeCell ref="A17:C17"/>
  </mergeCells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216"/>
  <sheetViews>
    <sheetView view="pageBreakPreview" zoomScale="60" zoomScaleNormal="100" workbookViewId="0">
      <selection activeCell="A3" sqref="A3:N3"/>
    </sheetView>
  </sheetViews>
  <sheetFormatPr defaultRowHeight="12.75"/>
  <cols>
    <col min="1" max="1" width="33.28515625" customWidth="1"/>
    <col min="2" max="2" width="10.5703125" customWidth="1"/>
    <col min="3" max="3" width="10.42578125" customWidth="1"/>
    <col min="4" max="4" width="11.140625" customWidth="1"/>
    <col min="5" max="5" width="10.85546875" customWidth="1"/>
    <col min="6" max="6" width="11.85546875" customWidth="1"/>
    <col min="7" max="7" width="11.140625" customWidth="1"/>
    <col min="8" max="8" width="11.28515625" customWidth="1"/>
    <col min="9" max="9" width="11" customWidth="1"/>
    <col min="10" max="10" width="10.42578125" customWidth="1"/>
    <col min="11" max="11" width="11.140625" customWidth="1"/>
    <col min="12" max="12" width="10.85546875" customWidth="1"/>
    <col min="13" max="13" width="11.5703125" customWidth="1"/>
    <col min="14" max="14" width="10.85546875" customWidth="1"/>
  </cols>
  <sheetData>
    <row r="1" spans="1:16">
      <c r="N1" s="77"/>
    </row>
    <row r="3" spans="1:16" s="8" customFormat="1">
      <c r="A3" s="464" t="s">
        <v>618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/>
      <c r="P3"/>
    </row>
    <row r="4" spans="1:16">
      <c r="A4" s="464" t="s">
        <v>419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</row>
    <row r="5" spans="1:16" s="9" customForma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s="9" customFormat="1">
      <c r="A6" s="9" t="s">
        <v>592</v>
      </c>
      <c r="O6"/>
      <c r="P6"/>
    </row>
    <row r="7" spans="1:16" s="9" customFormat="1" ht="15.75">
      <c r="A7" s="596" t="s">
        <v>16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/>
      <c r="P7"/>
    </row>
    <row r="8" spans="1:16" s="9" customFormat="1">
      <c r="A8" s="20" t="s">
        <v>291</v>
      </c>
      <c r="B8" s="22" t="s">
        <v>54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60</v>
      </c>
      <c r="I8" s="22" t="s">
        <v>61</v>
      </c>
      <c r="J8" s="22" t="s">
        <v>62</v>
      </c>
      <c r="K8" s="22" t="s">
        <v>63</v>
      </c>
      <c r="L8" s="22" t="s">
        <v>64</v>
      </c>
      <c r="M8" s="22" t="s">
        <v>65</v>
      </c>
      <c r="N8" s="22" t="s">
        <v>66</v>
      </c>
      <c r="O8"/>
      <c r="P8"/>
    </row>
    <row r="9" spans="1:16" s="17" customFormat="1" ht="25.5">
      <c r="A9" s="88" t="s">
        <v>429</v>
      </c>
      <c r="B9" s="376">
        <f>38038/12</f>
        <v>3169.8333333333335</v>
      </c>
      <c r="C9" s="376">
        <f>38038/12</f>
        <v>3169.8333333333335</v>
      </c>
      <c r="D9" s="376">
        <f>38038/12</f>
        <v>3169.8333333333335</v>
      </c>
      <c r="E9" s="376">
        <f>38038/12</f>
        <v>3169.8333333333335</v>
      </c>
      <c r="F9" s="376">
        <f t="shared" ref="F9:M9" si="0">38038/12</f>
        <v>3169.8333333333335</v>
      </c>
      <c r="G9" s="376">
        <f t="shared" si="0"/>
        <v>3169.8333333333335</v>
      </c>
      <c r="H9" s="376">
        <f t="shared" si="0"/>
        <v>3169.8333333333335</v>
      </c>
      <c r="I9" s="376">
        <f t="shared" si="0"/>
        <v>3169.8333333333335</v>
      </c>
      <c r="J9" s="376">
        <f t="shared" si="0"/>
        <v>3169.8333333333335</v>
      </c>
      <c r="K9" s="376">
        <f t="shared" si="0"/>
        <v>3169.8333333333335</v>
      </c>
      <c r="L9" s="376">
        <f t="shared" si="0"/>
        <v>3169.8333333333335</v>
      </c>
      <c r="M9" s="376">
        <f t="shared" si="0"/>
        <v>3169.8333333333335</v>
      </c>
      <c r="N9" s="146">
        <f t="shared" ref="N9:N14" si="1">SUM(B9:M9)</f>
        <v>38038</v>
      </c>
      <c r="O9"/>
      <c r="P9"/>
    </row>
    <row r="10" spans="1:16">
      <c r="A10" s="89" t="s">
        <v>430</v>
      </c>
      <c r="B10" s="376">
        <f>6264/12</f>
        <v>522</v>
      </c>
      <c r="C10" s="376">
        <f>6264/12</f>
        <v>522</v>
      </c>
      <c r="D10" s="376">
        <f>6264/12</f>
        <v>522</v>
      </c>
      <c r="E10" s="376">
        <f>6264/12</f>
        <v>522</v>
      </c>
      <c r="F10" s="376">
        <f t="shared" ref="F10:M10" si="2">6264/12</f>
        <v>522</v>
      </c>
      <c r="G10" s="376">
        <f t="shared" si="2"/>
        <v>522</v>
      </c>
      <c r="H10" s="376">
        <f t="shared" si="2"/>
        <v>522</v>
      </c>
      <c r="I10" s="376">
        <f t="shared" si="2"/>
        <v>522</v>
      </c>
      <c r="J10" s="376">
        <f t="shared" si="2"/>
        <v>522</v>
      </c>
      <c r="K10" s="376">
        <f t="shared" si="2"/>
        <v>522</v>
      </c>
      <c r="L10" s="376">
        <f t="shared" si="2"/>
        <v>522</v>
      </c>
      <c r="M10" s="376">
        <f t="shared" si="2"/>
        <v>522</v>
      </c>
      <c r="N10" s="146">
        <f t="shared" si="1"/>
        <v>6264</v>
      </c>
    </row>
    <row r="11" spans="1:16" ht="12.75" customHeight="1">
      <c r="A11" s="89" t="s">
        <v>431</v>
      </c>
      <c r="B11" s="376">
        <f>232/12</f>
        <v>19.333333333333332</v>
      </c>
      <c r="C11" s="376">
        <f>232/12</f>
        <v>19.333333333333332</v>
      </c>
      <c r="D11" s="376">
        <f>232/12</f>
        <v>19.333333333333332</v>
      </c>
      <c r="E11" s="376">
        <f>232/12</f>
        <v>19.333333333333332</v>
      </c>
      <c r="F11" s="376">
        <f t="shared" ref="F11:M11" si="3">232/12</f>
        <v>19.333333333333332</v>
      </c>
      <c r="G11" s="376">
        <f t="shared" si="3"/>
        <v>19.333333333333332</v>
      </c>
      <c r="H11" s="376">
        <f t="shared" si="3"/>
        <v>19.333333333333332</v>
      </c>
      <c r="I11" s="376">
        <f t="shared" si="3"/>
        <v>19.333333333333332</v>
      </c>
      <c r="J11" s="376">
        <f t="shared" si="3"/>
        <v>19.333333333333332</v>
      </c>
      <c r="K11" s="376">
        <f t="shared" si="3"/>
        <v>19.333333333333332</v>
      </c>
      <c r="L11" s="376">
        <f t="shared" si="3"/>
        <v>19.333333333333332</v>
      </c>
      <c r="M11" s="376">
        <f t="shared" si="3"/>
        <v>19.333333333333332</v>
      </c>
      <c r="N11" s="146">
        <f t="shared" si="1"/>
        <v>232.00000000000003</v>
      </c>
    </row>
    <row r="12" spans="1:16" ht="25.5">
      <c r="A12" s="88" t="s">
        <v>234</v>
      </c>
      <c r="B12" s="435">
        <f t="shared" ref="B12:M12" si="4">80/12</f>
        <v>6.666666666666667</v>
      </c>
      <c r="C12" s="435">
        <f t="shared" si="4"/>
        <v>6.666666666666667</v>
      </c>
      <c r="D12" s="435">
        <f t="shared" si="4"/>
        <v>6.666666666666667</v>
      </c>
      <c r="E12" s="435">
        <f t="shared" si="4"/>
        <v>6.666666666666667</v>
      </c>
      <c r="F12" s="435">
        <f t="shared" si="4"/>
        <v>6.666666666666667</v>
      </c>
      <c r="G12" s="435">
        <f t="shared" si="4"/>
        <v>6.666666666666667</v>
      </c>
      <c r="H12" s="435">
        <f t="shared" si="4"/>
        <v>6.666666666666667</v>
      </c>
      <c r="I12" s="435">
        <f t="shared" si="4"/>
        <v>6.666666666666667</v>
      </c>
      <c r="J12" s="435">
        <f t="shared" si="4"/>
        <v>6.666666666666667</v>
      </c>
      <c r="K12" s="435">
        <f t="shared" si="4"/>
        <v>6.666666666666667</v>
      </c>
      <c r="L12" s="435">
        <f t="shared" si="4"/>
        <v>6.666666666666667</v>
      </c>
      <c r="M12" s="435">
        <f t="shared" si="4"/>
        <v>6.666666666666667</v>
      </c>
      <c r="N12" s="150">
        <f t="shared" si="1"/>
        <v>80</v>
      </c>
    </row>
    <row r="13" spans="1:16">
      <c r="A13" s="88" t="s">
        <v>73</v>
      </c>
      <c r="B13" s="376">
        <f>212/12</f>
        <v>17.666666666666668</v>
      </c>
      <c r="C13" s="376">
        <f>212/12</f>
        <v>17.666666666666668</v>
      </c>
      <c r="D13" s="376">
        <f>212/12</f>
        <v>17.666666666666668</v>
      </c>
      <c r="E13" s="376">
        <f>212/12</f>
        <v>17.666666666666668</v>
      </c>
      <c r="F13" s="376">
        <f t="shared" ref="F13:M13" si="5">212/12</f>
        <v>17.666666666666668</v>
      </c>
      <c r="G13" s="376">
        <f t="shared" si="5"/>
        <v>17.666666666666668</v>
      </c>
      <c r="H13" s="376">
        <f t="shared" si="5"/>
        <v>17.666666666666668</v>
      </c>
      <c r="I13" s="376">
        <f t="shared" si="5"/>
        <v>17.666666666666668</v>
      </c>
      <c r="J13" s="376">
        <f t="shared" si="5"/>
        <v>17.666666666666668</v>
      </c>
      <c r="K13" s="376">
        <f t="shared" si="5"/>
        <v>17.666666666666668</v>
      </c>
      <c r="L13" s="376">
        <f t="shared" si="5"/>
        <v>17.666666666666668</v>
      </c>
      <c r="M13" s="376">
        <f t="shared" si="5"/>
        <v>17.666666666666668</v>
      </c>
      <c r="N13" s="146">
        <f t="shared" si="1"/>
        <v>211.99999999999997</v>
      </c>
    </row>
    <row r="14" spans="1:16" ht="38.25">
      <c r="A14" s="88" t="s">
        <v>207</v>
      </c>
      <c r="B14" s="435"/>
      <c r="C14" s="435"/>
      <c r="D14" s="435"/>
      <c r="E14" s="435"/>
      <c r="F14" s="435">
        <v>6573</v>
      </c>
      <c r="G14" s="435"/>
      <c r="H14" s="435"/>
      <c r="I14" s="435"/>
      <c r="J14" s="435"/>
      <c r="K14" s="435"/>
      <c r="L14" s="435">
        <v>6573</v>
      </c>
      <c r="M14" s="435">
        <v>821</v>
      </c>
      <c r="N14" s="150">
        <f t="shared" si="1"/>
        <v>13967</v>
      </c>
    </row>
    <row r="15" spans="1:16">
      <c r="A15" s="88" t="s">
        <v>74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146"/>
    </row>
    <row r="16" spans="1:16" s="9" customFormat="1">
      <c r="A16" s="88" t="s">
        <v>75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/>
      <c r="P16"/>
    </row>
    <row r="17" spans="1:16">
      <c r="A17" s="32" t="s">
        <v>76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6" ht="15.75">
      <c r="A18" s="87" t="s">
        <v>70</v>
      </c>
      <c r="B18" s="145">
        <f>SUM(B9:B17)</f>
        <v>3735.5</v>
      </c>
      <c r="C18" s="145">
        <f t="shared" ref="C18:M18" si="6">SUM(C9:C17)</f>
        <v>3735.5</v>
      </c>
      <c r="D18" s="145">
        <f t="shared" si="6"/>
        <v>3735.5</v>
      </c>
      <c r="E18" s="145">
        <f t="shared" si="6"/>
        <v>3735.5</v>
      </c>
      <c r="F18" s="145">
        <f t="shared" si="6"/>
        <v>10308.5</v>
      </c>
      <c r="G18" s="145">
        <f t="shared" si="6"/>
        <v>3735.5</v>
      </c>
      <c r="H18" s="145">
        <f t="shared" si="6"/>
        <v>3735.5</v>
      </c>
      <c r="I18" s="145">
        <f t="shared" si="6"/>
        <v>3735.5</v>
      </c>
      <c r="J18" s="145">
        <f t="shared" si="6"/>
        <v>3735.5</v>
      </c>
      <c r="K18" s="145">
        <f t="shared" si="6"/>
        <v>3735.5</v>
      </c>
      <c r="L18" s="145">
        <f>SUM(L9:L17)</f>
        <v>10308.5</v>
      </c>
      <c r="M18" s="145">
        <f t="shared" si="6"/>
        <v>4556.5</v>
      </c>
      <c r="N18" s="145">
        <f>SUM(B18:M18)</f>
        <v>58793</v>
      </c>
    </row>
    <row r="19" spans="1:16" ht="15.75">
      <c r="A19" s="596" t="s">
        <v>17</v>
      </c>
      <c r="B19" s="597"/>
      <c r="C19" s="597"/>
      <c r="D19" s="597"/>
      <c r="E19" s="597"/>
      <c r="F19" s="597"/>
      <c r="G19" s="597"/>
      <c r="H19" s="597"/>
      <c r="I19" s="597"/>
      <c r="J19" s="597"/>
      <c r="K19" s="597"/>
      <c r="L19" s="597"/>
      <c r="M19" s="597"/>
      <c r="N19" s="597"/>
    </row>
    <row r="20" spans="1:16">
      <c r="A20" s="20" t="s">
        <v>291</v>
      </c>
      <c r="B20" s="22" t="s">
        <v>54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60</v>
      </c>
      <c r="I20" s="22" t="s">
        <v>61</v>
      </c>
      <c r="J20" s="22" t="s">
        <v>62</v>
      </c>
      <c r="K20" s="22" t="s">
        <v>63</v>
      </c>
      <c r="L20" s="22" t="s">
        <v>64</v>
      </c>
      <c r="M20" s="22" t="s">
        <v>65</v>
      </c>
      <c r="N20" s="22" t="s">
        <v>66</v>
      </c>
    </row>
    <row r="21" spans="1:16">
      <c r="A21" s="90" t="s">
        <v>77</v>
      </c>
      <c r="B21" s="376">
        <f>36475/12</f>
        <v>3039.5833333333335</v>
      </c>
      <c r="C21" s="376">
        <v>3039</v>
      </c>
      <c r="D21" s="376">
        <f>36475/12</f>
        <v>3039.5833333333335</v>
      </c>
      <c r="E21" s="376">
        <f>36475/12</f>
        <v>3039.5833333333335</v>
      </c>
      <c r="F21" s="376">
        <f>36475/12</f>
        <v>3039.5833333333335</v>
      </c>
      <c r="G21" s="376">
        <f t="shared" ref="G21:M21" si="7">36475/12</f>
        <v>3039.5833333333335</v>
      </c>
      <c r="H21" s="376">
        <f t="shared" si="7"/>
        <v>3039.5833333333335</v>
      </c>
      <c r="I21" s="376">
        <f t="shared" si="7"/>
        <v>3039.5833333333335</v>
      </c>
      <c r="J21" s="376">
        <f t="shared" si="7"/>
        <v>3039.5833333333335</v>
      </c>
      <c r="K21" s="376">
        <f t="shared" si="7"/>
        <v>3039.5833333333335</v>
      </c>
      <c r="L21" s="376">
        <f t="shared" si="7"/>
        <v>3039.5833333333335</v>
      </c>
      <c r="M21" s="376">
        <f t="shared" si="7"/>
        <v>3039.5833333333335</v>
      </c>
      <c r="N21" s="146">
        <f t="shared" ref="N21:N27" si="8">SUM(B21:M21)</f>
        <v>36474.416666666664</v>
      </c>
    </row>
    <row r="22" spans="1:16">
      <c r="A22" s="90" t="s">
        <v>78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>
        <v>200</v>
      </c>
      <c r="L22" s="376">
        <v>200</v>
      </c>
      <c r="M22" s="376">
        <v>392</v>
      </c>
      <c r="N22" s="146">
        <f t="shared" si="8"/>
        <v>792</v>
      </c>
    </row>
    <row r="23" spans="1:16">
      <c r="A23" s="90" t="s">
        <v>79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146">
        <f t="shared" si="8"/>
        <v>0</v>
      </c>
    </row>
    <row r="24" spans="1:16" s="9" customFormat="1">
      <c r="A24" s="90" t="s">
        <v>80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146">
        <f t="shared" si="8"/>
        <v>0</v>
      </c>
      <c r="O24"/>
      <c r="P24"/>
    </row>
    <row r="25" spans="1:16">
      <c r="A25" s="90" t="s">
        <v>81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146">
        <f t="shared" si="8"/>
        <v>0</v>
      </c>
    </row>
    <row r="26" spans="1:16">
      <c r="A26" s="90" t="s">
        <v>432</v>
      </c>
      <c r="B26" s="376">
        <v>721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146">
        <f t="shared" si="8"/>
        <v>721</v>
      </c>
    </row>
    <row r="27" spans="1:16" ht="15.75">
      <c r="A27" s="86" t="s">
        <v>71</v>
      </c>
      <c r="B27" s="145">
        <f>SUM(B21:B26)</f>
        <v>3760.5833333333335</v>
      </c>
      <c r="C27" s="145">
        <f t="shared" ref="C27:M27" si="9">SUM(C21:C26)</f>
        <v>3039</v>
      </c>
      <c r="D27" s="145">
        <f t="shared" si="9"/>
        <v>3039.5833333333335</v>
      </c>
      <c r="E27" s="145">
        <f t="shared" si="9"/>
        <v>3039.5833333333335</v>
      </c>
      <c r="F27" s="145">
        <f t="shared" si="9"/>
        <v>3039.5833333333335</v>
      </c>
      <c r="G27" s="145">
        <f t="shared" si="9"/>
        <v>3039.5833333333335</v>
      </c>
      <c r="H27" s="145">
        <f t="shared" si="9"/>
        <v>3039.5833333333335</v>
      </c>
      <c r="I27" s="145">
        <f t="shared" si="9"/>
        <v>3039.5833333333335</v>
      </c>
      <c r="J27" s="145">
        <f t="shared" si="9"/>
        <v>3039.5833333333335</v>
      </c>
      <c r="K27" s="145">
        <f t="shared" si="9"/>
        <v>3239.5833333333335</v>
      </c>
      <c r="L27" s="145">
        <f t="shared" si="9"/>
        <v>3239.5833333333335</v>
      </c>
      <c r="M27" s="145">
        <f t="shared" si="9"/>
        <v>3431.5833333333335</v>
      </c>
      <c r="N27" s="145">
        <f t="shared" si="8"/>
        <v>37987.416666666664</v>
      </c>
    </row>
    <row r="28" spans="1:16">
      <c r="G28" s="164"/>
      <c r="M28" s="164"/>
    </row>
    <row r="29" spans="1:16">
      <c r="G29" s="164"/>
      <c r="M29" s="164"/>
    </row>
    <row r="54" spans="1:1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1"/>
    </row>
    <row r="56" spans="1: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0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0"/>
    </row>
    <row r="58" spans="1:14">
      <c r="A58" s="595"/>
      <c r="B58" s="595"/>
      <c r="C58" s="595"/>
      <c r="D58" s="595"/>
      <c r="E58" s="595"/>
      <c r="F58" s="595"/>
      <c r="G58" s="595"/>
      <c r="H58" s="595"/>
      <c r="I58" s="595"/>
      <c r="J58" s="595"/>
      <c r="K58" s="595"/>
      <c r="L58" s="595"/>
      <c r="M58" s="595"/>
      <c r="N58" s="595"/>
    </row>
    <row r="59" spans="1:1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>
      <c r="A61" s="594"/>
      <c r="B61" s="594"/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</row>
    <row r="62" spans="1:1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>
      <c r="A63" s="253"/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</row>
    <row r="64" spans="1:14">
      <c r="A64" s="254"/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</row>
    <row r="65" spans="1:14" ht="12.75" customHeight="1">
      <c r="A65" s="253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</row>
    <row r="66" spans="1:14">
      <c r="A66" s="253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</row>
    <row r="67" spans="1:14">
      <c r="A67" s="253"/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</row>
    <row r="68" spans="1:14">
      <c r="A68" s="253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</row>
    <row r="69" spans="1:14">
      <c r="A69" s="253"/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</row>
    <row r="70" spans="1:14" s="10" customFormat="1">
      <c r="A70" s="253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</row>
    <row r="71" spans="1:14">
      <c r="A71" s="253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</row>
    <row r="72" spans="1:14" s="9" customFormat="1">
      <c r="A72" s="255"/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</row>
    <row r="73" spans="1:14" s="9" customFormat="1" ht="15.75">
      <c r="A73" s="256"/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</row>
    <row r="74" spans="1:14" ht="15.75">
      <c r="A74" s="252"/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</row>
    <row r="75" spans="1:1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>
      <c r="A76" s="258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</row>
    <row r="77" spans="1:14">
      <c r="A77" s="258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</row>
    <row r="78" spans="1:14">
      <c r="A78" s="258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</row>
    <row r="79" spans="1:14">
      <c r="A79" s="258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</row>
    <row r="80" spans="1:14">
      <c r="A80" s="258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</row>
    <row r="81" spans="1:14">
      <c r="A81" s="258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</row>
    <row r="82" spans="1:14" ht="15.75">
      <c r="A82" s="259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</row>
    <row r="83" spans="1: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s="9" customForma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251"/>
    </row>
    <row r="111" spans="1:1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50"/>
    </row>
    <row r="112" spans="1:1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50"/>
    </row>
    <row r="113" spans="1:14">
      <c r="A113" s="595"/>
      <c r="B113" s="595"/>
      <c r="C113" s="595"/>
      <c r="D113" s="595"/>
      <c r="E113" s="595"/>
      <c r="F113" s="595"/>
      <c r="G113" s="595"/>
      <c r="H113" s="595"/>
      <c r="I113" s="595"/>
      <c r="J113" s="595"/>
      <c r="K113" s="595"/>
      <c r="L113" s="595"/>
      <c r="M113" s="595"/>
      <c r="N113" s="595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>
      <c r="A116" s="594"/>
      <c r="B116" s="594"/>
      <c r="C116" s="594"/>
      <c r="D116" s="594"/>
      <c r="E116" s="594"/>
      <c r="F116" s="594"/>
      <c r="G116" s="594"/>
      <c r="H116" s="594"/>
      <c r="I116" s="594"/>
      <c r="J116" s="594"/>
      <c r="K116" s="594"/>
      <c r="L116" s="594"/>
      <c r="M116" s="594"/>
      <c r="N116" s="594"/>
    </row>
    <row r="117" spans="1:1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>
      <c r="A118" s="253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</row>
    <row r="119" spans="1:14">
      <c r="A119" s="254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</row>
    <row r="120" spans="1:14">
      <c r="A120" s="253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</row>
    <row r="121" spans="1:14">
      <c r="A121" s="253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</row>
    <row r="122" spans="1:14">
      <c r="A122" s="253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</row>
    <row r="123" spans="1:14">
      <c r="A123" s="253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</row>
    <row r="124" spans="1:14">
      <c r="A124" s="253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</row>
    <row r="125" spans="1:14">
      <c r="A125" s="253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</row>
    <row r="126" spans="1:14">
      <c r="A126" s="253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</row>
    <row r="127" spans="1:14">
      <c r="A127" s="25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</row>
    <row r="128" spans="1:14" ht="15.75">
      <c r="A128" s="256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</row>
    <row r="129" spans="1:14" ht="15.75">
      <c r="A129" s="252"/>
      <c r="B129" s="257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</row>
    <row r="130" spans="1:1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>
      <c r="A131" s="258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</row>
    <row r="132" spans="1:14">
      <c r="A132" s="258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</row>
    <row r="133" spans="1:14">
      <c r="A133" s="258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</row>
    <row r="134" spans="1:14">
      <c r="A134" s="258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</row>
    <row r="135" spans="1:14">
      <c r="A135" s="258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</row>
    <row r="136" spans="1:14">
      <c r="A136" s="258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</row>
    <row r="137" spans="1:14" ht="15.75">
      <c r="A137" s="259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</row>
    <row r="138" spans="1:1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51"/>
    </row>
    <row r="165" spans="1:1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50"/>
    </row>
    <row r="166" spans="1:1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250"/>
    </row>
    <row r="167" spans="1:14">
      <c r="A167" s="595"/>
      <c r="B167" s="595"/>
      <c r="C167" s="595"/>
      <c r="D167" s="595"/>
      <c r="E167" s="595"/>
      <c r="F167" s="595"/>
      <c r="G167" s="595"/>
      <c r="H167" s="595"/>
      <c r="I167" s="595"/>
      <c r="J167" s="595"/>
      <c r="K167" s="595"/>
      <c r="L167" s="595"/>
      <c r="M167" s="595"/>
      <c r="N167" s="595"/>
    </row>
    <row r="168" spans="1:1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>
      <c r="A170" s="594"/>
      <c r="B170" s="594"/>
      <c r="C170" s="594"/>
      <c r="D170" s="594"/>
      <c r="E170" s="594"/>
      <c r="F170" s="594"/>
      <c r="G170" s="594"/>
      <c r="H170" s="594"/>
      <c r="I170" s="594"/>
      <c r="J170" s="594"/>
      <c r="K170" s="594"/>
      <c r="L170" s="594"/>
      <c r="M170" s="594"/>
      <c r="N170" s="594"/>
    </row>
    <row r="171" spans="1:1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>
      <c r="A172" s="253"/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</row>
    <row r="173" spans="1:14">
      <c r="A173" s="254"/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</row>
    <row r="174" spans="1:14">
      <c r="A174" s="253"/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</row>
    <row r="175" spans="1:14">
      <c r="A175" s="253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</row>
    <row r="176" spans="1:14">
      <c r="A176" s="253"/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</row>
    <row r="177" spans="1:14">
      <c r="A177" s="253"/>
      <c r="B177" s="225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</row>
    <row r="178" spans="1:14">
      <c r="A178" s="253"/>
      <c r="B178" s="225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</row>
    <row r="179" spans="1:14">
      <c r="A179" s="253"/>
      <c r="B179" s="225"/>
      <c r="C179" s="225"/>
      <c r="D179" s="225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</row>
    <row r="180" spans="1:14">
      <c r="A180" s="253"/>
      <c r="B180" s="225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225"/>
    </row>
    <row r="181" spans="1:14">
      <c r="A181" s="255"/>
      <c r="B181" s="225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</row>
    <row r="182" spans="1:14" ht="15.75">
      <c r="A182" s="256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</row>
    <row r="183" spans="1:14" ht="15.75">
      <c r="A183" s="252"/>
      <c r="B183" s="257"/>
      <c r="C183" s="257"/>
      <c r="D183" s="257"/>
      <c r="E183" s="257"/>
      <c r="F183" s="257"/>
      <c r="G183" s="257"/>
      <c r="H183" s="257"/>
      <c r="I183" s="257"/>
      <c r="J183" s="257"/>
      <c r="K183" s="257"/>
      <c r="L183" s="257"/>
      <c r="M183" s="257"/>
      <c r="N183" s="257"/>
    </row>
    <row r="184" spans="1:1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>
      <c r="A185" s="258"/>
      <c r="B185" s="225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</row>
    <row r="186" spans="1:14">
      <c r="A186" s="258"/>
      <c r="B186" s="225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</row>
    <row r="187" spans="1:14">
      <c r="A187" s="258"/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</row>
    <row r="188" spans="1:14">
      <c r="A188" s="258"/>
      <c r="B188" s="225"/>
      <c r="C188" s="225"/>
      <c r="D188" s="225"/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</row>
    <row r="189" spans="1:14">
      <c r="A189" s="258"/>
      <c r="B189" s="225"/>
      <c r="C189" s="225"/>
      <c r="D189" s="225"/>
      <c r="E189" s="225"/>
      <c r="F189" s="225"/>
      <c r="G189" s="225"/>
      <c r="H189" s="225"/>
      <c r="I189" s="225"/>
      <c r="J189" s="225"/>
      <c r="K189" s="225"/>
      <c r="L189" s="225"/>
      <c r="M189" s="225"/>
      <c r="N189" s="225"/>
    </row>
    <row r="190" spans="1:14">
      <c r="A190" s="258"/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</row>
    <row r="191" spans="1:14" ht="15.75">
      <c r="A191" s="259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</row>
    <row r="192" spans="1:1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</sheetData>
  <mergeCells count="10">
    <mergeCell ref="A3:N3"/>
    <mergeCell ref="A116:N116"/>
    <mergeCell ref="A167:N167"/>
    <mergeCell ref="A170:N170"/>
    <mergeCell ref="A61:N61"/>
    <mergeCell ref="A4:N4"/>
    <mergeCell ref="A58:N58"/>
    <mergeCell ref="A7:N7"/>
    <mergeCell ref="A113:N113"/>
    <mergeCell ref="A19:N19"/>
  </mergeCells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P365"/>
  <sheetViews>
    <sheetView view="pageBreakPreview" zoomScale="60" zoomScaleNormal="100" workbookViewId="0">
      <selection activeCell="A3" sqref="A3:O3"/>
    </sheetView>
  </sheetViews>
  <sheetFormatPr defaultRowHeight="12.75"/>
  <cols>
    <col min="1" max="1" width="21.5703125" style="44" customWidth="1"/>
    <col min="2" max="2" width="0.28515625" style="44" hidden="1" customWidth="1"/>
    <col min="3" max="3" width="17.140625" style="44" customWidth="1"/>
    <col min="4" max="7" width="12.140625" style="44" customWidth="1"/>
    <col min="8" max="8" width="18.85546875" style="44" customWidth="1"/>
    <col min="9" max="12" width="12.140625" style="44" customWidth="1"/>
    <col min="13" max="13" width="14.28515625" style="44" bestFit="1" customWidth="1"/>
    <col min="14" max="14" width="7.7109375" style="44" customWidth="1"/>
    <col min="15" max="15" width="11.140625" style="44" customWidth="1"/>
    <col min="16" max="16384" width="9.140625" style="44"/>
  </cols>
  <sheetData>
    <row r="1" spans="1:15" ht="14.25">
      <c r="A1" s="43"/>
      <c r="B1" s="43"/>
      <c r="M1" s="45"/>
      <c r="N1" s="599"/>
      <c r="O1" s="599"/>
    </row>
    <row r="2" spans="1:15" ht="15" customHeight="1">
      <c r="A2" s="600" t="s">
        <v>619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</row>
    <row r="3" spans="1:15" ht="15">
      <c r="A3" s="601" t="s">
        <v>595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</row>
    <row r="4" spans="1:15" ht="1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ht="15">
      <c r="A5" s="358"/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</row>
    <row r="6" spans="1:15" ht="15">
      <c r="A6" s="46" t="s">
        <v>24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358"/>
      <c r="M6" s="358"/>
      <c r="N6" s="358"/>
      <c r="O6" s="358"/>
    </row>
    <row r="7" spans="1:15" ht="15">
      <c r="A7" s="358"/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</row>
    <row r="8" spans="1:15" ht="15">
      <c r="A8" s="602" t="s">
        <v>273</v>
      </c>
      <c r="B8" s="48"/>
      <c r="C8" s="605" t="s">
        <v>25</v>
      </c>
      <c r="D8" s="606"/>
      <c r="E8" s="606"/>
      <c r="F8" s="606"/>
      <c r="G8" s="607"/>
      <c r="H8" s="605" t="s">
        <v>26</v>
      </c>
      <c r="I8" s="606"/>
      <c r="J8" s="606"/>
      <c r="K8" s="606"/>
      <c r="L8" s="607"/>
      <c r="M8" s="602" t="s">
        <v>274</v>
      </c>
      <c r="N8" s="608" t="s">
        <v>276</v>
      </c>
      <c r="O8" s="608" t="s">
        <v>275</v>
      </c>
    </row>
    <row r="9" spans="1:15" ht="15">
      <c r="A9" s="603"/>
      <c r="B9" s="48"/>
      <c r="C9" s="609" t="s">
        <v>27</v>
      </c>
      <c r="D9" s="611" t="s">
        <v>28</v>
      </c>
      <c r="E9" s="613" t="s">
        <v>29</v>
      </c>
      <c r="F9" s="614"/>
      <c r="G9" s="615"/>
      <c r="H9" s="609" t="s">
        <v>27</v>
      </c>
      <c r="I9" s="611" t="s">
        <v>28</v>
      </c>
      <c r="J9" s="613" t="s">
        <v>29</v>
      </c>
      <c r="K9" s="614"/>
      <c r="L9" s="615"/>
      <c r="M9" s="603"/>
      <c r="N9" s="603"/>
      <c r="O9" s="603"/>
    </row>
    <row r="10" spans="1:15" ht="30">
      <c r="A10" s="604"/>
      <c r="B10" s="48"/>
      <c r="C10" s="610"/>
      <c r="D10" s="612"/>
      <c r="E10" s="174" t="s">
        <v>285</v>
      </c>
      <c r="F10" s="175" t="s">
        <v>286</v>
      </c>
      <c r="G10" s="176" t="s">
        <v>284</v>
      </c>
      <c r="H10" s="610"/>
      <c r="I10" s="612"/>
      <c r="J10" s="174" t="s">
        <v>285</v>
      </c>
      <c r="K10" s="175" t="s">
        <v>286</v>
      </c>
      <c r="L10" s="176" t="s">
        <v>284</v>
      </c>
      <c r="M10" s="604"/>
      <c r="N10" s="604"/>
      <c r="O10" s="604"/>
    </row>
    <row r="11" spans="1:15">
      <c r="A11" s="49"/>
      <c r="B11" s="50"/>
      <c r="C11" s="51"/>
      <c r="D11" s="52"/>
      <c r="E11" s="53"/>
      <c r="F11" s="208"/>
      <c r="G11" s="436"/>
      <c r="H11" s="49"/>
      <c r="I11" s="54"/>
      <c r="J11" s="54"/>
      <c r="K11" s="54"/>
      <c r="L11" s="54"/>
      <c r="M11" s="208"/>
      <c r="N11" s="55"/>
      <c r="O11" s="54"/>
    </row>
    <row r="12" spans="1:15">
      <c r="A12" s="49"/>
      <c r="B12" s="51"/>
      <c r="C12" s="51"/>
      <c r="D12" s="54"/>
      <c r="E12" s="54"/>
      <c r="F12" s="54"/>
      <c r="G12" s="54"/>
      <c r="H12" s="49"/>
      <c r="I12" s="54"/>
      <c r="J12" s="56"/>
      <c r="K12" s="56"/>
      <c r="L12" s="56"/>
      <c r="M12" s="54"/>
      <c r="N12" s="51"/>
      <c r="O12" s="49"/>
    </row>
    <row r="13" spans="1:15">
      <c r="A13" s="49"/>
      <c r="B13" s="51"/>
      <c r="C13" s="51"/>
      <c r="D13" s="54"/>
      <c r="E13" s="54"/>
      <c r="F13" s="54"/>
      <c r="G13" s="54"/>
      <c r="H13" s="49"/>
      <c r="I13" s="54"/>
      <c r="J13" s="56"/>
      <c r="K13" s="56"/>
      <c r="L13" s="56"/>
      <c r="M13" s="54"/>
      <c r="N13" s="51"/>
      <c r="O13" s="51"/>
    </row>
    <row r="14" spans="1:15">
      <c r="A14" s="49"/>
      <c r="B14" s="57"/>
      <c r="C14" s="51"/>
      <c r="D14" s="54"/>
      <c r="E14" s="54"/>
      <c r="F14" s="54"/>
      <c r="G14" s="54"/>
      <c r="H14" s="49"/>
      <c r="I14" s="54"/>
      <c r="J14" s="54"/>
      <c r="K14" s="54"/>
      <c r="L14" s="54"/>
      <c r="M14" s="54"/>
      <c r="N14" s="51"/>
      <c r="O14" s="51"/>
    </row>
    <row r="15" spans="1:15">
      <c r="A15" s="49"/>
      <c r="B15" s="57"/>
      <c r="C15" s="51"/>
      <c r="D15" s="54"/>
      <c r="E15" s="54"/>
      <c r="F15" s="54"/>
      <c r="G15" s="54"/>
      <c r="H15" s="49"/>
      <c r="I15" s="54"/>
      <c r="J15" s="54"/>
      <c r="K15" s="54"/>
      <c r="L15" s="54"/>
      <c r="M15" s="54"/>
      <c r="N15" s="51"/>
      <c r="O15" s="51"/>
    </row>
    <row r="16" spans="1:15">
      <c r="A16" s="49"/>
      <c r="B16" s="57"/>
      <c r="C16" s="51"/>
      <c r="D16" s="54"/>
      <c r="E16" s="54"/>
      <c r="F16" s="54"/>
      <c r="G16" s="54"/>
      <c r="H16" s="49"/>
      <c r="I16" s="54"/>
      <c r="J16" s="54"/>
      <c r="K16" s="54"/>
      <c r="L16" s="54"/>
      <c r="M16" s="54"/>
      <c r="N16" s="51"/>
      <c r="O16" s="51"/>
    </row>
    <row r="17" spans="1:15">
      <c r="A17" s="49"/>
      <c r="B17" s="57"/>
      <c r="C17" s="51"/>
      <c r="D17" s="54"/>
      <c r="E17" s="54"/>
      <c r="F17" s="54"/>
      <c r="G17" s="54"/>
      <c r="H17" s="49"/>
      <c r="I17" s="54"/>
      <c r="J17" s="54"/>
      <c r="K17" s="54"/>
      <c r="L17" s="54"/>
      <c r="M17" s="54"/>
      <c r="N17" s="51"/>
      <c r="O17" s="51"/>
    </row>
    <row r="18" spans="1:15">
      <c r="A18" s="49"/>
      <c r="B18" s="57"/>
      <c r="C18" s="51"/>
      <c r="D18" s="54"/>
      <c r="E18" s="54"/>
      <c r="F18" s="54"/>
      <c r="G18" s="54"/>
      <c r="H18" s="49"/>
      <c r="I18" s="54"/>
      <c r="J18" s="54"/>
      <c r="K18" s="54"/>
      <c r="L18" s="54"/>
      <c r="M18" s="54"/>
      <c r="N18" s="51"/>
      <c r="O18" s="51"/>
    </row>
    <row r="19" spans="1:15">
      <c r="A19" s="49"/>
      <c r="B19" s="57"/>
      <c r="C19" s="51"/>
      <c r="D19" s="54"/>
      <c r="E19" s="54"/>
      <c r="F19" s="54"/>
      <c r="G19" s="54"/>
      <c r="H19" s="49"/>
      <c r="I19" s="54"/>
      <c r="J19" s="54"/>
      <c r="K19" s="54"/>
      <c r="L19" s="54"/>
      <c r="M19" s="54"/>
      <c r="N19" s="51"/>
      <c r="O19" s="51"/>
    </row>
    <row r="20" spans="1:15">
      <c r="A20" s="49"/>
      <c r="B20" s="57"/>
      <c r="C20" s="51"/>
      <c r="D20" s="54"/>
      <c r="E20" s="54"/>
      <c r="F20" s="54"/>
      <c r="G20" s="54"/>
      <c r="H20" s="49"/>
      <c r="I20" s="54"/>
      <c r="J20" s="54"/>
      <c r="K20" s="54"/>
      <c r="L20" s="54"/>
      <c r="M20" s="54"/>
      <c r="N20" s="51"/>
      <c r="O20" s="51"/>
    </row>
    <row r="21" spans="1:15">
      <c r="A21" s="49"/>
      <c r="B21" s="57"/>
      <c r="C21" s="51"/>
      <c r="D21" s="54"/>
      <c r="E21" s="54"/>
      <c r="F21" s="54"/>
      <c r="G21" s="54"/>
      <c r="H21" s="49"/>
      <c r="I21" s="54"/>
      <c r="J21" s="54"/>
      <c r="K21" s="54"/>
      <c r="L21" s="54"/>
      <c r="M21" s="54"/>
      <c r="N21" s="51"/>
      <c r="O21" s="51"/>
    </row>
    <row r="22" spans="1:15">
      <c r="A22" s="49"/>
      <c r="B22" s="57"/>
      <c r="C22" s="51"/>
      <c r="D22" s="54"/>
      <c r="E22" s="54"/>
      <c r="F22" s="54"/>
      <c r="G22" s="54"/>
      <c r="H22" s="49"/>
      <c r="I22" s="54"/>
      <c r="J22" s="54"/>
      <c r="K22" s="54"/>
      <c r="L22" s="54"/>
      <c r="M22" s="54"/>
      <c r="N22" s="51"/>
      <c r="O22" s="51"/>
    </row>
    <row r="23" spans="1:15">
      <c r="A23" s="49"/>
      <c r="B23" s="57"/>
      <c r="C23" s="51"/>
      <c r="D23" s="54"/>
      <c r="E23" s="54"/>
      <c r="F23" s="54"/>
      <c r="G23" s="54"/>
      <c r="H23" s="49"/>
      <c r="I23" s="54"/>
      <c r="J23" s="54"/>
      <c r="K23" s="54"/>
      <c r="L23" s="54"/>
      <c r="M23" s="54"/>
      <c r="N23" s="51"/>
      <c r="O23" s="51"/>
    </row>
    <row r="24" spans="1:15">
      <c r="A24" s="49"/>
      <c r="B24" s="57"/>
      <c r="C24" s="51"/>
      <c r="D24" s="54"/>
      <c r="E24" s="54"/>
      <c r="F24" s="54"/>
      <c r="G24" s="54"/>
      <c r="H24" s="49"/>
      <c r="I24" s="54"/>
      <c r="J24" s="54"/>
      <c r="K24" s="54"/>
      <c r="L24" s="54"/>
      <c r="M24" s="54"/>
      <c r="N24" s="51"/>
      <c r="O24" s="51"/>
    </row>
    <row r="25" spans="1:15">
      <c r="A25" s="49"/>
      <c r="B25" s="57"/>
      <c r="C25" s="58"/>
      <c r="D25" s="59"/>
      <c r="E25" s="59"/>
      <c r="F25" s="59"/>
      <c r="G25" s="59"/>
      <c r="H25" s="49"/>
      <c r="I25" s="54"/>
      <c r="J25" s="59"/>
      <c r="K25" s="59"/>
      <c r="L25" s="59"/>
      <c r="M25" s="59"/>
      <c r="N25" s="51"/>
      <c r="O25" s="51"/>
    </row>
    <row r="26" spans="1:15">
      <c r="A26" s="49"/>
      <c r="B26" s="51"/>
      <c r="C26" s="51"/>
      <c r="D26" s="54"/>
      <c r="E26" s="54"/>
      <c r="F26" s="54"/>
      <c r="G26" s="54"/>
      <c r="H26" s="49"/>
      <c r="I26" s="54"/>
      <c r="J26" s="54"/>
      <c r="K26" s="54"/>
      <c r="L26" s="54"/>
      <c r="M26" s="54"/>
      <c r="N26" s="51"/>
      <c r="O26" s="51"/>
    </row>
    <row r="27" spans="1:15">
      <c r="A27" s="60"/>
      <c r="B27" s="61"/>
      <c r="C27" s="51"/>
      <c r="D27" s="54"/>
      <c r="E27" s="54"/>
      <c r="F27" s="54"/>
      <c r="G27" s="54"/>
      <c r="H27" s="49"/>
      <c r="I27" s="54"/>
      <c r="J27" s="54"/>
      <c r="K27" s="54"/>
      <c r="L27" s="54"/>
      <c r="M27" s="54"/>
      <c r="N27" s="51"/>
      <c r="O27" s="51"/>
    </row>
    <row r="28" spans="1:15">
      <c r="A28" s="60"/>
      <c r="B28" s="50"/>
      <c r="C28" s="51"/>
      <c r="D28" s="54"/>
      <c r="E28" s="54"/>
      <c r="F28" s="54"/>
      <c r="G28" s="54"/>
      <c r="H28" s="49"/>
      <c r="I28" s="54"/>
      <c r="J28" s="54"/>
      <c r="K28" s="54"/>
      <c r="L28" s="54"/>
      <c r="M28" s="54"/>
      <c r="N28" s="51"/>
      <c r="O28" s="51"/>
    </row>
    <row r="29" spans="1:15">
      <c r="A29" s="60"/>
      <c r="B29" s="50"/>
      <c r="C29" s="51"/>
      <c r="D29" s="54"/>
      <c r="E29" s="54"/>
      <c r="F29" s="54"/>
      <c r="G29" s="54"/>
      <c r="H29" s="49"/>
      <c r="I29" s="54"/>
      <c r="J29" s="54"/>
      <c r="K29" s="54"/>
      <c r="L29" s="54"/>
      <c r="M29" s="54"/>
      <c r="N29" s="51"/>
      <c r="O29" s="51"/>
    </row>
    <row r="30" spans="1:15">
      <c r="A30" s="49"/>
      <c r="B30" s="51"/>
      <c r="C30" s="51"/>
      <c r="D30" s="54"/>
      <c r="E30" s="54"/>
      <c r="F30" s="54"/>
      <c r="G30" s="54"/>
      <c r="H30" s="49"/>
      <c r="I30" s="54"/>
      <c r="J30" s="54"/>
      <c r="K30" s="54"/>
      <c r="L30" s="54"/>
      <c r="M30" s="54"/>
      <c r="N30" s="51"/>
      <c r="O30" s="51"/>
    </row>
    <row r="31" spans="1:15">
      <c r="A31" s="60" t="s">
        <v>298</v>
      </c>
      <c r="B31" s="61"/>
      <c r="C31" s="61"/>
      <c r="D31" s="62"/>
      <c r="E31" s="173">
        <f>SUM(E11:E30)</f>
        <v>0</v>
      </c>
      <c r="F31" s="173"/>
      <c r="G31" s="173"/>
      <c r="H31" s="49"/>
      <c r="I31" s="54"/>
      <c r="J31" s="54"/>
      <c r="K31" s="54"/>
      <c r="L31" s="54"/>
      <c r="M31" s="178"/>
      <c r="N31" s="51"/>
      <c r="O31" s="51"/>
    </row>
    <row r="32" spans="1:15">
      <c r="A32" s="63"/>
      <c r="B32" s="64"/>
      <c r="C32" s="64"/>
      <c r="D32" s="65"/>
      <c r="E32" s="65"/>
      <c r="F32" s="65"/>
      <c r="G32" s="65"/>
      <c r="H32" s="63"/>
      <c r="I32" s="65"/>
      <c r="J32" s="65"/>
      <c r="K32" s="65"/>
      <c r="L32" s="65"/>
      <c r="M32" s="65"/>
      <c r="N32" s="64"/>
      <c r="O32" s="64"/>
    </row>
    <row r="33" spans="1:15" ht="15">
      <c r="A33" s="358"/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</row>
    <row r="34" spans="1:15" ht="15">
      <c r="A34" s="46" t="s">
        <v>30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</row>
    <row r="35" spans="1:15" ht="15">
      <c r="A35" s="46"/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</row>
    <row r="36" spans="1:15" ht="15">
      <c r="A36" s="46"/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</row>
    <row r="44" spans="1:15" s="48" customFormat="1"/>
    <row r="45" spans="1:15" s="48" customFormat="1"/>
    <row r="55" spans="1:16" ht="15">
      <c r="A55" s="598" t="s">
        <v>32</v>
      </c>
      <c r="B55" s="598"/>
      <c r="C55" s="598"/>
      <c r="D55" s="598"/>
      <c r="E55" s="598"/>
      <c r="F55" s="598"/>
      <c r="G55" s="598"/>
      <c r="H55" s="598"/>
      <c r="I55" s="598"/>
      <c r="J55" s="598"/>
      <c r="K55" s="598"/>
      <c r="L55" s="598"/>
      <c r="M55" s="598"/>
      <c r="N55" s="598"/>
      <c r="O55" s="598"/>
    </row>
    <row r="56" spans="1:16" ht="15">
      <c r="A56" s="46"/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599" t="s">
        <v>594</v>
      </c>
      <c r="O56" s="599"/>
    </row>
    <row r="57" spans="1:16" ht="15">
      <c r="A57" s="601" t="s">
        <v>420</v>
      </c>
      <c r="B57" s="601"/>
      <c r="C57" s="601"/>
      <c r="D57" s="601"/>
      <c r="E57" s="601"/>
      <c r="F57" s="601"/>
      <c r="G57" s="601"/>
      <c r="H57" s="601"/>
      <c r="I57" s="601"/>
      <c r="J57" s="601"/>
      <c r="K57" s="601"/>
      <c r="L57" s="601"/>
      <c r="M57" s="601"/>
      <c r="N57" s="601"/>
      <c r="O57" s="601"/>
    </row>
    <row r="58" spans="1:16" ht="15">
      <c r="A58" s="601" t="s">
        <v>595</v>
      </c>
      <c r="B58" s="601"/>
      <c r="C58" s="601"/>
      <c r="D58" s="601"/>
      <c r="E58" s="601"/>
      <c r="F58" s="601"/>
      <c r="G58" s="601"/>
      <c r="H58" s="601"/>
      <c r="I58" s="601"/>
      <c r="J58" s="601"/>
      <c r="K58" s="601"/>
      <c r="L58" s="601"/>
      <c r="M58" s="601"/>
      <c r="N58" s="601"/>
      <c r="O58" s="601"/>
    </row>
    <row r="59" spans="1:16" ht="15">
      <c r="A59" s="358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/>
    </row>
    <row r="60" spans="1:16" ht="15">
      <c r="A60" s="46" t="s">
        <v>31</v>
      </c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</row>
    <row r="61" spans="1:16" ht="15">
      <c r="A61" s="46"/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</row>
    <row r="62" spans="1:16" ht="15">
      <c r="A62" s="46" t="s">
        <v>289</v>
      </c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43"/>
    </row>
    <row r="63" spans="1:16" ht="15" customHeight="1">
      <c r="A63" s="602" t="s">
        <v>273</v>
      </c>
      <c r="B63" s="48"/>
      <c r="C63" s="605" t="s">
        <v>25</v>
      </c>
      <c r="D63" s="606"/>
      <c r="E63" s="606"/>
      <c r="F63" s="606"/>
      <c r="G63" s="607"/>
      <c r="H63" s="605" t="s">
        <v>26</v>
      </c>
      <c r="I63" s="606"/>
      <c r="J63" s="606"/>
      <c r="K63" s="606"/>
      <c r="L63" s="607"/>
      <c r="M63" s="602" t="s">
        <v>274</v>
      </c>
      <c r="N63" s="608" t="s">
        <v>276</v>
      </c>
      <c r="O63" s="608" t="s">
        <v>275</v>
      </c>
    </row>
    <row r="64" spans="1:16" ht="15">
      <c r="A64" s="603"/>
      <c r="B64" s="48"/>
      <c r="C64" s="609" t="s">
        <v>27</v>
      </c>
      <c r="D64" s="611" t="s">
        <v>28</v>
      </c>
      <c r="E64" s="613" t="s">
        <v>29</v>
      </c>
      <c r="F64" s="614"/>
      <c r="G64" s="615"/>
      <c r="H64" s="609" t="s">
        <v>27</v>
      </c>
      <c r="I64" s="611" t="s">
        <v>28</v>
      </c>
      <c r="J64" s="613" t="s">
        <v>29</v>
      </c>
      <c r="K64" s="614"/>
      <c r="L64" s="615"/>
      <c r="M64" s="603"/>
      <c r="N64" s="603"/>
      <c r="O64" s="603"/>
    </row>
    <row r="65" spans="1:15" ht="30">
      <c r="A65" s="604"/>
      <c r="B65" s="48"/>
      <c r="C65" s="610"/>
      <c r="D65" s="612"/>
      <c r="E65" s="174" t="s">
        <v>285</v>
      </c>
      <c r="F65" s="175" t="s">
        <v>286</v>
      </c>
      <c r="G65" s="176" t="s">
        <v>284</v>
      </c>
      <c r="H65" s="610"/>
      <c r="I65" s="612"/>
      <c r="J65" s="174" t="s">
        <v>285</v>
      </c>
      <c r="K65" s="175" t="s">
        <v>286</v>
      </c>
      <c r="L65" s="176" t="s">
        <v>284</v>
      </c>
      <c r="M65" s="604"/>
      <c r="N65" s="604"/>
      <c r="O65" s="604"/>
    </row>
    <row r="66" spans="1:15">
      <c r="A66" s="66"/>
      <c r="B66" s="66"/>
      <c r="C66" s="66"/>
      <c r="D66" s="66"/>
      <c r="E66" s="66"/>
      <c r="F66" s="66"/>
      <c r="G66" s="66"/>
      <c r="H66" s="66"/>
      <c r="I66" s="67"/>
      <c r="J66" s="437"/>
      <c r="K66" s="437"/>
      <c r="L66" s="437"/>
      <c r="M66" s="437"/>
      <c r="N66" s="68"/>
      <c r="O66" s="438"/>
    </row>
    <row r="67" spans="1:15">
      <c r="A67" s="66"/>
      <c r="B67" s="66"/>
      <c r="C67" s="66"/>
      <c r="D67" s="66"/>
      <c r="E67" s="66"/>
      <c r="F67" s="66"/>
      <c r="G67" s="66"/>
      <c r="H67" s="66"/>
      <c r="I67" s="67"/>
      <c r="J67" s="437"/>
      <c r="K67" s="437"/>
      <c r="L67" s="437"/>
      <c r="M67" s="437"/>
      <c r="N67" s="68"/>
      <c r="O67" s="438"/>
    </row>
    <row r="68" spans="1:15">
      <c r="A68" s="66"/>
      <c r="B68" s="66"/>
      <c r="C68" s="66"/>
      <c r="D68" s="66"/>
      <c r="E68" s="66"/>
      <c r="F68" s="66"/>
      <c r="G68" s="66"/>
      <c r="H68" s="66"/>
      <c r="I68" s="67"/>
      <c r="J68" s="437"/>
      <c r="K68" s="437"/>
      <c r="L68" s="437"/>
      <c r="M68" s="437"/>
      <c r="N68" s="68"/>
      <c r="O68" s="438"/>
    </row>
    <row r="69" spans="1:15">
      <c r="A69" s="66"/>
      <c r="B69" s="66"/>
      <c r="C69" s="66"/>
      <c r="D69" s="66"/>
      <c r="E69" s="66"/>
      <c r="F69" s="66"/>
      <c r="G69" s="66"/>
      <c r="H69" s="66"/>
      <c r="I69" s="67"/>
      <c r="J69" s="437"/>
      <c r="K69" s="437"/>
      <c r="L69" s="437"/>
      <c r="M69" s="437"/>
      <c r="N69" s="68"/>
      <c r="O69" s="438"/>
    </row>
    <row r="70" spans="1:15">
      <c r="A70" s="66"/>
      <c r="B70" s="66"/>
      <c r="C70" s="66"/>
      <c r="D70" s="66"/>
      <c r="E70" s="66"/>
      <c r="F70" s="66"/>
      <c r="G70" s="66"/>
      <c r="H70" s="66"/>
      <c r="I70" s="67"/>
      <c r="J70" s="437"/>
      <c r="K70" s="437"/>
      <c r="L70" s="437"/>
      <c r="M70" s="437"/>
      <c r="N70" s="68"/>
      <c r="O70" s="438"/>
    </row>
    <row r="71" spans="1:15">
      <c r="A71" s="66"/>
      <c r="B71" s="66"/>
      <c r="C71" s="66"/>
      <c r="D71" s="66"/>
      <c r="E71" s="66"/>
      <c r="F71" s="66"/>
      <c r="G71" s="66"/>
      <c r="H71" s="66"/>
      <c r="I71" s="67"/>
      <c r="J71" s="437"/>
      <c r="K71" s="437"/>
      <c r="L71" s="437"/>
      <c r="M71" s="437"/>
      <c r="N71" s="68"/>
      <c r="O71" s="438"/>
    </row>
    <row r="72" spans="1:15">
      <c r="A72" s="66"/>
      <c r="B72" s="66"/>
      <c r="C72" s="66"/>
      <c r="D72" s="66"/>
      <c r="E72" s="66"/>
      <c r="F72" s="66"/>
      <c r="G72" s="66"/>
      <c r="H72" s="66"/>
      <c r="I72" s="67"/>
      <c r="J72" s="437"/>
      <c r="K72" s="437"/>
      <c r="L72" s="437"/>
      <c r="M72" s="437"/>
      <c r="N72" s="68"/>
      <c r="O72" s="438"/>
    </row>
    <row r="73" spans="1:15">
      <c r="A73" s="66"/>
      <c r="B73" s="66"/>
      <c r="C73" s="66"/>
      <c r="D73" s="66"/>
      <c r="E73" s="66"/>
      <c r="F73" s="66"/>
      <c r="G73" s="66"/>
      <c r="H73" s="66"/>
      <c r="I73" s="67"/>
      <c r="J73" s="437"/>
      <c r="K73" s="437"/>
      <c r="L73" s="437"/>
      <c r="M73" s="437"/>
      <c r="N73" s="68"/>
      <c r="O73" s="438"/>
    </row>
    <row r="74" spans="1:15">
      <c r="A74" s="66"/>
      <c r="B74" s="66"/>
      <c r="C74" s="66"/>
      <c r="D74" s="66"/>
      <c r="E74" s="66"/>
      <c r="F74" s="66"/>
      <c r="G74" s="66"/>
      <c r="H74" s="66"/>
      <c r="I74" s="67"/>
      <c r="J74" s="437"/>
      <c r="K74" s="437"/>
      <c r="L74" s="437"/>
      <c r="M74" s="437"/>
      <c r="N74" s="68"/>
      <c r="O74" s="438"/>
    </row>
    <row r="75" spans="1:15">
      <c r="A75" s="66"/>
      <c r="B75" s="66"/>
      <c r="C75" s="66"/>
      <c r="D75" s="66"/>
      <c r="E75" s="66"/>
      <c r="F75" s="66"/>
      <c r="G75" s="66"/>
      <c r="H75" s="66"/>
      <c r="I75" s="67"/>
      <c r="J75" s="437"/>
      <c r="K75" s="437"/>
      <c r="L75" s="437"/>
      <c r="M75" s="437"/>
      <c r="N75" s="68"/>
      <c r="O75" s="438"/>
    </row>
    <row r="76" spans="1:15">
      <c r="A76" s="66"/>
      <c r="B76" s="66"/>
      <c r="C76" s="66"/>
      <c r="D76" s="66"/>
      <c r="E76" s="66"/>
      <c r="F76" s="66"/>
      <c r="G76" s="66"/>
      <c r="H76" s="66"/>
      <c r="I76" s="67"/>
      <c r="J76" s="437"/>
      <c r="K76" s="437"/>
      <c r="L76" s="437"/>
      <c r="M76" s="437"/>
      <c r="N76" s="68"/>
      <c r="O76" s="438"/>
    </row>
    <row r="77" spans="1:15">
      <c r="A77" s="66"/>
      <c r="B77" s="66"/>
      <c r="C77" s="66"/>
      <c r="D77" s="66"/>
      <c r="E77" s="66"/>
      <c r="F77" s="66"/>
      <c r="G77" s="66"/>
      <c r="H77" s="66"/>
      <c r="I77" s="67"/>
      <c r="J77" s="437"/>
      <c r="K77" s="437"/>
      <c r="L77" s="437"/>
      <c r="M77" s="437"/>
      <c r="N77" s="68"/>
      <c r="O77" s="438"/>
    </row>
    <row r="78" spans="1:15">
      <c r="A78" s="66"/>
      <c r="B78" s="66"/>
      <c r="C78" s="66"/>
      <c r="D78" s="66"/>
      <c r="E78" s="66"/>
      <c r="F78" s="66"/>
      <c r="G78" s="66"/>
      <c r="H78" s="66"/>
      <c r="I78" s="67"/>
      <c r="J78" s="437"/>
      <c r="K78" s="437"/>
      <c r="L78" s="437"/>
      <c r="M78" s="437"/>
      <c r="N78" s="68"/>
      <c r="O78" s="438"/>
    </row>
    <row r="79" spans="1:15">
      <c r="A79" s="66"/>
      <c r="B79" s="66"/>
      <c r="C79" s="66"/>
      <c r="D79" s="66"/>
      <c r="E79" s="66"/>
      <c r="F79" s="66"/>
      <c r="G79" s="66"/>
      <c r="H79" s="66"/>
      <c r="I79" s="67"/>
      <c r="J79" s="437"/>
      <c r="K79" s="437"/>
      <c r="L79" s="437"/>
      <c r="M79" s="437"/>
      <c r="N79" s="68"/>
      <c r="O79" s="438"/>
    </row>
    <row r="80" spans="1:15">
      <c r="A80" s="66"/>
      <c r="B80" s="66"/>
      <c r="C80" s="66"/>
      <c r="D80" s="66"/>
      <c r="E80" s="66"/>
      <c r="F80" s="66"/>
      <c r="G80" s="66"/>
      <c r="H80" s="66"/>
      <c r="I80" s="67"/>
      <c r="J80" s="437"/>
      <c r="K80" s="437"/>
      <c r="L80" s="437"/>
      <c r="M80" s="437"/>
      <c r="N80" s="68"/>
      <c r="O80" s="438"/>
    </row>
    <row r="81" spans="1:15">
      <c r="A81" s="66"/>
      <c r="B81" s="66"/>
      <c r="C81" s="66"/>
      <c r="D81" s="66"/>
      <c r="E81" s="66"/>
      <c r="F81" s="66"/>
      <c r="G81" s="66"/>
      <c r="H81" s="66"/>
      <c r="I81" s="67"/>
      <c r="J81" s="437"/>
      <c r="K81" s="437"/>
      <c r="L81" s="437"/>
      <c r="M81" s="437"/>
      <c r="N81" s="68"/>
      <c r="O81" s="438"/>
    </row>
    <row r="82" spans="1:15">
      <c r="A82" s="66"/>
      <c r="B82" s="66"/>
      <c r="C82" s="66"/>
      <c r="D82" s="66"/>
      <c r="E82" s="66"/>
      <c r="F82" s="66"/>
      <c r="G82" s="66"/>
      <c r="H82" s="66"/>
      <c r="I82" s="67"/>
      <c r="J82" s="437"/>
      <c r="K82" s="437"/>
      <c r="L82" s="437"/>
      <c r="M82" s="437"/>
      <c r="N82" s="68"/>
      <c r="O82" s="438"/>
    </row>
    <row r="83" spans="1:15">
      <c r="A83" s="66"/>
      <c r="B83" s="66"/>
      <c r="C83" s="66"/>
      <c r="D83" s="66"/>
      <c r="E83" s="66"/>
      <c r="F83" s="66"/>
      <c r="G83" s="66"/>
      <c r="H83" s="66"/>
      <c r="I83" s="67"/>
      <c r="J83" s="437"/>
      <c r="K83" s="437"/>
      <c r="L83" s="437"/>
      <c r="M83" s="437"/>
      <c r="N83" s="68"/>
      <c r="O83" s="438"/>
    </row>
    <row r="84" spans="1:15">
      <c r="A84" s="66"/>
      <c r="B84" s="66"/>
      <c r="C84" s="66"/>
      <c r="D84" s="66"/>
      <c r="E84" s="66"/>
      <c r="F84" s="66"/>
      <c r="G84" s="66"/>
      <c r="H84" s="66"/>
      <c r="I84" s="67"/>
      <c r="J84" s="437"/>
      <c r="K84" s="437"/>
      <c r="L84" s="437"/>
      <c r="M84" s="437"/>
      <c r="N84" s="68"/>
      <c r="O84" s="438"/>
    </row>
    <row r="85" spans="1:15">
      <c r="A85" s="66"/>
      <c r="B85" s="66"/>
      <c r="C85" s="66"/>
      <c r="D85" s="66"/>
      <c r="E85" s="66"/>
      <c r="F85" s="66"/>
      <c r="G85" s="66"/>
      <c r="H85" s="66"/>
      <c r="I85" s="67"/>
      <c r="J85" s="437"/>
      <c r="K85" s="437"/>
      <c r="L85" s="437"/>
      <c r="M85" s="437"/>
      <c r="N85" s="68"/>
      <c r="O85" s="438"/>
    </row>
    <row r="86" spans="1:15">
      <c r="A86" s="66"/>
      <c r="B86" s="66"/>
      <c r="C86" s="66"/>
      <c r="D86" s="66"/>
      <c r="E86" s="66"/>
      <c r="F86" s="66"/>
      <c r="G86" s="66"/>
      <c r="H86" s="66"/>
      <c r="I86" s="67"/>
      <c r="J86" s="437"/>
      <c r="K86" s="437"/>
      <c r="L86" s="437"/>
      <c r="M86" s="437"/>
      <c r="N86" s="68"/>
      <c r="O86" s="438"/>
    </row>
    <row r="87" spans="1:15">
      <c r="A87" s="66"/>
      <c r="B87" s="66"/>
      <c r="C87" s="66"/>
      <c r="D87" s="66"/>
      <c r="E87" s="66"/>
      <c r="F87" s="66"/>
      <c r="G87" s="66"/>
      <c r="H87" s="66"/>
      <c r="I87" s="67"/>
      <c r="J87" s="437"/>
      <c r="K87" s="437"/>
      <c r="L87" s="437"/>
      <c r="M87" s="437"/>
      <c r="N87" s="68"/>
      <c r="O87" s="438"/>
    </row>
    <row r="88" spans="1:15">
      <c r="A88" s="66"/>
      <c r="B88" s="66"/>
      <c r="C88" s="66"/>
      <c r="D88" s="66"/>
      <c r="E88" s="66"/>
      <c r="F88" s="66"/>
      <c r="G88" s="66"/>
      <c r="H88" s="66"/>
      <c r="I88" s="67"/>
      <c r="J88" s="437"/>
      <c r="K88" s="437"/>
      <c r="L88" s="437"/>
      <c r="M88" s="437"/>
      <c r="N88" s="68"/>
      <c r="O88" s="438"/>
    </row>
    <row r="89" spans="1:15">
      <c r="A89" s="66"/>
      <c r="B89" s="66"/>
      <c r="C89" s="66"/>
      <c r="D89" s="66"/>
      <c r="E89" s="66"/>
      <c r="F89" s="66"/>
      <c r="G89" s="66"/>
      <c r="H89" s="66"/>
      <c r="I89" s="67"/>
      <c r="J89" s="437"/>
      <c r="K89" s="437"/>
      <c r="L89" s="437"/>
      <c r="M89" s="437"/>
      <c r="N89" s="68"/>
      <c r="O89" s="438"/>
    </row>
    <row r="90" spans="1:15">
      <c r="A90" s="66"/>
      <c r="B90" s="66"/>
      <c r="C90" s="66"/>
      <c r="D90" s="66"/>
      <c r="E90" s="66"/>
      <c r="F90" s="66"/>
      <c r="G90" s="66"/>
      <c r="H90" s="66"/>
      <c r="I90" s="67"/>
      <c r="J90" s="437"/>
      <c r="K90" s="437"/>
      <c r="L90" s="437"/>
      <c r="M90" s="437"/>
      <c r="N90" s="68"/>
      <c r="O90" s="438"/>
    </row>
    <row r="91" spans="1:15">
      <c r="A91" s="66"/>
      <c r="B91" s="66"/>
      <c r="C91" s="66"/>
      <c r="D91" s="66"/>
      <c r="E91" s="66"/>
      <c r="F91" s="66"/>
      <c r="G91" s="66"/>
      <c r="H91" s="66"/>
      <c r="I91" s="67"/>
      <c r="J91" s="437"/>
      <c r="K91" s="437"/>
      <c r="L91" s="437"/>
      <c r="M91" s="437"/>
      <c r="N91" s="68"/>
      <c r="O91" s="438"/>
    </row>
    <row r="92" spans="1:15">
      <c r="A92" s="66"/>
      <c r="B92" s="66"/>
      <c r="C92" s="66"/>
      <c r="D92" s="66"/>
      <c r="E92" s="66"/>
      <c r="F92" s="66"/>
      <c r="G92" s="66"/>
      <c r="H92" s="66"/>
      <c r="I92" s="67"/>
      <c r="J92" s="437"/>
      <c r="K92" s="437"/>
      <c r="L92" s="437"/>
      <c r="M92" s="437"/>
      <c r="N92" s="68"/>
      <c r="O92" s="438"/>
    </row>
    <row r="93" spans="1:15">
      <c r="A93" s="66"/>
      <c r="B93" s="66"/>
      <c r="C93" s="66"/>
      <c r="D93" s="66"/>
      <c r="E93" s="66"/>
      <c r="F93" s="66"/>
      <c r="G93" s="66"/>
      <c r="H93" s="66"/>
      <c r="I93" s="67"/>
      <c r="J93" s="437"/>
      <c r="K93" s="437"/>
      <c r="L93" s="437"/>
      <c r="M93" s="437"/>
      <c r="N93" s="68"/>
      <c r="O93" s="438"/>
    </row>
    <row r="94" spans="1:15">
      <c r="A94" s="66"/>
      <c r="B94" s="66"/>
      <c r="C94" s="66"/>
      <c r="D94" s="66"/>
      <c r="E94" s="66"/>
      <c r="F94" s="66"/>
      <c r="G94" s="66"/>
      <c r="H94" s="66"/>
      <c r="I94" s="67"/>
      <c r="J94" s="437"/>
      <c r="K94" s="437"/>
      <c r="L94" s="437"/>
      <c r="M94" s="437"/>
      <c r="N94" s="68"/>
      <c r="O94" s="438"/>
    </row>
    <row r="95" spans="1:15">
      <c r="A95" s="66"/>
      <c r="B95" s="66"/>
      <c r="C95" s="66"/>
      <c r="D95" s="66"/>
      <c r="E95" s="66"/>
      <c r="F95" s="66"/>
      <c r="G95" s="66"/>
      <c r="H95" s="66"/>
      <c r="I95" s="67"/>
      <c r="J95" s="437"/>
      <c r="K95" s="437"/>
      <c r="L95" s="437"/>
      <c r="M95" s="437"/>
      <c r="N95" s="68"/>
      <c r="O95" s="438"/>
    </row>
    <row r="96" spans="1:15">
      <c r="A96" s="66"/>
      <c r="B96" s="66"/>
      <c r="C96" s="66"/>
      <c r="D96" s="66"/>
      <c r="E96" s="66"/>
      <c r="F96" s="66"/>
      <c r="G96" s="66"/>
      <c r="H96" s="66"/>
      <c r="I96" s="67"/>
      <c r="J96" s="437"/>
      <c r="K96" s="437"/>
      <c r="L96" s="437"/>
      <c r="M96" s="437"/>
      <c r="N96" s="68"/>
      <c r="O96" s="438"/>
    </row>
    <row r="97" spans="1:15">
      <c r="A97" s="66"/>
      <c r="B97" s="66"/>
      <c r="C97" s="66"/>
      <c r="D97" s="66"/>
      <c r="E97" s="66"/>
      <c r="F97" s="66"/>
      <c r="G97" s="66"/>
      <c r="H97" s="66"/>
      <c r="I97" s="67"/>
      <c r="J97" s="437"/>
      <c r="K97" s="437"/>
      <c r="L97" s="437"/>
      <c r="M97" s="437"/>
      <c r="N97" s="68"/>
      <c r="O97" s="438"/>
    </row>
    <row r="98" spans="1:15">
      <c r="A98" s="66"/>
      <c r="B98" s="66"/>
      <c r="C98" s="66"/>
      <c r="D98" s="66"/>
      <c r="E98" s="66"/>
      <c r="F98" s="66"/>
      <c r="G98" s="66"/>
      <c r="H98" s="66"/>
      <c r="I98" s="67"/>
      <c r="J98" s="437"/>
      <c r="K98" s="437"/>
      <c r="L98" s="437"/>
      <c r="M98" s="437"/>
      <c r="N98" s="68"/>
      <c r="O98" s="438"/>
    </row>
    <row r="99" spans="1:15">
      <c r="A99" s="66"/>
      <c r="B99" s="66"/>
      <c r="C99" s="66"/>
      <c r="D99" s="66"/>
      <c r="E99" s="66"/>
      <c r="F99" s="66"/>
      <c r="G99" s="66"/>
      <c r="H99" s="66"/>
      <c r="I99" s="67"/>
      <c r="J99" s="437"/>
      <c r="K99" s="437"/>
      <c r="L99" s="437"/>
      <c r="M99" s="437"/>
      <c r="N99" s="68"/>
      <c r="O99" s="438"/>
    </row>
    <row r="100" spans="1:15">
      <c r="A100" s="66"/>
      <c r="B100" s="66"/>
      <c r="C100" s="66"/>
      <c r="D100" s="66"/>
      <c r="E100" s="66"/>
      <c r="F100" s="66"/>
      <c r="G100" s="66"/>
      <c r="H100" s="66"/>
      <c r="I100" s="67"/>
      <c r="J100" s="437"/>
      <c r="K100" s="437"/>
      <c r="L100" s="437"/>
      <c r="M100" s="437"/>
      <c r="N100" s="68"/>
      <c r="O100" s="438"/>
    </row>
    <row r="101" spans="1:15">
      <c r="A101" s="66"/>
      <c r="B101" s="66"/>
      <c r="C101" s="66"/>
      <c r="D101" s="66"/>
      <c r="E101" s="66"/>
      <c r="F101" s="66"/>
      <c r="G101" s="66"/>
      <c r="H101" s="66"/>
      <c r="I101" s="67"/>
      <c r="J101" s="437"/>
      <c r="K101" s="437"/>
      <c r="L101" s="437"/>
      <c r="M101" s="437"/>
      <c r="N101" s="68"/>
      <c r="O101" s="438"/>
    </row>
    <row r="102" spans="1:15">
      <c r="A102" s="66"/>
      <c r="B102" s="66"/>
      <c r="C102" s="66"/>
      <c r="D102" s="66"/>
      <c r="E102" s="66"/>
      <c r="F102" s="66"/>
      <c r="G102" s="66"/>
      <c r="H102" s="66"/>
      <c r="I102" s="67"/>
      <c r="J102" s="437"/>
      <c r="K102" s="437"/>
      <c r="L102" s="437"/>
      <c r="M102" s="437"/>
      <c r="N102" s="68"/>
      <c r="O102" s="438"/>
    </row>
    <row r="103" spans="1:15">
      <c r="A103" s="66"/>
      <c r="B103" s="66"/>
      <c r="C103" s="66"/>
      <c r="D103" s="66"/>
      <c r="E103" s="66"/>
      <c r="F103" s="66"/>
      <c r="G103" s="66"/>
      <c r="H103" s="66"/>
      <c r="I103" s="67"/>
      <c r="J103" s="437"/>
      <c r="K103" s="437"/>
      <c r="L103" s="437"/>
      <c r="M103" s="437"/>
      <c r="N103" s="68"/>
      <c r="O103" s="438"/>
    </row>
    <row r="104" spans="1:15">
      <c r="A104" s="66"/>
      <c r="B104" s="66"/>
      <c r="C104" s="66"/>
      <c r="D104" s="66"/>
      <c r="E104" s="66"/>
      <c r="F104" s="66"/>
      <c r="G104" s="66"/>
      <c r="H104" s="66"/>
      <c r="I104" s="67"/>
      <c r="J104" s="437"/>
      <c r="K104" s="437"/>
      <c r="L104" s="437"/>
      <c r="M104" s="437"/>
      <c r="N104" s="68"/>
      <c r="O104" s="438"/>
    </row>
    <row r="105" spans="1:15">
      <c r="A105" s="66"/>
      <c r="B105" s="66"/>
      <c r="C105" s="66"/>
      <c r="D105" s="66"/>
      <c r="E105" s="66"/>
      <c r="F105" s="66"/>
      <c r="G105" s="66"/>
      <c r="H105" s="66"/>
      <c r="I105" s="67"/>
      <c r="J105" s="437"/>
      <c r="K105" s="437"/>
      <c r="L105" s="437"/>
      <c r="M105" s="437"/>
      <c r="N105" s="68"/>
      <c r="O105" s="438"/>
    </row>
    <row r="106" spans="1:15">
      <c r="A106" s="66"/>
      <c r="B106" s="66"/>
      <c r="C106" s="66"/>
      <c r="D106" s="66"/>
      <c r="E106" s="66"/>
      <c r="F106" s="66"/>
      <c r="G106" s="66"/>
      <c r="H106" s="66"/>
      <c r="I106" s="67"/>
      <c r="J106" s="437"/>
      <c r="K106" s="437"/>
      <c r="L106" s="437"/>
      <c r="M106" s="437"/>
      <c r="N106" s="68"/>
      <c r="O106" s="438"/>
    </row>
    <row r="107" spans="1:15">
      <c r="A107" s="66"/>
      <c r="B107" s="66"/>
      <c r="C107" s="66"/>
      <c r="D107" s="66"/>
      <c r="E107" s="66"/>
      <c r="F107" s="66"/>
      <c r="G107" s="66"/>
      <c r="H107" s="66"/>
      <c r="I107" s="67"/>
      <c r="J107" s="437"/>
      <c r="K107" s="437"/>
      <c r="L107" s="437"/>
      <c r="M107" s="437"/>
      <c r="N107" s="68"/>
      <c r="O107" s="438"/>
    </row>
    <row r="108" spans="1:15">
      <c r="A108" s="66"/>
      <c r="B108" s="66"/>
      <c r="C108" s="66"/>
      <c r="D108" s="66"/>
      <c r="E108" s="66"/>
      <c r="F108" s="66"/>
      <c r="G108" s="66"/>
      <c r="H108" s="66"/>
      <c r="I108" s="67"/>
      <c r="J108" s="437"/>
      <c r="K108" s="437"/>
      <c r="L108" s="437"/>
      <c r="M108" s="437"/>
      <c r="N108" s="68"/>
      <c r="O108" s="438"/>
    </row>
    <row r="109" spans="1:15">
      <c r="A109" s="61" t="s">
        <v>33</v>
      </c>
      <c r="B109" s="61"/>
      <c r="C109" s="61"/>
      <c r="D109" s="61"/>
      <c r="E109" s="61"/>
      <c r="F109" s="61"/>
      <c r="G109" s="61"/>
      <c r="H109" s="61"/>
      <c r="I109" s="61"/>
      <c r="J109" s="178">
        <f>SUM(J66:J108)</f>
        <v>0</v>
      </c>
      <c r="K109" s="178"/>
      <c r="L109" s="178"/>
      <c r="M109" s="178"/>
      <c r="N109" s="61"/>
      <c r="O109" s="61"/>
    </row>
    <row r="110" spans="1:15" ht="15">
      <c r="A110" s="598" t="s">
        <v>34</v>
      </c>
      <c r="B110" s="598"/>
      <c r="C110" s="598"/>
      <c r="D110" s="598"/>
      <c r="E110" s="598"/>
      <c r="F110" s="598"/>
      <c r="G110" s="598"/>
      <c r="H110" s="598"/>
      <c r="I110" s="598"/>
      <c r="J110" s="598"/>
      <c r="K110" s="598"/>
      <c r="L110" s="598"/>
      <c r="M110" s="598"/>
      <c r="N110" s="598"/>
      <c r="O110" s="598"/>
    </row>
    <row r="111" spans="1:15" ht="15">
      <c r="A111" s="46"/>
      <c r="B111" s="358"/>
      <c r="C111" s="358"/>
      <c r="D111" s="358"/>
      <c r="E111" s="358"/>
      <c r="F111" s="358"/>
      <c r="G111" s="358"/>
      <c r="H111" s="358"/>
      <c r="I111" s="358"/>
      <c r="J111" s="358"/>
      <c r="K111" s="358"/>
      <c r="L111" s="358"/>
      <c r="M111" s="358"/>
      <c r="N111" s="599" t="s">
        <v>594</v>
      </c>
      <c r="O111" s="599"/>
    </row>
    <row r="112" spans="1:15" ht="15">
      <c r="A112" s="601" t="s">
        <v>420</v>
      </c>
      <c r="B112" s="601"/>
      <c r="C112" s="601"/>
      <c r="D112" s="601"/>
      <c r="E112" s="601"/>
      <c r="F112" s="601"/>
      <c r="G112" s="601"/>
      <c r="H112" s="601"/>
      <c r="I112" s="601"/>
      <c r="J112" s="601"/>
      <c r="K112" s="601"/>
      <c r="L112" s="601"/>
      <c r="M112" s="601"/>
      <c r="N112" s="601"/>
      <c r="O112" s="601"/>
    </row>
    <row r="113" spans="1:15" ht="15">
      <c r="A113" s="601" t="s">
        <v>596</v>
      </c>
      <c r="B113" s="601"/>
      <c r="C113" s="601"/>
      <c r="D113" s="601"/>
      <c r="E113" s="601"/>
      <c r="F113" s="601"/>
      <c r="G113" s="601"/>
      <c r="H113" s="601"/>
      <c r="I113" s="601"/>
      <c r="J113" s="601"/>
      <c r="K113" s="601"/>
      <c r="L113" s="601"/>
      <c r="M113" s="601"/>
      <c r="N113" s="601"/>
      <c r="O113" s="601"/>
    </row>
    <row r="114" spans="1:15" ht="15">
      <c r="A114" s="358"/>
      <c r="B114" s="358"/>
      <c r="C114" s="358"/>
      <c r="D114" s="358"/>
      <c r="E114" s="358"/>
      <c r="F114" s="358"/>
      <c r="G114" s="358"/>
      <c r="H114" s="358"/>
      <c r="I114" s="358"/>
      <c r="J114" s="358"/>
      <c r="K114" s="358"/>
      <c r="L114" s="358"/>
      <c r="M114" s="358"/>
      <c r="N114" s="358"/>
      <c r="O114" s="358"/>
    </row>
    <row r="115" spans="1:15" ht="15">
      <c r="A115" s="70" t="s">
        <v>289</v>
      </c>
    </row>
    <row r="116" spans="1:15" ht="15" customHeight="1">
      <c r="A116" s="602" t="s">
        <v>273</v>
      </c>
      <c r="B116" s="48"/>
      <c r="C116" s="605" t="s">
        <v>25</v>
      </c>
      <c r="D116" s="606"/>
      <c r="E116" s="606"/>
      <c r="F116" s="606"/>
      <c r="G116" s="607"/>
      <c r="H116" s="605" t="s">
        <v>26</v>
      </c>
      <c r="I116" s="606"/>
      <c r="J116" s="606"/>
      <c r="K116" s="606"/>
      <c r="L116" s="607"/>
      <c r="M116" s="602" t="s">
        <v>274</v>
      </c>
      <c r="N116" s="608" t="s">
        <v>276</v>
      </c>
      <c r="O116" s="608" t="s">
        <v>275</v>
      </c>
    </row>
    <row r="117" spans="1:15" ht="15">
      <c r="A117" s="603"/>
      <c r="B117" s="48"/>
      <c r="C117" s="609" t="s">
        <v>27</v>
      </c>
      <c r="D117" s="611" t="s">
        <v>28</v>
      </c>
      <c r="E117" s="613" t="s">
        <v>29</v>
      </c>
      <c r="F117" s="614"/>
      <c r="G117" s="615"/>
      <c r="H117" s="609" t="s">
        <v>27</v>
      </c>
      <c r="I117" s="611" t="s">
        <v>28</v>
      </c>
      <c r="J117" s="613" t="s">
        <v>29</v>
      </c>
      <c r="K117" s="614"/>
      <c r="L117" s="615"/>
      <c r="M117" s="603"/>
      <c r="N117" s="603"/>
      <c r="O117" s="603"/>
    </row>
    <row r="118" spans="1:15" ht="30">
      <c r="A118" s="604"/>
      <c r="B118" s="48"/>
      <c r="C118" s="610"/>
      <c r="D118" s="612"/>
      <c r="E118" s="174" t="s">
        <v>285</v>
      </c>
      <c r="F118" s="175" t="s">
        <v>286</v>
      </c>
      <c r="G118" s="176" t="s">
        <v>284</v>
      </c>
      <c r="H118" s="610"/>
      <c r="I118" s="612"/>
      <c r="J118" s="174" t="s">
        <v>285</v>
      </c>
      <c r="K118" s="175" t="s">
        <v>286</v>
      </c>
      <c r="L118" s="176" t="s">
        <v>284</v>
      </c>
      <c r="M118" s="604"/>
      <c r="N118" s="604"/>
      <c r="O118" s="604"/>
    </row>
    <row r="119" spans="1:15">
      <c r="A119" s="66"/>
      <c r="B119" s="66"/>
      <c r="C119" s="66"/>
      <c r="D119" s="66"/>
      <c r="E119" s="66"/>
      <c r="F119" s="66"/>
      <c r="G119" s="66"/>
      <c r="H119" s="66"/>
      <c r="I119" s="67"/>
      <c r="J119" s="437"/>
      <c r="K119" s="437"/>
      <c r="L119" s="437"/>
      <c r="M119" s="437"/>
      <c r="N119" s="68"/>
      <c r="O119" s="438"/>
    </row>
    <row r="120" spans="1:15">
      <c r="A120" s="66"/>
      <c r="B120" s="66"/>
      <c r="C120" s="66"/>
      <c r="D120" s="66"/>
      <c r="E120" s="66"/>
      <c r="F120" s="66"/>
      <c r="G120" s="66"/>
      <c r="H120" s="66"/>
      <c r="I120" s="67"/>
      <c r="J120" s="437"/>
      <c r="K120" s="437"/>
      <c r="L120" s="437"/>
      <c r="M120" s="437"/>
      <c r="N120" s="68"/>
      <c r="O120" s="438"/>
    </row>
    <row r="121" spans="1:15">
      <c r="A121" s="66"/>
      <c r="B121" s="66"/>
      <c r="C121" s="66"/>
      <c r="D121" s="66"/>
      <c r="E121" s="66"/>
      <c r="F121" s="66"/>
      <c r="G121" s="66"/>
      <c r="H121" s="66"/>
      <c r="I121" s="67"/>
      <c r="J121" s="437"/>
      <c r="K121" s="437"/>
      <c r="L121" s="437"/>
      <c r="M121" s="437"/>
      <c r="N121" s="68"/>
      <c r="O121" s="438"/>
    </row>
    <row r="122" spans="1:15">
      <c r="A122" s="66"/>
      <c r="B122" s="66"/>
      <c r="C122" s="66"/>
      <c r="D122" s="66"/>
      <c r="E122" s="66"/>
      <c r="F122" s="66"/>
      <c r="G122" s="66"/>
      <c r="H122" s="66"/>
      <c r="I122" s="67"/>
      <c r="J122" s="437"/>
      <c r="K122" s="437"/>
      <c r="L122" s="437"/>
      <c r="M122" s="437"/>
      <c r="N122" s="68"/>
      <c r="O122" s="438"/>
    </row>
    <row r="123" spans="1:15">
      <c r="A123" s="66"/>
      <c r="B123" s="66"/>
      <c r="C123" s="66"/>
      <c r="D123" s="66"/>
      <c r="E123" s="66"/>
      <c r="F123" s="66"/>
      <c r="G123" s="66"/>
      <c r="H123" s="66"/>
      <c r="I123" s="67"/>
      <c r="J123" s="437"/>
      <c r="K123" s="437"/>
      <c r="L123" s="437"/>
      <c r="M123" s="437"/>
      <c r="N123" s="68"/>
      <c r="O123" s="438"/>
    </row>
    <row r="124" spans="1:15">
      <c r="A124" s="66"/>
      <c r="B124" s="66"/>
      <c r="C124" s="66"/>
      <c r="D124" s="66"/>
      <c r="E124" s="66"/>
      <c r="F124" s="66"/>
      <c r="G124" s="66"/>
      <c r="H124" s="66"/>
      <c r="I124" s="67"/>
      <c r="J124" s="437"/>
      <c r="K124" s="437"/>
      <c r="L124" s="437"/>
      <c r="M124" s="437"/>
      <c r="N124" s="68"/>
      <c r="O124" s="438"/>
    </row>
    <row r="125" spans="1:15">
      <c r="A125" s="66"/>
      <c r="B125" s="66"/>
      <c r="C125" s="66"/>
      <c r="D125" s="66"/>
      <c r="E125" s="66"/>
      <c r="F125" s="66"/>
      <c r="G125" s="66"/>
      <c r="H125" s="66"/>
      <c r="I125" s="67"/>
      <c r="J125" s="437"/>
      <c r="K125" s="437"/>
      <c r="L125" s="437"/>
      <c r="M125" s="437"/>
      <c r="N125" s="68"/>
      <c r="O125" s="438"/>
    </row>
    <row r="126" spans="1:15">
      <c r="A126" s="66"/>
      <c r="B126" s="66"/>
      <c r="C126" s="66"/>
      <c r="D126" s="66"/>
      <c r="E126" s="66"/>
      <c r="F126" s="66"/>
      <c r="G126" s="66"/>
      <c r="H126" s="66"/>
      <c r="I126" s="67"/>
      <c r="J126" s="437"/>
      <c r="K126" s="437"/>
      <c r="L126" s="437"/>
      <c r="M126" s="437"/>
      <c r="N126" s="68"/>
      <c r="O126" s="438"/>
    </row>
    <row r="127" spans="1:15">
      <c r="A127" s="66"/>
      <c r="B127" s="66"/>
      <c r="C127" s="66"/>
      <c r="D127" s="66"/>
      <c r="E127" s="66"/>
      <c r="F127" s="66"/>
      <c r="G127" s="66"/>
      <c r="H127" s="66"/>
      <c r="I127" s="67"/>
      <c r="J127" s="437"/>
      <c r="K127" s="437"/>
      <c r="L127" s="437"/>
      <c r="M127" s="437"/>
      <c r="N127" s="68"/>
      <c r="O127" s="438"/>
    </row>
    <row r="128" spans="1:15">
      <c r="A128" s="66"/>
      <c r="B128" s="66"/>
      <c r="C128" s="66"/>
      <c r="D128" s="66"/>
      <c r="E128" s="66"/>
      <c r="F128" s="66"/>
      <c r="G128" s="66"/>
      <c r="H128" s="66"/>
      <c r="I128" s="67"/>
      <c r="J128" s="437"/>
      <c r="K128" s="437"/>
      <c r="L128" s="437"/>
      <c r="M128" s="437"/>
      <c r="N128" s="68"/>
      <c r="O128" s="438"/>
    </row>
    <row r="129" spans="1:15">
      <c r="A129" s="66"/>
      <c r="B129" s="66"/>
      <c r="C129" s="66"/>
      <c r="D129" s="66"/>
      <c r="E129" s="66"/>
      <c r="F129" s="66"/>
      <c r="G129" s="66"/>
      <c r="H129" s="66"/>
      <c r="I129" s="67"/>
      <c r="J129" s="437"/>
      <c r="K129" s="437"/>
      <c r="L129" s="437"/>
      <c r="M129" s="437"/>
      <c r="N129" s="68"/>
      <c r="O129" s="438"/>
    </row>
    <row r="130" spans="1:15">
      <c r="A130" s="66"/>
      <c r="B130" s="66"/>
      <c r="C130" s="66"/>
      <c r="D130" s="66"/>
      <c r="E130" s="66"/>
      <c r="F130" s="66"/>
      <c r="G130" s="66"/>
      <c r="H130" s="66"/>
      <c r="I130" s="67"/>
      <c r="J130" s="437"/>
      <c r="K130" s="437"/>
      <c r="L130" s="437"/>
      <c r="M130" s="437"/>
      <c r="N130" s="68"/>
      <c r="O130" s="438"/>
    </row>
    <row r="131" spans="1:15">
      <c r="A131" s="66"/>
      <c r="B131" s="66"/>
      <c r="C131" s="66"/>
      <c r="D131" s="66"/>
      <c r="E131" s="66"/>
      <c r="F131" s="66"/>
      <c r="G131" s="66"/>
      <c r="H131" s="66"/>
      <c r="I131" s="67"/>
      <c r="J131" s="437"/>
      <c r="K131" s="437"/>
      <c r="L131" s="437"/>
      <c r="M131" s="437"/>
      <c r="N131" s="68"/>
      <c r="O131" s="438"/>
    </row>
    <row r="132" spans="1:15">
      <c r="A132" s="66"/>
      <c r="B132" s="66"/>
      <c r="C132" s="66"/>
      <c r="D132" s="66"/>
      <c r="E132" s="66"/>
      <c r="F132" s="66"/>
      <c r="G132" s="66"/>
      <c r="H132" s="66"/>
      <c r="I132" s="67"/>
      <c r="J132" s="437"/>
      <c r="K132" s="437"/>
      <c r="L132" s="437"/>
      <c r="M132" s="437"/>
      <c r="N132" s="68"/>
      <c r="O132" s="438"/>
    </row>
    <row r="133" spans="1:15">
      <c r="A133" s="66"/>
      <c r="B133" s="66"/>
      <c r="C133" s="66"/>
      <c r="D133" s="66"/>
      <c r="E133" s="66"/>
      <c r="F133" s="66"/>
      <c r="G133" s="66"/>
      <c r="H133" s="66"/>
      <c r="I133" s="67"/>
      <c r="J133" s="437"/>
      <c r="K133" s="437"/>
      <c r="L133" s="437"/>
      <c r="M133" s="437"/>
      <c r="N133" s="68"/>
      <c r="O133" s="438"/>
    </row>
    <row r="134" spans="1:15">
      <c r="A134" s="66"/>
      <c r="B134" s="66"/>
      <c r="C134" s="66"/>
      <c r="D134" s="66"/>
      <c r="E134" s="66"/>
      <c r="F134" s="66"/>
      <c r="G134" s="66"/>
      <c r="H134" s="66"/>
      <c r="I134" s="67"/>
      <c r="J134" s="437"/>
      <c r="K134" s="437"/>
      <c r="L134" s="437"/>
      <c r="M134" s="437"/>
      <c r="N134" s="68"/>
      <c r="O134" s="438"/>
    </row>
    <row r="135" spans="1:15">
      <c r="A135" s="66"/>
      <c r="B135" s="66"/>
      <c r="C135" s="67"/>
      <c r="D135" s="66"/>
      <c r="E135" s="66"/>
      <c r="F135" s="66"/>
      <c r="G135" s="66"/>
      <c r="H135" s="66"/>
      <c r="I135" s="67"/>
      <c r="J135" s="437"/>
      <c r="K135" s="437"/>
      <c r="L135" s="437"/>
      <c r="M135" s="437"/>
      <c r="N135" s="68"/>
      <c r="O135" s="438"/>
    </row>
    <row r="136" spans="1:15">
      <c r="A136" s="66"/>
      <c r="B136" s="66"/>
      <c r="C136" s="67"/>
      <c r="D136" s="67"/>
      <c r="E136" s="67"/>
      <c r="F136" s="67"/>
      <c r="G136" s="71"/>
      <c r="H136" s="51"/>
      <c r="I136" s="67"/>
      <c r="J136" s="437"/>
      <c r="K136" s="437"/>
      <c r="L136" s="437"/>
      <c r="M136" s="437"/>
      <c r="N136" s="68"/>
      <c r="O136" s="438"/>
    </row>
    <row r="137" spans="1:15">
      <c r="A137" s="66"/>
      <c r="B137" s="66"/>
      <c r="C137" s="67"/>
      <c r="D137" s="67"/>
      <c r="E137" s="67"/>
      <c r="F137" s="67"/>
      <c r="G137" s="71"/>
      <c r="H137" s="51"/>
      <c r="I137" s="67"/>
      <c r="J137" s="437"/>
      <c r="K137" s="437"/>
      <c r="L137" s="437"/>
      <c r="M137" s="437"/>
      <c r="N137" s="68"/>
      <c r="O137" s="438"/>
    </row>
    <row r="138" spans="1:15">
      <c r="A138" s="66"/>
      <c r="B138" s="66"/>
      <c r="C138" s="67"/>
      <c r="D138" s="67"/>
      <c r="E138" s="67"/>
      <c r="F138" s="67"/>
      <c r="G138" s="71"/>
      <c r="H138" s="51"/>
      <c r="I138" s="67"/>
      <c r="J138" s="437"/>
      <c r="K138" s="437"/>
      <c r="L138" s="437"/>
      <c r="M138" s="437"/>
      <c r="N138" s="68"/>
      <c r="O138" s="438"/>
    </row>
    <row r="139" spans="1:15">
      <c r="A139" s="66"/>
      <c r="B139" s="66"/>
      <c r="C139" s="67"/>
      <c r="D139" s="67"/>
      <c r="E139" s="67"/>
      <c r="F139" s="67"/>
      <c r="G139" s="71"/>
      <c r="H139" s="51"/>
      <c r="I139" s="67"/>
      <c r="J139" s="437"/>
      <c r="K139" s="437"/>
      <c r="L139" s="437"/>
      <c r="M139" s="437"/>
      <c r="N139" s="68"/>
      <c r="O139" s="438"/>
    </row>
    <row r="140" spans="1:15">
      <c r="A140" s="66"/>
      <c r="B140" s="66"/>
      <c r="C140" s="67"/>
      <c r="D140" s="67"/>
      <c r="E140" s="67"/>
      <c r="F140" s="67"/>
      <c r="G140" s="71"/>
      <c r="H140" s="51"/>
      <c r="I140" s="67"/>
      <c r="J140" s="437"/>
      <c r="K140" s="437"/>
      <c r="L140" s="437"/>
      <c r="M140" s="437"/>
      <c r="N140" s="68"/>
      <c r="O140" s="438"/>
    </row>
    <row r="141" spans="1:15">
      <c r="A141" s="66"/>
      <c r="B141" s="66"/>
      <c r="C141" s="66"/>
      <c r="D141" s="66"/>
      <c r="E141" s="66"/>
      <c r="F141" s="66"/>
      <c r="G141" s="66"/>
      <c r="H141" s="51"/>
      <c r="I141" s="67"/>
      <c r="J141" s="437"/>
      <c r="K141" s="437"/>
      <c r="L141" s="437"/>
      <c r="M141" s="437"/>
      <c r="N141" s="80"/>
      <c r="O141" s="438"/>
    </row>
    <row r="142" spans="1:15">
      <c r="A142" s="66"/>
      <c r="B142" s="66"/>
      <c r="C142" s="66"/>
      <c r="D142" s="66"/>
      <c r="E142" s="66"/>
      <c r="F142" s="66"/>
      <c r="G142" s="66"/>
      <c r="H142" s="51"/>
      <c r="I142" s="67"/>
      <c r="J142" s="437"/>
      <c r="K142" s="437"/>
      <c r="L142" s="437"/>
      <c r="M142" s="437"/>
      <c r="N142" s="80"/>
      <c r="O142" s="438"/>
    </row>
    <row r="143" spans="1:15">
      <c r="A143" s="66"/>
      <c r="B143" s="66"/>
      <c r="C143" s="66"/>
      <c r="D143" s="66"/>
      <c r="E143" s="66"/>
      <c r="F143" s="66"/>
      <c r="G143" s="66"/>
      <c r="H143" s="51"/>
      <c r="I143" s="67"/>
      <c r="J143" s="437"/>
      <c r="K143" s="437"/>
      <c r="L143" s="437"/>
      <c r="M143" s="437"/>
      <c r="N143" s="80"/>
      <c r="O143" s="438"/>
    </row>
    <row r="144" spans="1:15">
      <c r="A144" s="66"/>
      <c r="B144" s="66"/>
      <c r="C144" s="66"/>
      <c r="D144" s="66"/>
      <c r="E144" s="66"/>
      <c r="F144" s="66"/>
      <c r="G144" s="66"/>
      <c r="H144" s="51"/>
      <c r="I144" s="67"/>
      <c r="J144" s="437"/>
      <c r="K144" s="437"/>
      <c r="L144" s="437"/>
      <c r="M144" s="437"/>
      <c r="N144" s="80"/>
      <c r="O144" s="438"/>
    </row>
    <row r="145" spans="1:15">
      <c r="A145" s="66"/>
      <c r="B145" s="66"/>
      <c r="C145" s="66"/>
      <c r="D145" s="66"/>
      <c r="E145" s="66"/>
      <c r="F145" s="66"/>
      <c r="G145" s="66"/>
      <c r="H145" s="51"/>
      <c r="I145" s="67"/>
      <c r="J145" s="437"/>
      <c r="K145" s="437"/>
      <c r="L145" s="437"/>
      <c r="M145" s="437"/>
      <c r="N145" s="80"/>
      <c r="O145" s="438"/>
    </row>
    <row r="146" spans="1:15">
      <c r="A146" s="66"/>
      <c r="B146" s="66"/>
      <c r="C146" s="66"/>
      <c r="D146" s="66"/>
      <c r="E146" s="66"/>
      <c r="F146" s="66"/>
      <c r="G146" s="66"/>
      <c r="H146" s="51"/>
      <c r="I146" s="67"/>
      <c r="J146" s="437"/>
      <c r="K146" s="437"/>
      <c r="L146" s="437"/>
      <c r="M146" s="437"/>
      <c r="N146" s="80"/>
      <c r="O146" s="438"/>
    </row>
    <row r="147" spans="1:15">
      <c r="A147" s="66"/>
      <c r="B147" s="66"/>
      <c r="C147" s="66"/>
      <c r="D147" s="66"/>
      <c r="E147" s="66"/>
      <c r="F147" s="66"/>
      <c r="G147" s="66"/>
      <c r="H147" s="51"/>
      <c r="I147" s="67"/>
      <c r="J147" s="437"/>
      <c r="K147" s="437"/>
      <c r="L147" s="437"/>
      <c r="M147" s="437"/>
      <c r="N147" s="80"/>
      <c r="O147" s="438"/>
    </row>
    <row r="148" spans="1:15" ht="12.75" customHeight="1">
      <c r="A148" s="66"/>
      <c r="B148" s="66"/>
      <c r="C148" s="66"/>
      <c r="D148" s="66"/>
      <c r="E148" s="66"/>
      <c r="F148" s="66"/>
      <c r="G148" s="66"/>
      <c r="H148" s="51"/>
      <c r="I148" s="616"/>
      <c r="J148" s="179"/>
      <c r="K148" s="179"/>
      <c r="L148" s="179"/>
      <c r="M148" s="179"/>
      <c r="N148" s="80"/>
      <c r="O148" s="54"/>
    </row>
    <row r="149" spans="1:15">
      <c r="A149" s="66"/>
      <c r="B149" s="66"/>
      <c r="C149" s="66"/>
      <c r="D149" s="66"/>
      <c r="E149" s="66"/>
      <c r="F149" s="66"/>
      <c r="G149" s="66"/>
      <c r="H149" s="51"/>
      <c r="I149" s="617"/>
      <c r="J149" s="179"/>
      <c r="K149" s="179"/>
      <c r="L149" s="179"/>
      <c r="M149" s="179"/>
      <c r="N149" s="80"/>
      <c r="O149" s="54"/>
    </row>
    <row r="150" spans="1:15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</row>
    <row r="151" spans="1:15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</row>
    <row r="152" spans="1:1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</row>
    <row r="153" spans="1:15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193"/>
      <c r="N153" s="66"/>
      <c r="O153" s="66"/>
    </row>
    <row r="154" spans="1:1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</row>
    <row r="155" spans="1:1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</row>
    <row r="156" spans="1:1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</row>
    <row r="157" spans="1:15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</row>
    <row r="158" spans="1:15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</row>
    <row r="159" spans="1:15">
      <c r="A159" s="61" t="s">
        <v>35</v>
      </c>
      <c r="B159" s="61"/>
      <c r="C159" s="61"/>
      <c r="D159" s="61"/>
      <c r="E159" s="61"/>
      <c r="F159" s="61"/>
      <c r="G159" s="61"/>
      <c r="H159" s="61"/>
      <c r="I159" s="61"/>
      <c r="J159" s="178">
        <f>SUM(J119:J149)</f>
        <v>0</v>
      </c>
      <c r="K159" s="178"/>
      <c r="L159" s="178"/>
      <c r="M159" s="178"/>
      <c r="N159" s="61"/>
      <c r="O159" s="61"/>
    </row>
    <row r="160" spans="1:1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</row>
    <row r="161" spans="1:15" ht="1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</row>
    <row r="162" spans="1:15">
      <c r="A162" s="69"/>
      <c r="B162" s="69"/>
      <c r="C162" s="74" t="s">
        <v>36</v>
      </c>
      <c r="D162" s="69"/>
      <c r="E162" s="69"/>
      <c r="F162" s="69"/>
      <c r="G162" s="85" t="s">
        <v>53</v>
      </c>
      <c r="H162" s="74" t="s">
        <v>37</v>
      </c>
      <c r="I162" s="74"/>
      <c r="J162" s="74"/>
      <c r="K162" s="74"/>
      <c r="L162" s="180">
        <f>J159+J109</f>
        <v>0</v>
      </c>
      <c r="M162" s="69"/>
      <c r="N162" s="69"/>
      <c r="O162" s="69"/>
    </row>
    <row r="163" spans="1:1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</row>
    <row r="164" spans="1:1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</row>
    <row r="165" spans="1:15" ht="15">
      <c r="A165" s="618" t="s">
        <v>38</v>
      </c>
      <c r="B165" s="618"/>
      <c r="C165" s="618"/>
      <c r="D165" s="618"/>
      <c r="E165" s="618"/>
      <c r="F165" s="618"/>
      <c r="G165" s="618"/>
      <c r="H165" s="618"/>
      <c r="I165" s="618"/>
      <c r="J165" s="618"/>
      <c r="K165" s="618"/>
      <c r="L165" s="618"/>
      <c r="M165" s="618"/>
      <c r="N165" s="618"/>
      <c r="O165" s="618"/>
    </row>
    <row r="166" spans="1:15" ht="15">
      <c r="A166" s="46"/>
      <c r="B166" s="358"/>
      <c r="C166" s="358"/>
      <c r="D166" s="358"/>
      <c r="E166" s="358"/>
      <c r="F166" s="358"/>
      <c r="G166" s="358"/>
      <c r="H166" s="358"/>
      <c r="I166" s="358"/>
      <c r="J166" s="358"/>
      <c r="K166" s="358"/>
      <c r="L166" s="358"/>
      <c r="M166" s="358"/>
      <c r="N166" s="599" t="s">
        <v>594</v>
      </c>
      <c r="O166" s="599"/>
    </row>
    <row r="167" spans="1:15" ht="15">
      <c r="A167" s="601" t="s">
        <v>420</v>
      </c>
      <c r="B167" s="601"/>
      <c r="C167" s="601"/>
      <c r="D167" s="601"/>
      <c r="E167" s="601"/>
      <c r="F167" s="601"/>
      <c r="G167" s="601"/>
      <c r="H167" s="601"/>
      <c r="I167" s="601"/>
      <c r="J167" s="601"/>
      <c r="K167" s="601"/>
      <c r="L167" s="601"/>
      <c r="M167" s="601"/>
      <c r="N167" s="601"/>
      <c r="O167" s="601"/>
    </row>
    <row r="168" spans="1:15" ht="15">
      <c r="A168" s="601" t="s">
        <v>595</v>
      </c>
      <c r="B168" s="601"/>
      <c r="C168" s="601"/>
      <c r="D168" s="601"/>
      <c r="E168" s="601"/>
      <c r="F168" s="601"/>
      <c r="G168" s="601"/>
      <c r="H168" s="601"/>
      <c r="I168" s="601"/>
      <c r="J168" s="601"/>
      <c r="K168" s="601"/>
      <c r="L168" s="601"/>
      <c r="M168" s="601"/>
      <c r="N168" s="601"/>
      <c r="O168" s="601"/>
    </row>
    <row r="169" spans="1:15" ht="15">
      <c r="A169" s="359"/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  <c r="L169" s="359"/>
      <c r="M169" s="359"/>
      <c r="N169" s="359"/>
      <c r="O169" s="359"/>
    </row>
    <row r="170" spans="1:15" ht="15">
      <c r="A170" s="75" t="s">
        <v>288</v>
      </c>
      <c r="C170" s="81" t="s">
        <v>67</v>
      </c>
    </row>
    <row r="171" spans="1:15" ht="15" customHeight="1">
      <c r="A171" s="602" t="s">
        <v>273</v>
      </c>
      <c r="B171" s="48"/>
      <c r="C171" s="605" t="s">
        <v>25</v>
      </c>
      <c r="D171" s="606"/>
      <c r="E171" s="606"/>
      <c r="F171" s="606"/>
      <c r="G171" s="607"/>
      <c r="H171" s="605" t="s">
        <v>26</v>
      </c>
      <c r="I171" s="606"/>
      <c r="J171" s="606"/>
      <c r="K171" s="606"/>
      <c r="L171" s="607"/>
      <c r="M171" s="602" t="s">
        <v>274</v>
      </c>
      <c r="N171" s="608" t="s">
        <v>276</v>
      </c>
      <c r="O171" s="608" t="s">
        <v>275</v>
      </c>
    </row>
    <row r="172" spans="1:15" ht="15">
      <c r="A172" s="603"/>
      <c r="B172" s="48"/>
      <c r="C172" s="609" t="s">
        <v>27</v>
      </c>
      <c r="D172" s="611" t="s">
        <v>28</v>
      </c>
      <c r="E172" s="613" t="s">
        <v>29</v>
      </c>
      <c r="F172" s="614"/>
      <c r="G172" s="615"/>
      <c r="H172" s="609" t="s">
        <v>27</v>
      </c>
      <c r="I172" s="611" t="s">
        <v>28</v>
      </c>
      <c r="J172" s="613" t="s">
        <v>29</v>
      </c>
      <c r="K172" s="614"/>
      <c r="L172" s="615"/>
      <c r="M172" s="603"/>
      <c r="N172" s="603"/>
      <c r="O172" s="603"/>
    </row>
    <row r="173" spans="1:15" ht="30">
      <c r="A173" s="604"/>
      <c r="B173" s="48"/>
      <c r="C173" s="610"/>
      <c r="D173" s="612"/>
      <c r="E173" s="174" t="s">
        <v>285</v>
      </c>
      <c r="F173" s="175" t="s">
        <v>286</v>
      </c>
      <c r="G173" s="176" t="s">
        <v>284</v>
      </c>
      <c r="H173" s="610"/>
      <c r="I173" s="612"/>
      <c r="J173" s="174" t="s">
        <v>285</v>
      </c>
      <c r="K173" s="175" t="s">
        <v>286</v>
      </c>
      <c r="L173" s="176" t="s">
        <v>284</v>
      </c>
      <c r="M173" s="604"/>
      <c r="N173" s="604"/>
      <c r="O173" s="604"/>
    </row>
    <row r="174" spans="1:15">
      <c r="A174" s="66"/>
      <c r="B174" s="66"/>
      <c r="C174" s="66"/>
      <c r="D174" s="52"/>
      <c r="E174" s="437"/>
      <c r="F174" s="437"/>
      <c r="G174" s="437"/>
      <c r="H174" s="66"/>
      <c r="I174" s="66"/>
      <c r="J174" s="66"/>
      <c r="K174" s="66"/>
      <c r="L174" s="66"/>
      <c r="M174" s="437"/>
      <c r="N174" s="68"/>
      <c r="O174" s="438"/>
    </row>
    <row r="175" spans="1:15">
      <c r="A175" s="66"/>
      <c r="B175" s="66"/>
      <c r="C175" s="66"/>
      <c r="D175" s="52"/>
      <c r="E175" s="437"/>
      <c r="F175" s="437"/>
      <c r="G175" s="437"/>
      <c r="H175" s="66"/>
      <c r="I175" s="66"/>
      <c r="J175" s="66"/>
      <c r="K175" s="66"/>
      <c r="L175" s="66"/>
      <c r="M175" s="437"/>
      <c r="N175" s="68"/>
      <c r="O175" s="438"/>
    </row>
    <row r="176" spans="1:15">
      <c r="A176" s="66"/>
      <c r="B176" s="66"/>
      <c r="C176" s="66"/>
      <c r="D176" s="52"/>
      <c r="E176" s="437"/>
      <c r="F176" s="437"/>
      <c r="G176" s="437"/>
      <c r="H176" s="66"/>
      <c r="I176" s="66"/>
      <c r="J176" s="66"/>
      <c r="K176" s="66"/>
      <c r="L176" s="66"/>
      <c r="M176" s="437"/>
      <c r="N176" s="68"/>
      <c r="O176" s="438"/>
    </row>
    <row r="177" spans="1:15">
      <c r="A177" s="66"/>
      <c r="B177" s="66"/>
      <c r="C177" s="66"/>
      <c r="D177" s="52"/>
      <c r="E177" s="437"/>
      <c r="F177" s="437"/>
      <c r="G177" s="437"/>
      <c r="H177" s="66"/>
      <c r="I177" s="66"/>
      <c r="J177" s="66"/>
      <c r="K177" s="66"/>
      <c r="L177" s="66"/>
      <c r="M177" s="437"/>
      <c r="N177" s="68"/>
      <c r="O177" s="438"/>
    </row>
    <row r="178" spans="1:15">
      <c r="A178" s="66"/>
      <c r="B178" s="66"/>
      <c r="C178" s="66"/>
      <c r="D178" s="52"/>
      <c r="E178" s="437"/>
      <c r="F178" s="437"/>
      <c r="G178" s="437"/>
      <c r="H178" s="66"/>
      <c r="I178" s="66"/>
      <c r="J178" s="66"/>
      <c r="K178" s="66"/>
      <c r="L178" s="66"/>
      <c r="M178" s="437"/>
      <c r="N178" s="68"/>
      <c r="O178" s="438"/>
    </row>
    <row r="179" spans="1:15">
      <c r="A179" s="66"/>
      <c r="B179" s="66"/>
      <c r="C179" s="66"/>
      <c r="D179" s="52"/>
      <c r="E179" s="437"/>
      <c r="F179" s="437"/>
      <c r="G179" s="437"/>
      <c r="H179" s="66"/>
      <c r="I179" s="66"/>
      <c r="J179" s="66"/>
      <c r="K179" s="66"/>
      <c r="L179" s="66"/>
      <c r="M179" s="437"/>
      <c r="N179" s="68"/>
      <c r="O179" s="438"/>
    </row>
    <row r="180" spans="1:15">
      <c r="A180" s="66"/>
      <c r="B180" s="66"/>
      <c r="C180" s="66"/>
      <c r="D180" s="52"/>
      <c r="E180" s="437"/>
      <c r="F180" s="437"/>
      <c r="G180" s="437"/>
      <c r="H180" s="66"/>
      <c r="I180" s="66"/>
      <c r="J180" s="66"/>
      <c r="K180" s="66"/>
      <c r="L180" s="66"/>
      <c r="M180" s="437"/>
      <c r="N180" s="68"/>
      <c r="O180" s="438"/>
    </row>
    <row r="181" spans="1:15">
      <c r="A181" s="66"/>
      <c r="B181" s="66"/>
      <c r="C181" s="66"/>
      <c r="D181" s="52"/>
      <c r="E181" s="437"/>
      <c r="F181" s="437"/>
      <c r="G181" s="437"/>
      <c r="H181" s="66"/>
      <c r="I181" s="66"/>
      <c r="J181" s="66"/>
      <c r="K181" s="66"/>
      <c r="L181" s="66"/>
      <c r="M181" s="437"/>
      <c r="N181" s="68"/>
      <c r="O181" s="438"/>
    </row>
    <row r="182" spans="1:15">
      <c r="A182" s="66"/>
      <c r="B182" s="66"/>
      <c r="C182" s="66"/>
      <c r="D182" s="52"/>
      <c r="E182" s="437"/>
      <c r="F182" s="437"/>
      <c r="G182" s="437"/>
      <c r="H182" s="66"/>
      <c r="I182" s="66"/>
      <c r="J182" s="66"/>
      <c r="K182" s="66"/>
      <c r="L182" s="66"/>
      <c r="M182" s="437"/>
      <c r="N182" s="68"/>
      <c r="O182" s="438"/>
    </row>
    <row r="183" spans="1:15">
      <c r="A183" s="66"/>
      <c r="B183" s="66"/>
      <c r="C183" s="66"/>
      <c r="D183" s="52"/>
      <c r="E183" s="437"/>
      <c r="F183" s="437"/>
      <c r="G183" s="437"/>
      <c r="H183" s="66"/>
      <c r="I183" s="66"/>
      <c r="J183" s="66"/>
      <c r="K183" s="66"/>
      <c r="L183" s="66"/>
      <c r="M183" s="437"/>
      <c r="N183" s="68"/>
      <c r="O183" s="438"/>
    </row>
    <row r="184" spans="1:15">
      <c r="A184" s="66"/>
      <c r="B184" s="66"/>
      <c r="C184" s="66"/>
      <c r="D184" s="52"/>
      <c r="E184" s="437"/>
      <c r="F184" s="437"/>
      <c r="G184" s="437"/>
      <c r="H184" s="66"/>
      <c r="I184" s="66"/>
      <c r="J184" s="66"/>
      <c r="K184" s="66"/>
      <c r="L184" s="66"/>
      <c r="M184" s="437"/>
      <c r="N184" s="68"/>
      <c r="O184" s="438"/>
    </row>
    <row r="185" spans="1:15">
      <c r="A185" s="66"/>
      <c r="B185" s="66"/>
      <c r="C185" s="66"/>
      <c r="D185" s="52"/>
      <c r="E185" s="437"/>
      <c r="F185" s="437"/>
      <c r="G185" s="437"/>
      <c r="H185" s="66"/>
      <c r="I185" s="66"/>
      <c r="J185" s="66"/>
      <c r="K185" s="66"/>
      <c r="L185" s="66"/>
      <c r="M185" s="437"/>
      <c r="N185" s="68"/>
      <c r="O185" s="438"/>
    </row>
    <row r="186" spans="1:15">
      <c r="A186" s="66"/>
      <c r="B186" s="66"/>
      <c r="C186" s="66"/>
      <c r="D186" s="52"/>
      <c r="E186" s="437"/>
      <c r="F186" s="437"/>
      <c r="G186" s="437"/>
      <c r="H186" s="66"/>
      <c r="I186" s="66"/>
      <c r="J186" s="66"/>
      <c r="K186" s="66"/>
      <c r="L186" s="66"/>
      <c r="M186" s="437"/>
      <c r="N186" s="68"/>
      <c r="O186" s="438"/>
    </row>
    <row r="187" spans="1:15">
      <c r="A187" s="66"/>
      <c r="B187" s="66"/>
      <c r="C187" s="66"/>
      <c r="D187" s="52"/>
      <c r="E187" s="437"/>
      <c r="F187" s="437"/>
      <c r="G187" s="437"/>
      <c r="H187" s="66"/>
      <c r="I187" s="66"/>
      <c r="J187" s="66"/>
      <c r="K187" s="66"/>
      <c r="L187" s="66"/>
      <c r="M187" s="437"/>
      <c r="N187" s="68"/>
      <c r="O187" s="438"/>
    </row>
    <row r="188" spans="1:15">
      <c r="A188" s="66"/>
      <c r="B188" s="66"/>
      <c r="C188" s="66"/>
      <c r="D188" s="52"/>
      <c r="E188" s="437"/>
      <c r="F188" s="437"/>
      <c r="G188" s="437"/>
      <c r="H188" s="66"/>
      <c r="I188" s="66"/>
      <c r="J188" s="66"/>
      <c r="K188" s="66"/>
      <c r="L188" s="66"/>
      <c r="M188" s="437"/>
      <c r="N188" s="68"/>
      <c r="O188" s="438"/>
    </row>
    <row r="189" spans="1:15">
      <c r="A189" s="66"/>
      <c r="B189" s="66"/>
      <c r="C189" s="66"/>
      <c r="D189" s="52"/>
      <c r="E189" s="437"/>
      <c r="F189" s="437"/>
      <c r="G189" s="437"/>
      <c r="H189" s="66"/>
      <c r="I189" s="66"/>
      <c r="J189" s="66"/>
      <c r="K189" s="66"/>
      <c r="L189" s="66"/>
      <c r="M189" s="437"/>
      <c r="N189" s="68"/>
      <c r="O189" s="438"/>
    </row>
    <row r="190" spans="1:15">
      <c r="A190" s="66"/>
      <c r="B190" s="66"/>
      <c r="C190" s="66"/>
      <c r="D190" s="52"/>
      <c r="E190" s="437"/>
      <c r="F190" s="437"/>
      <c r="G190" s="437"/>
      <c r="H190" s="66"/>
      <c r="I190" s="66"/>
      <c r="J190" s="66"/>
      <c r="K190" s="66"/>
      <c r="L190" s="66"/>
      <c r="M190" s="437"/>
      <c r="N190" s="68"/>
      <c r="O190" s="438"/>
    </row>
    <row r="191" spans="1:15">
      <c r="A191" s="66"/>
      <c r="B191" s="66"/>
      <c r="C191" s="66"/>
      <c r="D191" s="52"/>
      <c r="E191" s="437"/>
      <c r="F191" s="437"/>
      <c r="G191" s="437"/>
      <c r="H191" s="66"/>
      <c r="I191" s="66"/>
      <c r="J191" s="66"/>
      <c r="K191" s="66"/>
      <c r="L191" s="66"/>
      <c r="M191" s="437"/>
      <c r="N191" s="68"/>
      <c r="O191" s="438"/>
    </row>
    <row r="192" spans="1:15">
      <c r="A192" s="66"/>
      <c r="B192" s="66"/>
      <c r="C192" s="66"/>
      <c r="D192" s="52"/>
      <c r="E192" s="437"/>
      <c r="F192" s="437"/>
      <c r="G192" s="437"/>
      <c r="H192" s="66"/>
      <c r="I192" s="66"/>
      <c r="J192" s="66"/>
      <c r="K192" s="66"/>
      <c r="L192" s="66"/>
      <c r="M192" s="437"/>
      <c r="N192" s="68"/>
      <c r="O192" s="438"/>
    </row>
    <row r="193" spans="1:15">
      <c r="A193" s="66"/>
      <c r="B193" s="66"/>
      <c r="C193" s="66"/>
      <c r="D193" s="52"/>
      <c r="E193" s="437"/>
      <c r="F193" s="437"/>
      <c r="G193" s="437"/>
      <c r="H193" s="66"/>
      <c r="I193" s="66"/>
      <c r="J193" s="66"/>
      <c r="K193" s="66"/>
      <c r="L193" s="66"/>
      <c r="M193" s="437"/>
      <c r="N193" s="68"/>
      <c r="O193" s="438"/>
    </row>
    <row r="194" spans="1:15">
      <c r="A194" s="66"/>
      <c r="B194" s="66"/>
      <c r="C194" s="66"/>
      <c r="D194" s="52"/>
      <c r="E194" s="437"/>
      <c r="F194" s="437"/>
      <c r="G194" s="437"/>
      <c r="H194" s="66"/>
      <c r="I194" s="66"/>
      <c r="J194" s="66"/>
      <c r="K194" s="66"/>
      <c r="L194" s="66"/>
      <c r="M194" s="437"/>
      <c r="N194" s="68"/>
      <c r="O194" s="438"/>
    </row>
    <row r="195" spans="1:15">
      <c r="A195" s="66"/>
      <c r="B195" s="66"/>
      <c r="C195" s="66"/>
      <c r="D195" s="52"/>
      <c r="E195" s="437"/>
      <c r="F195" s="437"/>
      <c r="G195" s="437"/>
      <c r="H195" s="66"/>
      <c r="I195" s="66"/>
      <c r="J195" s="66"/>
      <c r="K195" s="66"/>
      <c r="L195" s="66"/>
      <c r="M195" s="437"/>
      <c r="N195" s="68"/>
      <c r="O195" s="438"/>
    </row>
    <row r="196" spans="1:15">
      <c r="A196" s="66"/>
      <c r="B196" s="66"/>
      <c r="C196" s="66"/>
      <c r="D196" s="52"/>
      <c r="E196" s="437"/>
      <c r="F196" s="437"/>
      <c r="G196" s="437"/>
      <c r="H196" s="66"/>
      <c r="I196" s="66"/>
      <c r="J196" s="66"/>
      <c r="K196" s="66"/>
      <c r="L196" s="66"/>
      <c r="M196" s="437"/>
      <c r="N196" s="68"/>
      <c r="O196" s="438"/>
    </row>
    <row r="197" spans="1:15">
      <c r="A197" s="66"/>
      <c r="B197" s="66"/>
      <c r="C197" s="66"/>
      <c r="D197" s="52"/>
      <c r="E197" s="437"/>
      <c r="F197" s="437"/>
      <c r="G197" s="437"/>
      <c r="H197" s="66"/>
      <c r="I197" s="66"/>
      <c r="J197" s="66"/>
      <c r="K197" s="66"/>
      <c r="L197" s="66"/>
      <c r="M197" s="437"/>
      <c r="N197" s="68"/>
      <c r="O197" s="438"/>
    </row>
    <row r="198" spans="1:15">
      <c r="A198" s="66"/>
      <c r="B198" s="66"/>
      <c r="C198" s="66"/>
      <c r="D198" s="52"/>
      <c r="E198" s="437"/>
      <c r="F198" s="437"/>
      <c r="G198" s="437"/>
      <c r="H198" s="66"/>
      <c r="I198" s="66"/>
      <c r="J198" s="66"/>
      <c r="K198" s="66"/>
      <c r="L198" s="66"/>
      <c r="M198" s="437"/>
      <c r="N198" s="68"/>
      <c r="O198" s="438"/>
    </row>
    <row r="199" spans="1:15" ht="12.75" customHeight="1">
      <c r="A199" s="66"/>
      <c r="B199" s="66"/>
      <c r="C199" s="51"/>
      <c r="D199" s="52"/>
      <c r="E199" s="437"/>
      <c r="F199" s="437"/>
      <c r="G199" s="437"/>
      <c r="H199" s="66"/>
      <c r="I199" s="66"/>
      <c r="J199" s="66"/>
      <c r="K199" s="66"/>
      <c r="L199" s="66"/>
      <c r="M199" s="437"/>
      <c r="N199" s="68"/>
      <c r="O199" s="438"/>
    </row>
    <row r="200" spans="1:15">
      <c r="A200" s="66"/>
      <c r="B200" s="66"/>
      <c r="C200" s="51"/>
      <c r="D200" s="52"/>
      <c r="E200" s="437"/>
      <c r="F200" s="437"/>
      <c r="G200" s="437"/>
      <c r="H200" s="66"/>
      <c r="I200" s="66"/>
      <c r="J200" s="66"/>
      <c r="K200" s="66"/>
      <c r="L200" s="66"/>
      <c r="M200" s="437"/>
      <c r="N200" s="68"/>
      <c r="O200" s="438"/>
    </row>
    <row r="201" spans="1:15">
      <c r="A201" s="66"/>
      <c r="B201" s="66"/>
      <c r="C201" s="51"/>
      <c r="D201" s="52"/>
      <c r="E201" s="437"/>
      <c r="F201" s="437"/>
      <c r="G201" s="437"/>
      <c r="H201" s="66"/>
      <c r="I201" s="66"/>
      <c r="J201" s="66"/>
      <c r="K201" s="66"/>
      <c r="L201" s="66"/>
      <c r="M201" s="437"/>
      <c r="N201" s="68"/>
      <c r="O201" s="438"/>
    </row>
    <row r="202" spans="1:15">
      <c r="A202" s="66"/>
      <c r="B202" s="66"/>
      <c r="C202" s="51"/>
      <c r="D202" s="52"/>
      <c r="E202" s="437"/>
      <c r="F202" s="437"/>
      <c r="G202" s="437"/>
      <c r="H202" s="66"/>
      <c r="I202" s="66"/>
      <c r="J202" s="66"/>
      <c r="K202" s="66"/>
      <c r="L202" s="66"/>
      <c r="M202" s="437"/>
      <c r="N202" s="68"/>
      <c r="O202" s="438"/>
    </row>
    <row r="203" spans="1:15">
      <c r="A203" s="66"/>
      <c r="B203" s="66"/>
      <c r="C203" s="51"/>
      <c r="D203" s="52"/>
      <c r="E203" s="437"/>
      <c r="F203" s="437"/>
      <c r="G203" s="437"/>
      <c r="H203" s="66"/>
      <c r="I203" s="66"/>
      <c r="J203" s="66"/>
      <c r="K203" s="66"/>
      <c r="L203" s="66"/>
      <c r="M203" s="437"/>
      <c r="N203" s="68"/>
      <c r="O203" s="438"/>
    </row>
    <row r="204" spans="1:15">
      <c r="A204" s="72"/>
      <c r="B204" s="51"/>
      <c r="C204" s="61"/>
      <c r="D204" s="61"/>
      <c r="E204" s="178"/>
      <c r="F204" s="178"/>
      <c r="G204" s="178"/>
      <c r="H204" s="61"/>
      <c r="I204" s="61"/>
      <c r="J204" s="61"/>
      <c r="K204" s="61"/>
      <c r="L204" s="61"/>
      <c r="M204" s="178"/>
      <c r="N204" s="61"/>
      <c r="O204" s="61"/>
    </row>
    <row r="205" spans="1:1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1:1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1:1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1:15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</row>
    <row r="209" spans="1:15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</row>
    <row r="210" spans="1:15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</row>
    <row r="211" spans="1:15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</row>
    <row r="212" spans="1:15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</row>
    <row r="213" spans="1:15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</row>
    <row r="214" spans="1:15">
      <c r="A214" s="72" t="s">
        <v>39</v>
      </c>
      <c r="B214" s="51"/>
      <c r="C214" s="61"/>
      <c r="D214" s="61"/>
      <c r="E214" s="178">
        <f>SUM(E174:E213)</f>
        <v>0</v>
      </c>
      <c r="F214" s="178"/>
      <c r="G214" s="178"/>
      <c r="H214" s="178"/>
      <c r="I214" s="178"/>
      <c r="J214" s="178"/>
      <c r="K214" s="178"/>
      <c r="L214" s="178"/>
      <c r="M214" s="178"/>
      <c r="N214" s="66"/>
      <c r="O214" s="66"/>
    </row>
    <row r="217" spans="1:15">
      <c r="C217" s="50" t="s">
        <v>68</v>
      </c>
      <c r="G217" s="183">
        <f>E214</f>
        <v>0</v>
      </c>
      <c r="H217" s="50" t="s">
        <v>69</v>
      </c>
      <c r="L217" s="182" t="s">
        <v>53</v>
      </c>
    </row>
    <row r="220" spans="1:15" ht="15">
      <c r="A220" s="619" t="s">
        <v>40</v>
      </c>
      <c r="B220" s="620"/>
      <c r="C220" s="620"/>
      <c r="D220" s="620"/>
      <c r="E220" s="620"/>
      <c r="F220" s="620"/>
      <c r="G220" s="620"/>
      <c r="H220" s="620"/>
      <c r="I220" s="620"/>
      <c r="J220" s="620"/>
      <c r="K220" s="620"/>
      <c r="L220" s="620"/>
      <c r="M220" s="620"/>
      <c r="N220" s="620"/>
      <c r="O220" s="620"/>
    </row>
    <row r="221" spans="1:15" ht="15">
      <c r="A221" s="46"/>
      <c r="B221" s="358"/>
      <c r="C221" s="358"/>
      <c r="D221" s="358"/>
      <c r="E221" s="358"/>
      <c r="F221" s="358"/>
      <c r="G221" s="358"/>
      <c r="H221" s="358"/>
      <c r="I221" s="358"/>
      <c r="J221" s="358"/>
      <c r="K221" s="358"/>
      <c r="L221" s="358"/>
      <c r="M221" s="358"/>
      <c r="N221" s="599" t="s">
        <v>594</v>
      </c>
      <c r="O221" s="599"/>
    </row>
    <row r="222" spans="1:15" ht="15">
      <c r="A222" s="601" t="s">
        <v>420</v>
      </c>
      <c r="B222" s="601"/>
      <c r="C222" s="601"/>
      <c r="D222" s="601"/>
      <c r="E222" s="601"/>
      <c r="F222" s="601"/>
      <c r="G222" s="601"/>
      <c r="H222" s="601"/>
      <c r="I222" s="601"/>
      <c r="J222" s="601"/>
      <c r="K222" s="601"/>
      <c r="L222" s="601"/>
      <c r="M222" s="601"/>
      <c r="N222" s="601"/>
      <c r="O222" s="601"/>
    </row>
    <row r="223" spans="1:15" ht="15">
      <c r="A223" s="601" t="s">
        <v>595</v>
      </c>
      <c r="B223" s="601"/>
      <c r="C223" s="601"/>
      <c r="D223" s="601"/>
      <c r="E223" s="601"/>
      <c r="F223" s="601"/>
      <c r="G223" s="601"/>
      <c r="H223" s="601"/>
      <c r="I223" s="601"/>
      <c r="J223" s="601"/>
      <c r="K223" s="601"/>
      <c r="L223" s="601"/>
      <c r="M223" s="601"/>
      <c r="N223" s="601"/>
      <c r="O223" s="601"/>
    </row>
    <row r="224" spans="1:15" ht="15">
      <c r="A224" s="360"/>
      <c r="B224" s="361"/>
      <c r="C224" s="361"/>
      <c r="D224" s="361"/>
      <c r="E224" s="361"/>
      <c r="F224" s="361"/>
      <c r="G224" s="361"/>
      <c r="H224" s="361"/>
      <c r="I224" s="361"/>
      <c r="J224" s="361"/>
      <c r="K224" s="361"/>
      <c r="L224" s="361"/>
      <c r="M224" s="361"/>
      <c r="N224" s="361"/>
      <c r="O224" s="361"/>
    </row>
    <row r="225" spans="1:15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</row>
    <row r="226" spans="1:15" ht="15">
      <c r="A226" s="70" t="s">
        <v>290</v>
      </c>
      <c r="B226" s="69"/>
      <c r="C226" s="69"/>
      <c r="D226" s="81"/>
      <c r="E226" s="81"/>
      <c r="F226" s="81"/>
      <c r="G226" s="69"/>
      <c r="H226" s="69"/>
      <c r="I226" s="69"/>
      <c r="J226" s="69"/>
      <c r="K226" s="69"/>
      <c r="L226" s="69"/>
      <c r="M226" s="69"/>
    </row>
    <row r="227" spans="1:15" ht="15" customHeight="1">
      <c r="A227" s="602" t="s">
        <v>273</v>
      </c>
      <c r="B227" s="48"/>
      <c r="C227" s="605" t="s">
        <v>25</v>
      </c>
      <c r="D227" s="606"/>
      <c r="E227" s="606"/>
      <c r="F227" s="606"/>
      <c r="G227" s="607"/>
      <c r="H227" s="605" t="s">
        <v>26</v>
      </c>
      <c r="I227" s="606"/>
      <c r="J227" s="606"/>
      <c r="K227" s="606"/>
      <c r="L227" s="607"/>
      <c r="M227" s="602" t="s">
        <v>274</v>
      </c>
      <c r="N227" s="608" t="s">
        <v>276</v>
      </c>
      <c r="O227" s="608" t="s">
        <v>275</v>
      </c>
    </row>
    <row r="228" spans="1:15" ht="15">
      <c r="A228" s="603"/>
      <c r="B228" s="48"/>
      <c r="C228" s="609" t="s">
        <v>27</v>
      </c>
      <c r="D228" s="611" t="s">
        <v>28</v>
      </c>
      <c r="E228" s="613" t="s">
        <v>29</v>
      </c>
      <c r="F228" s="614"/>
      <c r="G228" s="615"/>
      <c r="H228" s="609" t="s">
        <v>27</v>
      </c>
      <c r="I228" s="611" t="s">
        <v>28</v>
      </c>
      <c r="J228" s="613" t="s">
        <v>29</v>
      </c>
      <c r="K228" s="614"/>
      <c r="L228" s="615"/>
      <c r="M228" s="603"/>
      <c r="N228" s="603"/>
      <c r="O228" s="603"/>
    </row>
    <row r="229" spans="1:15" ht="30">
      <c r="A229" s="604"/>
      <c r="B229" s="48"/>
      <c r="C229" s="610"/>
      <c r="D229" s="612"/>
      <c r="E229" s="174" t="s">
        <v>285</v>
      </c>
      <c r="F229" s="175" t="s">
        <v>286</v>
      </c>
      <c r="G229" s="176" t="s">
        <v>284</v>
      </c>
      <c r="H229" s="610"/>
      <c r="I229" s="612"/>
      <c r="J229" s="174" t="s">
        <v>285</v>
      </c>
      <c r="K229" s="175" t="s">
        <v>286</v>
      </c>
      <c r="L229" s="176" t="s">
        <v>284</v>
      </c>
      <c r="M229" s="604"/>
      <c r="N229" s="604"/>
      <c r="O229" s="604"/>
    </row>
    <row r="230" spans="1:15">
      <c r="A230" s="185"/>
      <c r="B230" s="185"/>
      <c r="C230" s="439"/>
      <c r="D230" s="186"/>
      <c r="E230" s="187"/>
      <c r="F230" s="187"/>
      <c r="G230" s="187"/>
      <c r="H230" s="185"/>
      <c r="I230" s="185"/>
      <c r="J230" s="185"/>
      <c r="K230" s="185"/>
      <c r="L230" s="185"/>
      <c r="M230" s="188"/>
      <c r="N230" s="189"/>
      <c r="O230" s="190"/>
    </row>
    <row r="231" spans="1:15">
      <c r="A231" s="185"/>
      <c r="B231" s="185"/>
      <c r="C231" s="439"/>
      <c r="D231" s="186"/>
      <c r="E231" s="187"/>
      <c r="F231" s="187"/>
      <c r="G231" s="187"/>
      <c r="H231" s="185"/>
      <c r="I231" s="185"/>
      <c r="J231" s="185"/>
      <c r="K231" s="185"/>
      <c r="L231" s="185"/>
      <c r="M231" s="188"/>
      <c r="N231" s="189"/>
      <c r="O231" s="190"/>
    </row>
    <row r="232" spans="1:15">
      <c r="A232" s="51"/>
      <c r="B232" s="66"/>
      <c r="C232" s="51"/>
      <c r="D232" s="67"/>
      <c r="E232" s="179"/>
      <c r="F232" s="179"/>
      <c r="G232" s="437"/>
      <c r="H232" s="66"/>
      <c r="I232" s="66"/>
      <c r="J232" s="66"/>
      <c r="K232" s="66"/>
      <c r="L232" s="66"/>
      <c r="M232" s="184"/>
      <c r="N232" s="68"/>
      <c r="O232" s="438"/>
    </row>
    <row r="233" spans="1:15">
      <c r="A233" s="51"/>
      <c r="B233" s="66"/>
      <c r="C233" s="51"/>
      <c r="D233" s="67"/>
      <c r="E233" s="222"/>
      <c r="F233" s="222"/>
      <c r="G233" s="222"/>
      <c r="H233" s="51"/>
      <c r="I233" s="51"/>
      <c r="J233" s="51"/>
      <c r="K233" s="51"/>
      <c r="L233" s="51"/>
      <c r="M233" s="184"/>
      <c r="N233" s="68"/>
      <c r="O233" s="440"/>
    </row>
    <row r="234" spans="1:15">
      <c r="A234" s="66"/>
      <c r="B234" s="66"/>
      <c r="C234" s="66"/>
      <c r="D234" s="67"/>
      <c r="E234" s="67"/>
      <c r="F234" s="67"/>
      <c r="G234" s="437"/>
      <c r="H234" s="66"/>
      <c r="I234" s="66"/>
      <c r="J234" s="66"/>
      <c r="K234" s="66"/>
      <c r="L234" s="66"/>
      <c r="M234" s="437"/>
      <c r="N234" s="66"/>
      <c r="O234" s="438"/>
    </row>
    <row r="235" spans="1:15">
      <c r="A235" s="66"/>
      <c r="B235" s="66"/>
      <c r="C235" s="66"/>
      <c r="D235" s="67"/>
      <c r="E235" s="67"/>
      <c r="F235" s="67"/>
      <c r="G235" s="437"/>
      <c r="H235" s="66"/>
      <c r="I235" s="66"/>
      <c r="J235" s="66"/>
      <c r="K235" s="66"/>
      <c r="L235" s="66"/>
      <c r="M235" s="437"/>
      <c r="N235" s="66"/>
      <c r="O235" s="438"/>
    </row>
    <row r="236" spans="1:15">
      <c r="A236" s="66"/>
      <c r="B236" s="66"/>
      <c r="C236" s="66"/>
      <c r="D236" s="67"/>
      <c r="E236" s="67"/>
      <c r="F236" s="67"/>
      <c r="G236" s="437"/>
      <c r="H236" s="66"/>
      <c r="I236" s="66"/>
      <c r="J236" s="66"/>
      <c r="K236" s="66"/>
      <c r="L236" s="66"/>
      <c r="M236" s="437"/>
      <c r="N236" s="66"/>
      <c r="O236" s="438"/>
    </row>
    <row r="237" spans="1:15">
      <c r="A237" s="66"/>
      <c r="B237" s="66"/>
      <c r="C237" s="66"/>
      <c r="D237" s="67"/>
      <c r="E237" s="67"/>
      <c r="F237" s="67"/>
      <c r="G237" s="437"/>
      <c r="H237" s="66"/>
      <c r="I237" s="66"/>
      <c r="J237" s="66"/>
      <c r="K237" s="66"/>
      <c r="L237" s="66"/>
      <c r="M237" s="437"/>
      <c r="N237" s="66"/>
      <c r="O237" s="438"/>
    </row>
    <row r="238" spans="1:15">
      <c r="A238" s="66"/>
      <c r="B238" s="66"/>
      <c r="C238" s="66"/>
      <c r="D238" s="67"/>
      <c r="E238" s="67"/>
      <c r="F238" s="67"/>
      <c r="G238" s="437"/>
      <c r="H238" s="66"/>
      <c r="I238" s="66"/>
      <c r="J238" s="66"/>
      <c r="K238" s="66"/>
      <c r="L238" s="66"/>
      <c r="M238" s="437"/>
      <c r="N238" s="66"/>
      <c r="O238" s="438"/>
    </row>
    <row r="239" spans="1:15">
      <c r="A239" s="66"/>
      <c r="B239" s="66"/>
      <c r="C239" s="66"/>
      <c r="D239" s="67"/>
      <c r="E239" s="67"/>
      <c r="F239" s="67"/>
      <c r="G239" s="437"/>
      <c r="H239" s="66"/>
      <c r="I239" s="66"/>
      <c r="J239" s="66"/>
      <c r="K239" s="66"/>
      <c r="L239" s="66"/>
      <c r="M239" s="437"/>
      <c r="N239" s="66"/>
      <c r="O239" s="438"/>
    </row>
    <row r="240" spans="1:15">
      <c r="A240" s="66"/>
      <c r="B240" s="66"/>
      <c r="C240" s="66"/>
      <c r="D240" s="67"/>
      <c r="E240" s="67"/>
      <c r="F240" s="67"/>
      <c r="G240" s="437"/>
      <c r="H240" s="66"/>
      <c r="I240" s="66"/>
      <c r="J240" s="66"/>
      <c r="K240" s="66"/>
      <c r="L240" s="66"/>
      <c r="M240" s="437"/>
      <c r="N240" s="66"/>
      <c r="O240" s="438"/>
    </row>
    <row r="241" spans="1:15">
      <c r="A241" s="66"/>
      <c r="B241" s="66"/>
      <c r="C241" s="66"/>
      <c r="D241" s="67"/>
      <c r="E241" s="67"/>
      <c r="F241" s="67"/>
      <c r="G241" s="437"/>
      <c r="H241" s="66"/>
      <c r="I241" s="66"/>
      <c r="J241" s="66"/>
      <c r="K241" s="66"/>
      <c r="L241" s="66"/>
      <c r="M241" s="437"/>
      <c r="N241" s="66"/>
      <c r="O241" s="438"/>
    </row>
    <row r="242" spans="1:15">
      <c r="A242" s="66"/>
      <c r="B242" s="66"/>
      <c r="C242" s="66"/>
      <c r="D242" s="67"/>
      <c r="E242" s="67"/>
      <c r="F242" s="67"/>
      <c r="G242" s="437"/>
      <c r="H242" s="66"/>
      <c r="I242" s="66"/>
      <c r="J242" s="66"/>
      <c r="K242" s="66"/>
      <c r="L242" s="66"/>
      <c r="M242" s="437"/>
      <c r="N242" s="66"/>
      <c r="O242" s="438"/>
    </row>
    <row r="243" spans="1:15">
      <c r="A243" s="66"/>
      <c r="B243" s="66"/>
      <c r="C243" s="66"/>
      <c r="D243" s="67"/>
      <c r="E243" s="67"/>
      <c r="F243" s="67"/>
      <c r="G243" s="437"/>
      <c r="H243" s="66"/>
      <c r="I243" s="66"/>
      <c r="J243" s="66"/>
      <c r="K243" s="66"/>
      <c r="L243" s="66"/>
      <c r="M243" s="437"/>
      <c r="N243" s="66"/>
      <c r="O243" s="438"/>
    </row>
    <row r="244" spans="1:15">
      <c r="A244" s="66"/>
      <c r="B244" s="66"/>
      <c r="C244" s="66"/>
      <c r="D244" s="67"/>
      <c r="E244" s="67"/>
      <c r="F244" s="67"/>
      <c r="G244" s="437"/>
      <c r="H244" s="66"/>
      <c r="I244" s="66"/>
      <c r="J244" s="66"/>
      <c r="K244" s="66"/>
      <c r="L244" s="66"/>
      <c r="M244" s="437"/>
      <c r="N244" s="66"/>
      <c r="O244" s="438"/>
    </row>
    <row r="245" spans="1:15">
      <c r="A245" s="66"/>
      <c r="B245" s="66"/>
      <c r="C245" s="66"/>
      <c r="D245" s="67"/>
      <c r="E245" s="67"/>
      <c r="F245" s="67"/>
      <c r="G245" s="437"/>
      <c r="H245" s="66"/>
      <c r="I245" s="66"/>
      <c r="J245" s="66"/>
      <c r="K245" s="66"/>
      <c r="L245" s="66"/>
      <c r="M245" s="437"/>
      <c r="N245" s="66"/>
      <c r="O245" s="438"/>
    </row>
    <row r="246" spans="1:15">
      <c r="A246" s="66"/>
      <c r="B246" s="66"/>
      <c r="C246" s="66"/>
      <c r="D246" s="67"/>
      <c r="E246" s="67"/>
      <c r="F246" s="67"/>
      <c r="G246" s="437"/>
      <c r="H246" s="66"/>
      <c r="I246" s="66"/>
      <c r="J246" s="66"/>
      <c r="K246" s="66"/>
      <c r="L246" s="66"/>
      <c r="M246" s="437"/>
      <c r="N246" s="66"/>
      <c r="O246" s="438"/>
    </row>
    <row r="247" spans="1:15">
      <c r="A247" s="66"/>
      <c r="B247" s="66"/>
      <c r="C247" s="66"/>
      <c r="D247" s="67"/>
      <c r="E247" s="67"/>
      <c r="F247" s="67"/>
      <c r="G247" s="437"/>
      <c r="H247" s="66"/>
      <c r="I247" s="66"/>
      <c r="J247" s="66"/>
      <c r="K247" s="66"/>
      <c r="L247" s="66"/>
      <c r="M247" s="437"/>
      <c r="N247" s="66"/>
      <c r="O247" s="438"/>
    </row>
    <row r="248" spans="1:15">
      <c r="A248" s="66"/>
      <c r="B248" s="66"/>
      <c r="C248" s="66"/>
      <c r="D248" s="67"/>
      <c r="E248" s="67"/>
      <c r="F248" s="67"/>
      <c r="G248" s="437"/>
      <c r="H248" s="66"/>
      <c r="I248" s="66"/>
      <c r="J248" s="66"/>
      <c r="K248" s="66"/>
      <c r="L248" s="66"/>
      <c r="M248" s="437"/>
      <c r="N248" s="66"/>
      <c r="O248" s="438"/>
    </row>
    <row r="249" spans="1:15">
      <c r="A249" s="66"/>
      <c r="B249" s="66"/>
      <c r="C249" s="66"/>
      <c r="D249" s="67"/>
      <c r="E249" s="67"/>
      <c r="F249" s="67"/>
      <c r="G249" s="437"/>
      <c r="H249" s="66"/>
      <c r="I249" s="66"/>
      <c r="J249" s="66"/>
      <c r="K249" s="66"/>
      <c r="L249" s="66"/>
      <c r="M249" s="437"/>
      <c r="N249" s="66"/>
      <c r="O249" s="438"/>
    </row>
    <row r="250" spans="1:15">
      <c r="A250" s="66"/>
      <c r="B250" s="66"/>
      <c r="C250" s="66"/>
      <c r="D250" s="67"/>
      <c r="E250" s="67"/>
      <c r="F250" s="67"/>
      <c r="G250" s="437"/>
      <c r="H250" s="66"/>
      <c r="I250" s="66"/>
      <c r="J250" s="66"/>
      <c r="K250" s="66"/>
      <c r="L250" s="66"/>
      <c r="M250" s="437"/>
      <c r="N250" s="66"/>
      <c r="O250" s="438"/>
    </row>
    <row r="251" spans="1:15">
      <c r="A251" s="66"/>
      <c r="B251" s="66"/>
      <c r="C251" s="66"/>
      <c r="D251" s="67"/>
      <c r="E251" s="67"/>
      <c r="F251" s="67"/>
      <c r="G251" s="437"/>
      <c r="H251" s="66"/>
      <c r="I251" s="66"/>
      <c r="J251" s="66"/>
      <c r="K251" s="66"/>
      <c r="L251" s="66"/>
      <c r="M251" s="437"/>
      <c r="N251" s="66"/>
      <c r="O251" s="438"/>
    </row>
    <row r="252" spans="1:15">
      <c r="A252" s="66"/>
      <c r="B252" s="66"/>
      <c r="C252" s="66"/>
      <c r="D252" s="67"/>
      <c r="E252" s="67"/>
      <c r="F252" s="67"/>
      <c r="G252" s="437"/>
      <c r="H252" s="66"/>
      <c r="I252" s="66"/>
      <c r="J252" s="66"/>
      <c r="K252" s="66"/>
      <c r="L252" s="66"/>
      <c r="M252" s="437"/>
      <c r="N252" s="66"/>
      <c r="O252" s="438"/>
    </row>
    <row r="253" spans="1:15">
      <c r="A253" s="66"/>
      <c r="B253" s="66"/>
      <c r="C253" s="66"/>
      <c r="D253" s="67"/>
      <c r="E253" s="67"/>
      <c r="F253" s="67"/>
      <c r="G253" s="437"/>
      <c r="H253" s="66"/>
      <c r="I253" s="66"/>
      <c r="J253" s="66"/>
      <c r="K253" s="66"/>
      <c r="L253" s="66"/>
      <c r="M253" s="437"/>
      <c r="N253" s="66"/>
      <c r="O253" s="438"/>
    </row>
    <row r="254" spans="1:15">
      <c r="A254" s="66"/>
      <c r="B254" s="66"/>
      <c r="C254" s="66"/>
      <c r="D254" s="67"/>
      <c r="E254" s="67"/>
      <c r="F254" s="67"/>
      <c r="G254" s="437"/>
      <c r="H254" s="66"/>
      <c r="I254" s="66"/>
      <c r="J254" s="66"/>
      <c r="K254" s="66"/>
      <c r="L254" s="66"/>
      <c r="M254" s="437"/>
      <c r="N254" s="66"/>
      <c r="O254" s="438"/>
    </row>
    <row r="255" spans="1:15">
      <c r="A255" s="51"/>
      <c r="B255" s="51"/>
      <c r="C255" s="51"/>
      <c r="D255" s="51"/>
      <c r="E255" s="51"/>
      <c r="F255" s="51"/>
      <c r="G255" s="71"/>
      <c r="H255" s="51"/>
      <c r="I255" s="51"/>
      <c r="J255" s="51"/>
      <c r="K255" s="51"/>
      <c r="L255" s="51"/>
      <c r="M255" s="181"/>
      <c r="N255" s="51"/>
      <c r="O255" s="51"/>
    </row>
    <row r="256" spans="1:15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</row>
    <row r="257" spans="1:15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</row>
    <row r="258" spans="1:15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</row>
    <row r="259" spans="1:15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</row>
    <row r="260" spans="1:15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</row>
    <row r="261" spans="1:15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</row>
    <row r="262" spans="1:15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</row>
    <row r="263" spans="1:15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</row>
    <row r="264" spans="1:15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</row>
    <row r="265" spans="1:1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</row>
    <row r="266" spans="1:15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</row>
    <row r="267" spans="1:15">
      <c r="A267" s="61" t="s">
        <v>41</v>
      </c>
      <c r="B267" s="66"/>
      <c r="C267" s="61"/>
      <c r="D267" s="191"/>
      <c r="E267" s="192">
        <f>SUM(E230:E266)</f>
        <v>0</v>
      </c>
      <c r="F267" s="192"/>
      <c r="G267" s="192"/>
      <c r="H267" s="61"/>
      <c r="I267" s="61"/>
      <c r="J267" s="61"/>
      <c r="K267" s="61"/>
      <c r="L267" s="61"/>
      <c r="M267" s="441"/>
      <c r="N267" s="66"/>
      <c r="O267" s="66"/>
    </row>
    <row r="270" spans="1:15">
      <c r="C270" s="50" t="s">
        <v>268</v>
      </c>
      <c r="G270" s="183">
        <f>E267</f>
        <v>0</v>
      </c>
      <c r="H270" s="50" t="s">
        <v>269</v>
      </c>
      <c r="L270" s="182" t="s">
        <v>53</v>
      </c>
    </row>
    <row r="273" spans="1:15" ht="15">
      <c r="A273" s="618" t="s">
        <v>42</v>
      </c>
      <c r="B273" s="618"/>
      <c r="C273" s="618"/>
      <c r="D273" s="618"/>
      <c r="E273" s="618"/>
      <c r="F273" s="618"/>
      <c r="G273" s="618"/>
      <c r="H273" s="618"/>
      <c r="I273" s="618"/>
      <c r="J273" s="618"/>
      <c r="K273" s="618"/>
      <c r="L273" s="618"/>
      <c r="M273" s="618"/>
      <c r="N273" s="618"/>
      <c r="O273" s="618"/>
    </row>
    <row r="274" spans="1:15" ht="15">
      <c r="A274" s="46"/>
      <c r="B274" s="358"/>
      <c r="C274" s="358"/>
      <c r="D274" s="358"/>
      <c r="E274" s="358"/>
      <c r="F274" s="358"/>
      <c r="G274" s="358"/>
      <c r="H274" s="358"/>
      <c r="I274" s="358"/>
      <c r="J274" s="358"/>
      <c r="K274" s="358"/>
      <c r="L274" s="358"/>
      <c r="M274" s="358"/>
      <c r="N274" s="599" t="s">
        <v>594</v>
      </c>
      <c r="O274" s="599"/>
    </row>
    <row r="275" spans="1:15" ht="15">
      <c r="A275" s="601" t="s">
        <v>420</v>
      </c>
      <c r="B275" s="601"/>
      <c r="C275" s="601"/>
      <c r="D275" s="601"/>
      <c r="E275" s="601"/>
      <c r="F275" s="601"/>
      <c r="G275" s="601"/>
      <c r="H275" s="601"/>
      <c r="I275" s="601"/>
      <c r="J275" s="601"/>
      <c r="K275" s="601"/>
      <c r="L275" s="601"/>
      <c r="M275" s="601"/>
      <c r="N275" s="601"/>
      <c r="O275" s="601"/>
    </row>
    <row r="276" spans="1:15" ht="15">
      <c r="A276" s="601" t="s">
        <v>595</v>
      </c>
      <c r="B276" s="601"/>
      <c r="C276" s="601"/>
      <c r="D276" s="601"/>
      <c r="E276" s="601"/>
      <c r="F276" s="601"/>
      <c r="G276" s="601"/>
      <c r="H276" s="601"/>
      <c r="I276" s="601"/>
      <c r="J276" s="601"/>
      <c r="K276" s="601"/>
      <c r="L276" s="601"/>
      <c r="M276" s="601"/>
      <c r="N276" s="601"/>
      <c r="O276" s="601"/>
    </row>
    <row r="277" spans="1:15" ht="15">
      <c r="A277" s="359"/>
      <c r="B277" s="359"/>
      <c r="C277" s="359"/>
      <c r="D277" s="359"/>
      <c r="E277" s="359"/>
      <c r="F277" s="359"/>
      <c r="G277" s="359"/>
      <c r="H277" s="359"/>
      <c r="I277" s="359"/>
      <c r="J277" s="359"/>
      <c r="K277" s="359"/>
      <c r="L277" s="359"/>
      <c r="M277" s="359"/>
      <c r="N277" s="359"/>
      <c r="O277" s="359"/>
    </row>
    <row r="279" spans="1:15" ht="15">
      <c r="A279" s="70" t="s">
        <v>270</v>
      </c>
      <c r="D279" s="82"/>
      <c r="E279" s="82"/>
      <c r="F279" s="82"/>
    </row>
    <row r="280" spans="1:15" ht="15" customHeight="1">
      <c r="A280" s="602" t="s">
        <v>273</v>
      </c>
      <c r="B280" s="48"/>
      <c r="C280" s="605" t="s">
        <v>25</v>
      </c>
      <c r="D280" s="606"/>
      <c r="E280" s="606"/>
      <c r="F280" s="606"/>
      <c r="G280" s="607"/>
      <c r="H280" s="605" t="s">
        <v>26</v>
      </c>
      <c r="I280" s="606"/>
      <c r="J280" s="606"/>
      <c r="K280" s="606"/>
      <c r="L280" s="607"/>
      <c r="M280" s="602" t="s">
        <v>274</v>
      </c>
      <c r="N280" s="608" t="s">
        <v>276</v>
      </c>
      <c r="O280" s="608" t="s">
        <v>275</v>
      </c>
    </row>
    <row r="281" spans="1:15" ht="15">
      <c r="A281" s="603"/>
      <c r="B281" s="48"/>
      <c r="C281" s="609" t="s">
        <v>27</v>
      </c>
      <c r="D281" s="611" t="s">
        <v>28</v>
      </c>
      <c r="E281" s="613" t="s">
        <v>29</v>
      </c>
      <c r="F281" s="614"/>
      <c r="G281" s="615"/>
      <c r="H281" s="609" t="s">
        <v>27</v>
      </c>
      <c r="I281" s="611" t="s">
        <v>28</v>
      </c>
      <c r="J281" s="613" t="s">
        <v>29</v>
      </c>
      <c r="K281" s="614"/>
      <c r="L281" s="615"/>
      <c r="M281" s="603"/>
      <c r="N281" s="603"/>
      <c r="O281" s="603"/>
    </row>
    <row r="282" spans="1:15" ht="30">
      <c r="A282" s="604"/>
      <c r="B282" s="48"/>
      <c r="C282" s="610"/>
      <c r="D282" s="612"/>
      <c r="E282" s="174" t="s">
        <v>285</v>
      </c>
      <c r="F282" s="175" t="s">
        <v>286</v>
      </c>
      <c r="G282" s="176" t="s">
        <v>284</v>
      </c>
      <c r="H282" s="610"/>
      <c r="I282" s="612"/>
      <c r="J282" s="174" t="s">
        <v>285</v>
      </c>
      <c r="K282" s="175" t="s">
        <v>286</v>
      </c>
      <c r="L282" s="176" t="s">
        <v>284</v>
      </c>
      <c r="M282" s="604"/>
      <c r="N282" s="604"/>
      <c r="O282" s="604"/>
    </row>
    <row r="283" spans="1:15">
      <c r="A283" s="51"/>
      <c r="B283" s="66"/>
      <c r="C283" s="51"/>
      <c r="D283" s="67"/>
      <c r="E283" s="179"/>
      <c r="F283" s="179"/>
      <c r="G283" s="437"/>
      <c r="H283" s="66"/>
      <c r="I283" s="66"/>
      <c r="J283" s="66"/>
      <c r="K283" s="66"/>
      <c r="L283" s="66"/>
      <c r="M283" s="437"/>
      <c r="N283" s="68"/>
      <c r="O283" s="438"/>
    </row>
    <row r="284" spans="1:15">
      <c r="A284" s="51"/>
      <c r="B284" s="66"/>
      <c r="C284" s="51"/>
      <c r="D284" s="67"/>
      <c r="E284" s="179"/>
      <c r="F284" s="179"/>
      <c r="G284" s="437"/>
      <c r="H284" s="66"/>
      <c r="I284" s="66"/>
      <c r="J284" s="66"/>
      <c r="K284" s="66"/>
      <c r="L284" s="66"/>
      <c r="M284" s="437"/>
      <c r="N284" s="68"/>
      <c r="O284" s="438"/>
    </row>
    <row r="285" spans="1:15">
      <c r="A285" s="51"/>
      <c r="B285" s="66"/>
      <c r="C285" s="51"/>
      <c r="D285" s="67"/>
      <c r="E285" s="179"/>
      <c r="F285" s="179"/>
      <c r="G285" s="437"/>
      <c r="H285" s="66"/>
      <c r="I285" s="66"/>
      <c r="J285" s="66"/>
      <c r="K285" s="66"/>
      <c r="L285" s="66"/>
      <c r="M285" s="437"/>
      <c r="N285" s="68"/>
      <c r="O285" s="438"/>
    </row>
    <row r="286" spans="1:15">
      <c r="A286" s="51"/>
      <c r="B286" s="66"/>
      <c r="C286" s="51"/>
      <c r="D286" s="67"/>
      <c r="E286" s="179"/>
      <c r="F286" s="179"/>
      <c r="G286" s="437"/>
      <c r="H286" s="66"/>
      <c r="I286" s="66"/>
      <c r="J286" s="66"/>
      <c r="K286" s="66"/>
      <c r="L286" s="66"/>
      <c r="M286" s="437"/>
      <c r="N286" s="68"/>
      <c r="O286" s="438"/>
    </row>
    <row r="287" spans="1:15">
      <c r="A287" s="51"/>
      <c r="B287" s="66"/>
      <c r="C287" s="51"/>
      <c r="D287" s="67"/>
      <c r="E287" s="179"/>
      <c r="F287" s="179"/>
      <c r="G287" s="437"/>
      <c r="H287" s="66"/>
      <c r="I287" s="66"/>
      <c r="J287" s="66"/>
      <c r="K287" s="66"/>
      <c r="L287" s="66"/>
      <c r="M287" s="437"/>
      <c r="N287" s="68"/>
      <c r="O287" s="438"/>
    </row>
    <row r="288" spans="1:15">
      <c r="A288" s="51"/>
      <c r="B288" s="66"/>
      <c r="C288" s="51"/>
      <c r="D288" s="67"/>
      <c r="E288" s="179"/>
      <c r="F288" s="179"/>
      <c r="G288" s="437"/>
      <c r="H288" s="66"/>
      <c r="I288" s="66"/>
      <c r="J288" s="66"/>
      <c r="K288" s="66"/>
      <c r="L288" s="66"/>
      <c r="M288" s="437"/>
      <c r="N288" s="68"/>
      <c r="O288" s="54"/>
    </row>
    <row r="289" spans="1:15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</row>
    <row r="290" spans="1:15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</row>
    <row r="291" spans="1:15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</row>
    <row r="292" spans="1:15">
      <c r="A292" s="66"/>
      <c r="B292" s="66"/>
      <c r="C292" s="67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</row>
    <row r="293" spans="1:15">
      <c r="A293" s="66"/>
      <c r="B293" s="66"/>
      <c r="C293" s="67"/>
      <c r="D293" s="67"/>
      <c r="E293" s="67"/>
      <c r="F293" s="67"/>
      <c r="G293" s="66"/>
      <c r="H293" s="66"/>
      <c r="I293" s="66"/>
      <c r="J293" s="66"/>
      <c r="K293" s="66"/>
      <c r="L293" s="66"/>
      <c r="M293" s="66"/>
      <c r="N293" s="66"/>
      <c r="O293" s="66"/>
    </row>
    <row r="294" spans="1:15">
      <c r="A294" s="66"/>
      <c r="B294" s="66"/>
      <c r="C294" s="67"/>
      <c r="D294" s="67"/>
      <c r="E294" s="67"/>
      <c r="F294" s="67"/>
      <c r="G294" s="66"/>
      <c r="H294" s="66"/>
      <c r="I294" s="66"/>
      <c r="J294" s="66"/>
      <c r="K294" s="66"/>
      <c r="L294" s="66"/>
      <c r="M294" s="66"/>
      <c r="N294" s="66"/>
      <c r="O294" s="66"/>
    </row>
    <row r="295" spans="1:15">
      <c r="A295" s="66"/>
      <c r="B295" s="66"/>
      <c r="C295" s="67"/>
      <c r="D295" s="67"/>
      <c r="E295" s="67"/>
      <c r="F295" s="67"/>
      <c r="G295" s="66"/>
      <c r="H295" s="66"/>
      <c r="I295" s="66"/>
      <c r="J295" s="66"/>
      <c r="K295" s="66"/>
      <c r="L295" s="66"/>
      <c r="M295" s="66"/>
      <c r="N295" s="66"/>
      <c r="O295" s="66"/>
    </row>
    <row r="296" spans="1:15">
      <c r="A296" s="66"/>
      <c r="B296" s="66"/>
      <c r="C296" s="67"/>
      <c r="D296" s="67"/>
      <c r="E296" s="67"/>
      <c r="F296" s="67"/>
      <c r="G296" s="66"/>
      <c r="H296" s="66"/>
      <c r="I296" s="66"/>
      <c r="J296" s="66"/>
      <c r="K296" s="66"/>
      <c r="L296" s="66"/>
      <c r="M296" s="66"/>
      <c r="N296" s="66"/>
      <c r="O296" s="66"/>
    </row>
    <row r="297" spans="1:15">
      <c r="A297" s="66"/>
      <c r="B297" s="66"/>
      <c r="C297" s="67"/>
      <c r="D297" s="67"/>
      <c r="E297" s="67"/>
      <c r="F297" s="67"/>
      <c r="G297" s="66"/>
      <c r="H297" s="66"/>
      <c r="I297" s="66"/>
      <c r="J297" s="66"/>
      <c r="K297" s="66"/>
      <c r="L297" s="66"/>
      <c r="M297" s="66"/>
      <c r="N297" s="66"/>
      <c r="O297" s="66"/>
    </row>
    <row r="298" spans="1:1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</row>
    <row r="299" spans="1:1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</row>
    <row r="300" spans="1:15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</row>
    <row r="301" spans="1:15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</row>
    <row r="302" spans="1:15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</row>
    <row r="303" spans="1:1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</row>
    <row r="304" spans="1:1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</row>
    <row r="305" spans="1:15">
      <c r="A305" s="66"/>
      <c r="B305" s="66"/>
      <c r="C305" s="66"/>
      <c r="D305" s="66"/>
      <c r="E305" s="68"/>
      <c r="F305" s="68"/>
      <c r="G305" s="68"/>
      <c r="H305" s="68"/>
      <c r="I305" s="68"/>
      <c r="J305" s="68"/>
      <c r="K305" s="68"/>
      <c r="L305" s="68"/>
      <c r="M305" s="68"/>
      <c r="N305" s="66"/>
      <c r="O305" s="66"/>
    </row>
    <row r="306" spans="1:15">
      <c r="A306" s="61" t="s">
        <v>43</v>
      </c>
      <c r="B306" s="61"/>
      <c r="C306" s="61"/>
      <c r="D306" s="61"/>
      <c r="E306" s="178">
        <f>SUM(E283:E305)</f>
        <v>0</v>
      </c>
      <c r="F306" s="178"/>
      <c r="G306" s="178"/>
      <c r="H306" s="178"/>
      <c r="I306" s="178"/>
      <c r="J306" s="178"/>
      <c r="K306" s="178"/>
      <c r="L306" s="178"/>
      <c r="M306" s="178"/>
      <c r="N306" s="61"/>
      <c r="O306" s="61"/>
    </row>
    <row r="307" spans="1:15" ht="1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69"/>
      <c r="O307" s="69"/>
    </row>
    <row r="308" spans="1:15">
      <c r="A308" s="50"/>
      <c r="G308" s="83"/>
      <c r="H308" s="50"/>
      <c r="M308" s="84"/>
    </row>
    <row r="309" spans="1:15">
      <c r="C309" s="50" t="s">
        <v>271</v>
      </c>
      <c r="G309" s="183">
        <f>E306</f>
        <v>0</v>
      </c>
      <c r="H309" s="50" t="s">
        <v>272</v>
      </c>
      <c r="L309" s="182" t="s">
        <v>53</v>
      </c>
    </row>
    <row r="312" spans="1:15" ht="15">
      <c r="A312" s="73" t="s">
        <v>44</v>
      </c>
      <c r="B312" s="73"/>
      <c r="C312" s="73"/>
      <c r="D312" s="73"/>
      <c r="E312" s="194">
        <f>E214+E267+E306</f>
        <v>0</v>
      </c>
      <c r="F312" s="194">
        <f>F214+F267+F306</f>
        <v>0</v>
      </c>
      <c r="G312" s="194">
        <f>G214+G267+G306</f>
        <v>0</v>
      </c>
      <c r="H312" s="73" t="s">
        <v>45</v>
      </c>
      <c r="I312" s="73"/>
      <c r="J312" s="73"/>
      <c r="K312" s="194">
        <f>J109+J159</f>
        <v>0</v>
      </c>
      <c r="L312" s="194">
        <f>K109+K159</f>
        <v>0</v>
      </c>
      <c r="M312" s="194">
        <f>L109+L159</f>
        <v>0</v>
      </c>
    </row>
    <row r="316" spans="1:15" ht="15">
      <c r="A316" s="70" t="s">
        <v>46</v>
      </c>
    </row>
    <row r="319" spans="1:15" ht="15">
      <c r="A319" s="70" t="s">
        <v>47</v>
      </c>
    </row>
    <row r="327" spans="1:15">
      <c r="A327" s="195"/>
      <c r="B327" s="195"/>
      <c r="C327" s="195"/>
      <c r="D327" s="195"/>
      <c r="E327" s="195"/>
      <c r="F327" s="195"/>
      <c r="G327" s="195"/>
      <c r="H327" s="195"/>
      <c r="I327" s="195"/>
      <c r="J327" s="195"/>
      <c r="K327" s="195"/>
      <c r="L327" s="195"/>
      <c r="M327" s="195"/>
      <c r="N327" s="195"/>
      <c r="O327" s="195"/>
    </row>
    <row r="328" spans="1:15">
      <c r="A328" s="195"/>
      <c r="B328" s="195"/>
      <c r="C328" s="195"/>
      <c r="D328" s="195"/>
      <c r="E328" s="195"/>
      <c r="F328" s="195"/>
      <c r="G328" s="195"/>
      <c r="H328" s="195"/>
      <c r="I328" s="195"/>
      <c r="J328" s="195"/>
      <c r="K328" s="195"/>
      <c r="L328" s="195"/>
      <c r="M328" s="195"/>
      <c r="N328" s="195"/>
      <c r="O328" s="195"/>
    </row>
    <row r="329" spans="1:15">
      <c r="A329" s="195"/>
      <c r="B329" s="195"/>
      <c r="C329" s="195"/>
      <c r="D329" s="195"/>
      <c r="E329" s="195"/>
      <c r="F329" s="195"/>
      <c r="G329" s="195"/>
      <c r="H329" s="195"/>
      <c r="I329" s="195"/>
      <c r="J329" s="195"/>
      <c r="K329" s="195"/>
      <c r="L329" s="195"/>
      <c r="M329" s="195"/>
      <c r="N329" s="195"/>
      <c r="O329" s="195"/>
    </row>
    <row r="330" spans="1:15" ht="15">
      <c r="A330" s="360"/>
      <c r="B330" s="360"/>
      <c r="C330" s="360"/>
      <c r="D330" s="360"/>
      <c r="E330" s="360"/>
      <c r="F330" s="360"/>
      <c r="G330" s="360"/>
      <c r="H330" s="360"/>
      <c r="I330" s="360"/>
      <c r="J330" s="360"/>
      <c r="K330" s="360"/>
      <c r="L330" s="360"/>
      <c r="M330" s="360"/>
      <c r="N330" s="360"/>
      <c r="O330" s="360"/>
    </row>
    <row r="331" spans="1:15" ht="15">
      <c r="A331" s="360"/>
      <c r="B331" s="360"/>
      <c r="C331" s="360"/>
      <c r="D331" s="360"/>
      <c r="E331" s="360"/>
      <c r="F331" s="360"/>
      <c r="G331" s="360"/>
      <c r="H331" s="360"/>
      <c r="I331" s="360"/>
      <c r="J331" s="360"/>
      <c r="K331" s="360"/>
      <c r="L331" s="360"/>
      <c r="M331" s="360"/>
      <c r="N331" s="65"/>
      <c r="O331" s="65"/>
    </row>
    <row r="332" spans="1:15" ht="15">
      <c r="A332" s="357"/>
      <c r="B332" s="357"/>
      <c r="C332" s="357"/>
      <c r="D332" s="357"/>
      <c r="E332" s="357"/>
      <c r="F332" s="357"/>
      <c r="G332" s="357"/>
      <c r="H332" s="357"/>
      <c r="I332" s="357"/>
      <c r="J332" s="357"/>
      <c r="K332" s="357"/>
      <c r="L332" s="357"/>
      <c r="M332" s="357"/>
      <c r="N332" s="357"/>
      <c r="O332" s="357"/>
    </row>
    <row r="333" spans="1:15" ht="15">
      <c r="A333" s="357"/>
      <c r="B333" s="357"/>
      <c r="C333" s="357"/>
      <c r="D333" s="357"/>
      <c r="E333" s="357"/>
      <c r="F333" s="357"/>
      <c r="G333" s="357"/>
      <c r="H333" s="357"/>
      <c r="I333" s="357"/>
      <c r="J333" s="357"/>
      <c r="K333" s="357"/>
      <c r="L333" s="357"/>
      <c r="M333" s="357"/>
      <c r="N333" s="357"/>
      <c r="O333" s="357"/>
    </row>
    <row r="334" spans="1:15" ht="15">
      <c r="A334" s="360"/>
      <c r="B334" s="360"/>
      <c r="C334" s="360"/>
      <c r="D334" s="360"/>
      <c r="E334" s="360"/>
      <c r="F334" s="360"/>
      <c r="G334" s="360"/>
      <c r="H334" s="360"/>
      <c r="I334" s="360"/>
      <c r="J334" s="360"/>
      <c r="K334" s="360"/>
      <c r="L334" s="360"/>
      <c r="M334" s="360"/>
      <c r="N334" s="360"/>
      <c r="O334" s="360"/>
    </row>
    <row r="335" spans="1:15">
      <c r="A335" s="195"/>
      <c r="B335" s="195"/>
      <c r="C335" s="195"/>
      <c r="D335" s="195"/>
      <c r="E335" s="195"/>
      <c r="F335" s="195"/>
      <c r="G335" s="195"/>
      <c r="H335" s="195"/>
      <c r="I335" s="195"/>
      <c r="J335" s="195"/>
      <c r="K335" s="195"/>
      <c r="L335" s="195"/>
      <c r="M335" s="195"/>
      <c r="N335" s="195"/>
      <c r="O335" s="195"/>
    </row>
    <row r="336" spans="1:15" ht="15">
      <c r="A336" s="196"/>
      <c r="B336" s="195"/>
      <c r="C336" s="195"/>
      <c r="D336" s="195"/>
      <c r="E336" s="195"/>
      <c r="F336" s="195"/>
      <c r="G336" s="195"/>
      <c r="H336" s="195"/>
      <c r="I336" s="195"/>
      <c r="J336" s="195"/>
      <c r="K336" s="195"/>
      <c r="L336" s="195"/>
      <c r="M336" s="195"/>
      <c r="N336" s="195"/>
      <c r="O336" s="195"/>
    </row>
    <row r="337" spans="1:15" ht="15">
      <c r="A337" s="357"/>
      <c r="B337" s="197"/>
      <c r="C337" s="357"/>
      <c r="D337" s="357"/>
      <c r="E337" s="357"/>
      <c r="F337" s="357"/>
      <c r="G337" s="357"/>
      <c r="H337" s="357"/>
      <c r="I337" s="357"/>
      <c r="J337" s="357"/>
      <c r="K337" s="357"/>
      <c r="L337" s="357"/>
      <c r="M337" s="357"/>
      <c r="N337" s="198"/>
      <c r="O337" s="198"/>
    </row>
    <row r="338" spans="1:15" ht="15">
      <c r="A338" s="357"/>
      <c r="B338" s="197"/>
      <c r="C338" s="357"/>
      <c r="D338" s="199"/>
      <c r="E338" s="199"/>
      <c r="F338" s="199"/>
      <c r="G338" s="357"/>
      <c r="H338" s="357"/>
      <c r="I338" s="357"/>
      <c r="J338" s="357"/>
      <c r="K338" s="357"/>
      <c r="L338" s="199"/>
      <c r="M338" s="357"/>
      <c r="N338" s="198"/>
      <c r="O338" s="198"/>
    </row>
    <row r="339" spans="1:15">
      <c r="A339" s="195"/>
      <c r="B339" s="195"/>
      <c r="C339" s="200"/>
      <c r="D339" s="201"/>
      <c r="E339" s="201"/>
      <c r="F339" s="201"/>
      <c r="G339" s="202"/>
      <c r="H339" s="195"/>
      <c r="I339" s="195"/>
      <c r="J339" s="195"/>
      <c r="K339" s="195"/>
      <c r="L339" s="195"/>
      <c r="M339" s="195"/>
      <c r="N339" s="203"/>
      <c r="O339" s="65"/>
    </row>
    <row r="340" spans="1:15">
      <c r="A340" s="195"/>
      <c r="B340" s="195"/>
      <c r="C340" s="200"/>
      <c r="D340" s="201"/>
      <c r="E340" s="201"/>
      <c r="F340" s="201"/>
      <c r="G340" s="202"/>
      <c r="H340" s="195"/>
      <c r="I340" s="195"/>
      <c r="J340" s="195"/>
      <c r="K340" s="195"/>
      <c r="L340" s="195"/>
      <c r="M340" s="195"/>
      <c r="N340" s="203"/>
      <c r="O340" s="65"/>
    </row>
    <row r="341" spans="1:15">
      <c r="A341" s="195"/>
      <c r="B341" s="195"/>
      <c r="C341" s="200"/>
      <c r="D341" s="201"/>
      <c r="E341" s="201"/>
      <c r="F341" s="201"/>
      <c r="G341" s="202"/>
      <c r="H341" s="195"/>
      <c r="I341" s="195"/>
      <c r="J341" s="195"/>
      <c r="K341" s="195"/>
      <c r="L341" s="195"/>
      <c r="M341" s="195"/>
      <c r="N341" s="203"/>
      <c r="O341" s="204"/>
    </row>
    <row r="342" spans="1:15">
      <c r="A342" s="195"/>
      <c r="B342" s="195"/>
      <c r="C342" s="200"/>
      <c r="D342" s="201"/>
      <c r="E342" s="201"/>
      <c r="F342" s="201"/>
      <c r="G342" s="202"/>
      <c r="H342" s="195"/>
      <c r="I342" s="195"/>
      <c r="J342" s="195"/>
      <c r="K342" s="195"/>
      <c r="L342" s="195"/>
      <c r="M342" s="195"/>
      <c r="N342" s="203"/>
      <c r="O342" s="204"/>
    </row>
    <row r="343" spans="1:15">
      <c r="A343" s="195"/>
      <c r="B343" s="195"/>
      <c r="C343" s="200"/>
      <c r="D343" s="201"/>
      <c r="E343" s="201"/>
      <c r="F343" s="201"/>
      <c r="G343" s="202"/>
      <c r="H343" s="195"/>
      <c r="I343" s="195"/>
      <c r="J343" s="195"/>
      <c r="K343" s="195"/>
      <c r="L343" s="195"/>
      <c r="M343" s="195"/>
      <c r="N343" s="203"/>
      <c r="O343" s="204"/>
    </row>
    <row r="344" spans="1:15">
      <c r="A344" s="195"/>
      <c r="B344" s="195"/>
      <c r="C344" s="200"/>
      <c r="D344" s="201"/>
      <c r="E344" s="201"/>
      <c r="F344" s="201"/>
      <c r="G344" s="202"/>
      <c r="H344" s="195"/>
      <c r="I344" s="195"/>
      <c r="J344" s="195"/>
      <c r="K344" s="195"/>
      <c r="L344" s="195"/>
      <c r="M344" s="195"/>
      <c r="N344" s="203"/>
      <c r="O344" s="204"/>
    </row>
    <row r="345" spans="1:15">
      <c r="A345" s="195"/>
      <c r="B345" s="195"/>
      <c r="C345" s="195"/>
      <c r="D345" s="195"/>
      <c r="E345" s="195"/>
      <c r="F345" s="195"/>
      <c r="G345" s="195"/>
      <c r="H345" s="195"/>
      <c r="I345" s="195"/>
      <c r="J345" s="195"/>
      <c r="K345" s="195"/>
      <c r="L345" s="195"/>
      <c r="M345" s="195"/>
      <c r="N345" s="195"/>
      <c r="O345" s="195"/>
    </row>
    <row r="346" spans="1:15">
      <c r="A346" s="195"/>
      <c r="B346" s="195"/>
      <c r="C346" s="195"/>
      <c r="D346" s="195"/>
      <c r="E346" s="195"/>
      <c r="F346" s="195"/>
      <c r="G346" s="195"/>
      <c r="H346" s="195"/>
      <c r="I346" s="195"/>
      <c r="J346" s="195"/>
      <c r="K346" s="195"/>
      <c r="L346" s="195"/>
      <c r="M346" s="195"/>
      <c r="N346" s="195"/>
      <c r="O346" s="195"/>
    </row>
    <row r="347" spans="1:15">
      <c r="A347" s="195"/>
      <c r="B347" s="195"/>
      <c r="C347" s="195"/>
      <c r="D347" s="195"/>
      <c r="E347" s="195"/>
      <c r="F347" s="195"/>
      <c r="G347" s="195"/>
      <c r="H347" s="195"/>
      <c r="I347" s="195"/>
      <c r="J347" s="195"/>
      <c r="K347" s="195"/>
      <c r="L347" s="195"/>
      <c r="M347" s="195"/>
      <c r="N347" s="195"/>
      <c r="O347" s="195"/>
    </row>
    <row r="348" spans="1:15">
      <c r="A348" s="195"/>
      <c r="B348" s="195"/>
      <c r="C348" s="201"/>
      <c r="D348" s="195"/>
      <c r="E348" s="195"/>
      <c r="F348" s="195"/>
      <c r="G348" s="195"/>
      <c r="H348" s="195"/>
      <c r="I348" s="195"/>
      <c r="J348" s="195"/>
      <c r="K348" s="195"/>
      <c r="L348" s="195"/>
      <c r="M348" s="195"/>
      <c r="N348" s="195"/>
      <c r="O348" s="195"/>
    </row>
    <row r="349" spans="1:15">
      <c r="A349" s="195"/>
      <c r="B349" s="195"/>
      <c r="C349" s="201"/>
      <c r="D349" s="201"/>
      <c r="E349" s="201"/>
      <c r="F349" s="201"/>
      <c r="G349" s="195"/>
      <c r="H349" s="195"/>
      <c r="I349" s="195"/>
      <c r="J349" s="195"/>
      <c r="K349" s="195"/>
      <c r="L349" s="195"/>
      <c r="M349" s="195"/>
      <c r="N349" s="195"/>
      <c r="O349" s="195"/>
    </row>
    <row r="350" spans="1:15">
      <c r="A350" s="195"/>
      <c r="B350" s="195"/>
      <c r="C350" s="201"/>
      <c r="D350" s="201"/>
      <c r="E350" s="201"/>
      <c r="F350" s="201"/>
      <c r="G350" s="195"/>
      <c r="H350" s="195"/>
      <c r="I350" s="195"/>
      <c r="J350" s="195"/>
      <c r="K350" s="195"/>
      <c r="L350" s="195"/>
      <c r="M350" s="195"/>
      <c r="N350" s="195"/>
      <c r="O350" s="195"/>
    </row>
    <row r="351" spans="1:15">
      <c r="A351" s="195"/>
      <c r="B351" s="195"/>
      <c r="C351" s="201"/>
      <c r="D351" s="201"/>
      <c r="E351" s="201"/>
      <c r="F351" s="201"/>
      <c r="G351" s="195"/>
      <c r="H351" s="195"/>
      <c r="I351" s="195"/>
      <c r="J351" s="195"/>
      <c r="K351" s="195"/>
      <c r="L351" s="195"/>
      <c r="M351" s="195"/>
      <c r="N351" s="195"/>
      <c r="O351" s="195"/>
    </row>
    <row r="352" spans="1:15">
      <c r="A352" s="195"/>
      <c r="B352" s="195"/>
      <c r="C352" s="201"/>
      <c r="D352" s="201"/>
      <c r="E352" s="201"/>
      <c r="F352" s="201"/>
      <c r="G352" s="195"/>
      <c r="H352" s="195"/>
      <c r="I352" s="195"/>
      <c r="J352" s="195"/>
      <c r="K352" s="195"/>
      <c r="L352" s="195"/>
      <c r="M352" s="195"/>
      <c r="N352" s="195"/>
      <c r="O352" s="195"/>
    </row>
    <row r="353" spans="1:15">
      <c r="A353" s="195"/>
      <c r="B353" s="195"/>
      <c r="C353" s="201"/>
      <c r="D353" s="201"/>
      <c r="E353" s="201"/>
      <c r="F353" s="201"/>
      <c r="G353" s="195"/>
      <c r="H353" s="195"/>
      <c r="I353" s="195"/>
      <c r="J353" s="195"/>
      <c r="K353" s="195"/>
      <c r="L353" s="195"/>
      <c r="M353" s="195"/>
      <c r="N353" s="195"/>
      <c r="O353" s="195"/>
    </row>
    <row r="354" spans="1:15">
      <c r="A354" s="195"/>
      <c r="B354" s="195"/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195"/>
      <c r="O354" s="195"/>
    </row>
    <row r="355" spans="1:15">
      <c r="A355" s="195"/>
      <c r="B355" s="195"/>
      <c r="C355" s="195"/>
      <c r="D355" s="195"/>
      <c r="E355" s="195"/>
      <c r="F355" s="195"/>
      <c r="G355" s="195"/>
      <c r="H355" s="195"/>
      <c r="I355" s="195"/>
      <c r="J355" s="195"/>
      <c r="K355" s="195"/>
      <c r="L355" s="195"/>
      <c r="M355" s="195"/>
      <c r="N355" s="195"/>
      <c r="O355" s="195"/>
    </row>
    <row r="356" spans="1:15">
      <c r="A356" s="195"/>
      <c r="B356" s="195"/>
      <c r="C356" s="195"/>
      <c r="D356" s="195"/>
      <c r="E356" s="195"/>
      <c r="F356" s="195"/>
      <c r="G356" s="195"/>
      <c r="H356" s="195"/>
      <c r="I356" s="195"/>
      <c r="J356" s="195"/>
      <c r="K356" s="195"/>
      <c r="L356" s="195"/>
      <c r="M356" s="195"/>
      <c r="N356" s="195"/>
      <c r="O356" s="195"/>
    </row>
    <row r="357" spans="1:15">
      <c r="A357" s="205"/>
      <c r="B357" s="205"/>
      <c r="C357" s="205"/>
      <c r="D357" s="205"/>
      <c r="E357" s="205"/>
      <c r="F357" s="205"/>
      <c r="G357" s="205"/>
      <c r="H357" s="205"/>
      <c r="I357" s="205"/>
      <c r="J357" s="205"/>
      <c r="K357" s="205"/>
      <c r="L357" s="205"/>
      <c r="M357" s="205"/>
      <c r="N357" s="206"/>
      <c r="O357" s="206"/>
    </row>
    <row r="358" spans="1:15">
      <c r="A358" s="205"/>
      <c r="B358" s="205"/>
      <c r="C358" s="205"/>
      <c r="D358" s="205"/>
      <c r="E358" s="205"/>
      <c r="F358" s="205"/>
      <c r="G358" s="205"/>
      <c r="H358" s="205"/>
      <c r="I358" s="205"/>
      <c r="J358" s="205"/>
      <c r="K358" s="205"/>
      <c r="L358" s="205"/>
      <c r="M358" s="205"/>
      <c r="N358" s="206"/>
      <c r="O358" s="206"/>
    </row>
    <row r="359" spans="1:15" ht="15">
      <c r="A359" s="199"/>
      <c r="B359" s="199"/>
      <c r="C359" s="199"/>
      <c r="D359" s="199"/>
      <c r="E359" s="199"/>
      <c r="F359" s="199"/>
      <c r="G359" s="76"/>
      <c r="H359" s="199"/>
      <c r="I359" s="199"/>
      <c r="J359" s="199"/>
      <c r="K359" s="199"/>
      <c r="L359" s="199"/>
      <c r="M359" s="177"/>
      <c r="N359" s="207"/>
      <c r="O359" s="207"/>
    </row>
    <row r="360" spans="1:15">
      <c r="A360" s="195"/>
      <c r="B360" s="195"/>
      <c r="C360" s="195"/>
      <c r="D360" s="195"/>
      <c r="E360" s="195"/>
      <c r="F360" s="195"/>
      <c r="G360" s="195"/>
      <c r="H360" s="195"/>
      <c r="I360" s="195"/>
      <c r="J360" s="195"/>
      <c r="K360" s="195"/>
      <c r="L360" s="195"/>
      <c r="M360" s="195"/>
      <c r="N360" s="195"/>
      <c r="O360" s="195"/>
    </row>
    <row r="361" spans="1:15" ht="15">
      <c r="A361" s="196"/>
      <c r="B361" s="195"/>
      <c r="C361" s="195"/>
      <c r="D361" s="195"/>
      <c r="E361" s="195"/>
      <c r="F361" s="195"/>
      <c r="G361" s="195"/>
      <c r="H361" s="195"/>
      <c r="I361" s="195"/>
      <c r="J361" s="195"/>
      <c r="K361" s="195"/>
      <c r="L361" s="195"/>
      <c r="M361" s="195"/>
      <c r="N361" s="195"/>
      <c r="O361" s="195"/>
    </row>
    <row r="362" spans="1:15">
      <c r="A362" s="195"/>
      <c r="B362" s="195"/>
      <c r="C362" s="195"/>
      <c r="D362" s="195"/>
      <c r="E362" s="195"/>
      <c r="F362" s="195"/>
      <c r="G362" s="195"/>
      <c r="H362" s="195"/>
      <c r="I362" s="195"/>
      <c r="J362" s="195"/>
      <c r="K362" s="195"/>
      <c r="L362" s="195"/>
      <c r="M362" s="195"/>
      <c r="N362" s="195"/>
      <c r="O362" s="195"/>
    </row>
    <row r="363" spans="1:15" ht="15">
      <c r="A363" s="196"/>
      <c r="B363" s="195"/>
      <c r="C363" s="195"/>
      <c r="D363" s="195"/>
      <c r="E363" s="195"/>
      <c r="F363" s="195"/>
      <c r="G363" s="195"/>
      <c r="H363" s="195"/>
      <c r="I363" s="195"/>
      <c r="J363" s="195"/>
      <c r="K363" s="195"/>
      <c r="L363" s="195"/>
      <c r="M363" s="195"/>
      <c r="N363" s="195"/>
      <c r="O363" s="195"/>
    </row>
    <row r="364" spans="1:15">
      <c r="A364" s="195"/>
      <c r="B364" s="195"/>
      <c r="C364" s="195"/>
      <c r="D364" s="195"/>
      <c r="E364" s="195"/>
      <c r="F364" s="195"/>
      <c r="G364" s="195"/>
      <c r="H364" s="195"/>
      <c r="I364" s="195"/>
      <c r="J364" s="195"/>
      <c r="K364" s="195"/>
      <c r="L364" s="195"/>
      <c r="M364" s="195"/>
      <c r="N364" s="195"/>
      <c r="O364" s="195"/>
    </row>
    <row r="365" spans="1:15">
      <c r="A365" s="195"/>
      <c r="B365" s="195"/>
      <c r="C365" s="195"/>
      <c r="D365" s="195"/>
      <c r="E365" s="195"/>
      <c r="F365" s="195"/>
      <c r="G365" s="195"/>
      <c r="H365" s="195"/>
      <c r="I365" s="195"/>
      <c r="J365" s="195"/>
      <c r="K365" s="195"/>
      <c r="L365" s="195"/>
      <c r="M365" s="195"/>
      <c r="N365" s="195"/>
      <c r="O365" s="195"/>
    </row>
  </sheetData>
  <mergeCells count="96">
    <mergeCell ref="J281:L281"/>
    <mergeCell ref="A273:O273"/>
    <mergeCell ref="N274:O274"/>
    <mergeCell ref="A275:O275"/>
    <mergeCell ref="A276:O276"/>
    <mergeCell ref="A280:A282"/>
    <mergeCell ref="C280:G280"/>
    <mergeCell ref="H280:L280"/>
    <mergeCell ref="M280:M282"/>
    <mergeCell ref="N280:N282"/>
    <mergeCell ref="O280:O282"/>
    <mergeCell ref="C281:C282"/>
    <mergeCell ref="D281:D282"/>
    <mergeCell ref="E281:G281"/>
    <mergeCell ref="H281:H282"/>
    <mergeCell ref="I281:I282"/>
    <mergeCell ref="J228:L228"/>
    <mergeCell ref="A220:O220"/>
    <mergeCell ref="N221:O221"/>
    <mergeCell ref="A222:O222"/>
    <mergeCell ref="A223:O223"/>
    <mergeCell ref="A227:A229"/>
    <mergeCell ref="C227:G227"/>
    <mergeCell ref="H227:L227"/>
    <mergeCell ref="M227:M229"/>
    <mergeCell ref="N227:N229"/>
    <mergeCell ref="O227:O229"/>
    <mergeCell ref="C228:C229"/>
    <mergeCell ref="D228:D229"/>
    <mergeCell ref="E228:G228"/>
    <mergeCell ref="H228:H229"/>
    <mergeCell ref="I228:I229"/>
    <mergeCell ref="J172:L172"/>
    <mergeCell ref="A165:O165"/>
    <mergeCell ref="N166:O166"/>
    <mergeCell ref="A167:O167"/>
    <mergeCell ref="A168:O168"/>
    <mergeCell ref="A171:A173"/>
    <mergeCell ref="C171:G171"/>
    <mergeCell ref="H171:L171"/>
    <mergeCell ref="M171:M173"/>
    <mergeCell ref="N171:N173"/>
    <mergeCell ref="O171:O173"/>
    <mergeCell ref="C172:C173"/>
    <mergeCell ref="D172:D173"/>
    <mergeCell ref="E172:G172"/>
    <mergeCell ref="H172:H173"/>
    <mergeCell ref="I172:I173"/>
    <mergeCell ref="I148:I149"/>
    <mergeCell ref="N111:O111"/>
    <mergeCell ref="A112:O112"/>
    <mergeCell ref="A113:O113"/>
    <mergeCell ref="A116:A118"/>
    <mergeCell ref="C116:G116"/>
    <mergeCell ref="H116:L116"/>
    <mergeCell ref="M116:M118"/>
    <mergeCell ref="N116:N118"/>
    <mergeCell ref="O116:O118"/>
    <mergeCell ref="C117:C118"/>
    <mergeCell ref="D117:D118"/>
    <mergeCell ref="E117:G117"/>
    <mergeCell ref="H117:H118"/>
    <mergeCell ref="I117:I118"/>
    <mergeCell ref="J117:L117"/>
    <mergeCell ref="A110:O110"/>
    <mergeCell ref="N56:O56"/>
    <mergeCell ref="A57:O57"/>
    <mergeCell ref="A58:O58"/>
    <mergeCell ref="A63:A65"/>
    <mergeCell ref="C63:G63"/>
    <mergeCell ref="H63:L63"/>
    <mergeCell ref="M63:M65"/>
    <mergeCell ref="N63:N65"/>
    <mergeCell ref="O63:O65"/>
    <mergeCell ref="C64:C65"/>
    <mergeCell ref="D64:D65"/>
    <mergeCell ref="E64:G64"/>
    <mergeCell ref="H64:H65"/>
    <mergeCell ref="I64:I65"/>
    <mergeCell ref="J64:L64"/>
    <mergeCell ref="A55:O55"/>
    <mergeCell ref="N1:O1"/>
    <mergeCell ref="A2:O2"/>
    <mergeCell ref="A3:O3"/>
    <mergeCell ref="A8:A10"/>
    <mergeCell ref="C8:G8"/>
    <mergeCell ref="H8:L8"/>
    <mergeCell ref="M8:M10"/>
    <mergeCell ref="N8:N10"/>
    <mergeCell ref="O8:O10"/>
    <mergeCell ref="C9:C10"/>
    <mergeCell ref="D9:D10"/>
    <mergeCell ref="E9:G9"/>
    <mergeCell ref="H9:H10"/>
    <mergeCell ref="I9:I10"/>
    <mergeCell ref="J9:L9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5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4"/>
  <sheetViews>
    <sheetView view="pageBreakPreview" zoomScale="60" zoomScaleNormal="100" workbookViewId="0">
      <selection activeCell="A4" sqref="A4:E4"/>
    </sheetView>
  </sheetViews>
  <sheetFormatPr defaultRowHeight="12.75"/>
  <cols>
    <col min="1" max="1" width="7.7109375" customWidth="1"/>
    <col min="2" max="2" width="56.140625" customWidth="1"/>
    <col min="3" max="5" width="11.7109375" customWidth="1"/>
  </cols>
  <sheetData>
    <row r="1" spans="1:5">
      <c r="E1" s="77"/>
    </row>
    <row r="3" spans="1:5">
      <c r="A3" s="464" t="s">
        <v>620</v>
      </c>
      <c r="B3" s="464"/>
      <c r="C3" s="464"/>
      <c r="D3" s="464"/>
      <c r="E3" s="464"/>
    </row>
    <row r="4" spans="1:5">
      <c r="A4" s="464" t="s">
        <v>261</v>
      </c>
      <c r="B4" s="464"/>
      <c r="C4" s="464"/>
      <c r="D4" s="465"/>
      <c r="E4" s="465"/>
    </row>
    <row r="6" spans="1:5">
      <c r="C6" s="353"/>
      <c r="E6" s="353" t="s">
        <v>300</v>
      </c>
    </row>
    <row r="7" spans="1:5" ht="25.5" customHeight="1">
      <c r="A7" s="476" t="s">
        <v>266</v>
      </c>
      <c r="B7" s="536"/>
      <c r="C7" s="165" t="s">
        <v>285</v>
      </c>
      <c r="D7" s="165" t="s">
        <v>286</v>
      </c>
      <c r="E7" s="155" t="s">
        <v>284</v>
      </c>
    </row>
    <row r="8" spans="1:5">
      <c r="A8" s="1"/>
      <c r="B8" s="162" t="s">
        <v>415</v>
      </c>
      <c r="C8" s="442">
        <v>97</v>
      </c>
      <c r="D8" s="442">
        <v>11</v>
      </c>
      <c r="E8" s="349">
        <v>0</v>
      </c>
    </row>
    <row r="9" spans="1:5">
      <c r="A9" s="1"/>
      <c r="B9" s="28"/>
      <c r="C9" s="21"/>
      <c r="D9" s="21"/>
      <c r="E9" s="21"/>
    </row>
    <row r="10" spans="1:5">
      <c r="A10" s="1"/>
      <c r="B10" s="28"/>
      <c r="C10" s="21"/>
      <c r="D10" s="21"/>
      <c r="E10" s="21"/>
    </row>
    <row r="11" spans="1:5">
      <c r="A11" s="1"/>
      <c r="B11" s="28"/>
      <c r="C11" s="21"/>
      <c r="D11" s="21"/>
      <c r="E11" s="21"/>
    </row>
    <row r="12" spans="1:5">
      <c r="A12" s="1"/>
      <c r="B12" s="28"/>
      <c r="C12" s="21"/>
      <c r="D12" s="21"/>
      <c r="E12" s="21"/>
    </row>
    <row r="13" spans="1:5">
      <c r="A13" s="1"/>
      <c r="B13" s="28"/>
      <c r="C13" s="21"/>
      <c r="D13" s="21"/>
      <c r="E13" s="21"/>
    </row>
    <row r="14" spans="1:5">
      <c r="A14" s="1"/>
      <c r="B14" s="28"/>
      <c r="C14" s="21"/>
      <c r="D14" s="21"/>
      <c r="E14" s="21"/>
    </row>
    <row r="15" spans="1:5">
      <c r="A15" s="1"/>
      <c r="B15" s="28"/>
      <c r="C15" s="21"/>
      <c r="D15" s="21"/>
      <c r="E15" s="21"/>
    </row>
    <row r="16" spans="1:5">
      <c r="A16" s="1"/>
      <c r="B16" s="28"/>
      <c r="C16" s="21"/>
      <c r="D16" s="21"/>
      <c r="E16" s="21"/>
    </row>
    <row r="17" spans="1:5">
      <c r="A17" s="1"/>
      <c r="B17" s="28"/>
      <c r="C17" s="21"/>
      <c r="D17" s="21"/>
      <c r="E17" s="21"/>
    </row>
    <row r="18" spans="1:5">
      <c r="A18" s="1"/>
      <c r="B18" s="28"/>
      <c r="C18" s="21"/>
      <c r="D18" s="21"/>
      <c r="E18" s="21"/>
    </row>
    <row r="19" spans="1:5">
      <c r="A19" s="1"/>
      <c r="B19" s="28"/>
      <c r="C19" s="21"/>
      <c r="D19" s="21"/>
      <c r="E19" s="21"/>
    </row>
    <row r="20" spans="1:5">
      <c r="A20" s="1"/>
      <c r="B20" s="28"/>
      <c r="C20" s="21"/>
      <c r="D20" s="21"/>
      <c r="E20" s="21"/>
    </row>
    <row r="21" spans="1:5">
      <c r="A21" s="1"/>
      <c r="B21" s="28"/>
      <c r="C21" s="21"/>
      <c r="D21" s="21"/>
      <c r="E21" s="21"/>
    </row>
    <row r="22" spans="1:5">
      <c r="A22" s="1"/>
      <c r="B22" s="28"/>
      <c r="C22" s="21"/>
      <c r="D22" s="21"/>
      <c r="E22" s="21"/>
    </row>
    <row r="23" spans="1:5">
      <c r="A23" s="1"/>
      <c r="B23" s="28"/>
      <c r="C23" s="21"/>
      <c r="D23" s="21"/>
      <c r="E23" s="21"/>
    </row>
    <row r="24" spans="1:5" s="9" customFormat="1">
      <c r="A24" s="5"/>
      <c r="B24" s="27" t="s">
        <v>18</v>
      </c>
      <c r="C24" s="20">
        <f>SUM(C8:C23)</f>
        <v>97</v>
      </c>
      <c r="D24" s="20">
        <f>SUM(D8:D23)</f>
        <v>11</v>
      </c>
      <c r="E24" s="20">
        <f>SUM(E8:E23)</f>
        <v>0</v>
      </c>
    </row>
  </sheetData>
  <mergeCells count="3">
    <mergeCell ref="A7:B7"/>
    <mergeCell ref="A4:E4"/>
    <mergeCell ref="A3:E3"/>
  </mergeCells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view="pageBreakPreview" zoomScale="60" zoomScaleNormal="100" workbookViewId="0">
      <selection activeCell="A4" sqref="A4:G4"/>
    </sheetView>
  </sheetViews>
  <sheetFormatPr defaultRowHeight="12.75"/>
  <cols>
    <col min="1" max="1" width="25" customWidth="1"/>
    <col min="2" max="4" width="10.5703125" customWidth="1"/>
  </cols>
  <sheetData>
    <row r="1" spans="1:11">
      <c r="G1" s="77"/>
    </row>
    <row r="2" spans="1:11">
      <c r="G2" s="77"/>
    </row>
    <row r="3" spans="1:11">
      <c r="A3" s="464" t="s">
        <v>603</v>
      </c>
      <c r="B3" s="464"/>
      <c r="C3" s="464"/>
      <c r="D3" s="464"/>
      <c r="E3" s="464"/>
      <c r="F3" s="464"/>
      <c r="G3" s="464"/>
      <c r="H3" s="19"/>
      <c r="I3" s="19"/>
      <c r="J3" s="18"/>
      <c r="K3" s="18"/>
    </row>
    <row r="4" spans="1:11">
      <c r="A4" s="464" t="s">
        <v>83</v>
      </c>
      <c r="B4" s="464"/>
      <c r="C4" s="465"/>
      <c r="D4" s="465"/>
      <c r="E4" s="465"/>
      <c r="F4" s="465"/>
      <c r="G4" s="465"/>
    </row>
    <row r="5" spans="1:11">
      <c r="A5" s="464" t="s">
        <v>82</v>
      </c>
      <c r="B5" s="464"/>
      <c r="C5" s="465"/>
      <c r="D5" s="465"/>
      <c r="E5" s="465"/>
      <c r="F5" s="465"/>
      <c r="G5" s="465"/>
    </row>
    <row r="6" spans="1:11">
      <c r="A6" s="17"/>
      <c r="B6" s="17"/>
      <c r="C6" s="17"/>
      <c r="D6" s="17"/>
      <c r="E6" s="17"/>
      <c r="F6" s="17"/>
      <c r="G6" s="17"/>
    </row>
    <row r="7" spans="1:11">
      <c r="A7" s="17"/>
      <c r="B7" s="17"/>
      <c r="C7" s="17"/>
      <c r="D7" s="17"/>
      <c r="E7" s="17"/>
      <c r="F7" s="17"/>
      <c r="G7" s="17"/>
    </row>
    <row r="8" spans="1:11" ht="25.5">
      <c r="A8" s="155" t="s">
        <v>224</v>
      </c>
      <c r="B8" s="147" t="s">
        <v>285</v>
      </c>
      <c r="C8" s="147" t="s">
        <v>286</v>
      </c>
      <c r="D8" s="148" t="s">
        <v>284</v>
      </c>
      <c r="E8" s="147" t="s">
        <v>287</v>
      </c>
      <c r="F8" s="156"/>
      <c r="G8" s="157"/>
      <c r="H8" s="157"/>
    </row>
    <row r="9" spans="1:11">
      <c r="A9" s="1" t="s">
        <v>48</v>
      </c>
      <c r="B9" s="79">
        <v>10790</v>
      </c>
      <c r="C9" s="79">
        <v>12146</v>
      </c>
      <c r="D9" s="79">
        <v>12146</v>
      </c>
      <c r="E9" s="21">
        <f>D9/C9*100</f>
        <v>100</v>
      </c>
    </row>
    <row r="10" spans="1:11">
      <c r="A10" s="1"/>
      <c r="B10" s="79"/>
      <c r="C10" s="79"/>
      <c r="D10" s="79"/>
      <c r="E10" s="21"/>
    </row>
    <row r="11" spans="1:11">
      <c r="A11" s="1" t="s">
        <v>49</v>
      </c>
      <c r="B11" s="79">
        <v>522</v>
      </c>
      <c r="C11" s="79">
        <v>1000</v>
      </c>
      <c r="D11" s="79">
        <v>1000</v>
      </c>
      <c r="E11" s="21"/>
    </row>
    <row r="12" spans="1:11">
      <c r="A12" s="1"/>
      <c r="B12" s="79"/>
      <c r="C12" s="79"/>
      <c r="D12" s="79"/>
      <c r="E12" s="21"/>
    </row>
    <row r="13" spans="1:11">
      <c r="A13" s="158" t="s">
        <v>298</v>
      </c>
      <c r="B13" s="145">
        <f>SUM(B9:B11)</f>
        <v>11312</v>
      </c>
      <c r="C13" s="145">
        <f>SUM(C9:C11)</f>
        <v>13146</v>
      </c>
      <c r="D13" s="145">
        <f>SUM(D9:D11)</f>
        <v>13146</v>
      </c>
      <c r="E13" s="20">
        <f>D13/C13*100</f>
        <v>100</v>
      </c>
    </row>
  </sheetData>
  <mergeCells count="3">
    <mergeCell ref="A4:G4"/>
    <mergeCell ref="A5:G5"/>
    <mergeCell ref="A3:G3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M56"/>
  <sheetViews>
    <sheetView view="pageBreakPreview" zoomScale="60" zoomScaleNormal="91" workbookViewId="0">
      <selection activeCell="A3" sqref="A3:M3"/>
    </sheetView>
  </sheetViews>
  <sheetFormatPr defaultRowHeight="12.75"/>
  <cols>
    <col min="1" max="1" width="44.28515625" style="395" customWidth="1"/>
    <col min="2" max="4" width="10.5703125" style="395" customWidth="1"/>
    <col min="5" max="5" width="5" style="395" customWidth="1"/>
    <col min="6" max="9" width="9.140625" style="395"/>
    <col min="10" max="10" width="9.5703125" style="395" customWidth="1"/>
    <col min="11" max="13" width="10.5703125" style="395" customWidth="1"/>
    <col min="14" max="16384" width="9.140625" style="395"/>
  </cols>
  <sheetData>
    <row r="1" spans="1:13">
      <c r="M1" s="396"/>
    </row>
    <row r="2" spans="1:13">
      <c r="A2" s="464" t="s">
        <v>621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</row>
    <row r="3" spans="1:13">
      <c r="A3" s="540" t="s">
        <v>563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627"/>
      <c r="M3" s="627"/>
    </row>
    <row r="4" spans="1:13">
      <c r="A4" s="540" t="s">
        <v>264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627"/>
      <c r="M4" s="627"/>
    </row>
    <row r="5" spans="1:13" ht="18" customHeight="1">
      <c r="A5" s="628"/>
      <c r="B5" s="628"/>
      <c r="C5" s="628"/>
      <c r="D5" s="628"/>
      <c r="E5" s="628"/>
      <c r="F5" s="628"/>
      <c r="G5" s="628"/>
      <c r="H5" s="628"/>
      <c r="I5" s="628"/>
      <c r="J5" s="628"/>
      <c r="K5" s="628"/>
    </row>
    <row r="6" spans="1:13" ht="18.75">
      <c r="A6" s="629" t="s">
        <v>16</v>
      </c>
      <c r="B6" s="630"/>
      <c r="C6" s="631"/>
      <c r="D6" s="632"/>
      <c r="E6" s="111"/>
      <c r="F6" s="633" t="s">
        <v>17</v>
      </c>
      <c r="G6" s="634"/>
      <c r="H6" s="634"/>
      <c r="I6" s="634"/>
      <c r="J6" s="634"/>
      <c r="K6" s="634"/>
      <c r="L6" s="635"/>
      <c r="M6" s="636"/>
    </row>
    <row r="7" spans="1:13" ht="25.5">
      <c r="A7" s="112" t="s">
        <v>224</v>
      </c>
      <c r="B7" s="400" t="s">
        <v>285</v>
      </c>
      <c r="C7" s="400" t="s">
        <v>286</v>
      </c>
      <c r="D7" s="401" t="s">
        <v>284</v>
      </c>
      <c r="E7" s="97"/>
      <c r="F7" s="621" t="s">
        <v>224</v>
      </c>
      <c r="G7" s="622"/>
      <c r="H7" s="622"/>
      <c r="I7" s="622"/>
      <c r="J7" s="623"/>
      <c r="K7" s="400" t="s">
        <v>285</v>
      </c>
      <c r="L7" s="400" t="s">
        <v>286</v>
      </c>
      <c r="M7" s="401" t="s">
        <v>284</v>
      </c>
    </row>
    <row r="8" spans="1:13" ht="18.75">
      <c r="A8" s="113" t="s">
        <v>225</v>
      </c>
      <c r="B8" s="209"/>
      <c r="C8" s="209"/>
      <c r="D8" s="209"/>
      <c r="E8" s="98"/>
      <c r="F8" s="120" t="s">
        <v>262</v>
      </c>
      <c r="G8" s="121"/>
      <c r="H8" s="404"/>
      <c r="I8" s="405"/>
      <c r="J8" s="407"/>
      <c r="K8" s="443"/>
      <c r="L8" s="406"/>
      <c r="M8" s="406"/>
    </row>
    <row r="9" spans="1:13" ht="16.5">
      <c r="A9" s="114" t="s">
        <v>226</v>
      </c>
      <c r="B9" s="210">
        <f>SUM(B10,B22,B31)</f>
        <v>36947</v>
      </c>
      <c r="C9" s="210">
        <f>SUM(C10,C22,C31)</f>
        <v>46877</v>
      </c>
      <c r="D9" s="210">
        <f>SUM(D10,D22,D31)</f>
        <v>44826</v>
      </c>
      <c r="E9" s="99"/>
      <c r="F9" s="122" t="s">
        <v>227</v>
      </c>
      <c r="G9" s="123"/>
      <c r="H9" s="404"/>
      <c r="I9" s="405"/>
      <c r="J9" s="407"/>
      <c r="K9" s="444">
        <f>SUM(K10,K22)</f>
        <v>48036</v>
      </c>
      <c r="L9" s="444">
        <f>SUM(L10,L22)</f>
        <v>55792</v>
      </c>
      <c r="M9" s="444">
        <f>SUM(M10,M22)</f>
        <v>37266</v>
      </c>
    </row>
    <row r="10" spans="1:13" ht="15.75">
      <c r="A10" s="115" t="s">
        <v>194</v>
      </c>
      <c r="B10" s="210">
        <f>SUM(B11:B16)</f>
        <v>36947</v>
      </c>
      <c r="C10" s="210">
        <f>SUM(C11:C16)</f>
        <v>46797</v>
      </c>
      <c r="D10" s="210">
        <f>SUM(D11:D16)</f>
        <v>44746</v>
      </c>
      <c r="E10" s="100"/>
      <c r="F10" s="124" t="s">
        <v>194</v>
      </c>
      <c r="G10" s="125"/>
      <c r="H10" s="404"/>
      <c r="I10" s="405"/>
      <c r="J10" s="407"/>
      <c r="K10" s="444">
        <f>SUM(K11:K21)</f>
        <v>48036</v>
      </c>
      <c r="L10" s="444">
        <f>SUM(L11:L21)</f>
        <v>54726</v>
      </c>
      <c r="M10" s="444">
        <f>SUM(M11:M21)</f>
        <v>36474</v>
      </c>
    </row>
    <row r="11" spans="1:13" ht="15.75">
      <c r="A11" s="116" t="s">
        <v>449</v>
      </c>
      <c r="B11" s="211">
        <v>28317</v>
      </c>
      <c r="C11" s="211">
        <v>38142</v>
      </c>
      <c r="D11" s="211">
        <v>38038</v>
      </c>
      <c r="E11" s="101"/>
      <c r="F11" s="126" t="s">
        <v>209</v>
      </c>
      <c r="G11" s="127"/>
      <c r="H11" s="404"/>
      <c r="I11" s="405"/>
      <c r="J11" s="407"/>
      <c r="K11" s="445">
        <v>13878</v>
      </c>
      <c r="L11" s="445">
        <v>20109</v>
      </c>
      <c r="M11" s="445">
        <v>16220</v>
      </c>
    </row>
    <row r="12" spans="1:13" ht="15.75">
      <c r="A12" s="117" t="s">
        <v>3</v>
      </c>
      <c r="B12" s="212">
        <v>8150</v>
      </c>
      <c r="C12" s="212">
        <v>8150</v>
      </c>
      <c r="D12" s="212">
        <v>6264</v>
      </c>
      <c r="E12" s="103"/>
      <c r="F12" s="126" t="s">
        <v>2</v>
      </c>
      <c r="G12" s="127"/>
      <c r="H12" s="404"/>
      <c r="I12" s="405"/>
      <c r="J12" s="407"/>
      <c r="K12" s="445">
        <v>3780</v>
      </c>
      <c r="L12" s="445">
        <v>4420</v>
      </c>
      <c r="M12" s="445">
        <v>3116</v>
      </c>
    </row>
    <row r="13" spans="1:13" ht="15.75">
      <c r="A13" s="117" t="s">
        <v>4</v>
      </c>
      <c r="B13" s="212">
        <v>480</v>
      </c>
      <c r="C13" s="212">
        <v>430</v>
      </c>
      <c r="D13" s="212">
        <v>232</v>
      </c>
      <c r="E13" s="103"/>
      <c r="F13" s="126" t="s">
        <v>306</v>
      </c>
      <c r="G13" s="127"/>
      <c r="H13" s="404"/>
      <c r="I13" s="405"/>
      <c r="J13" s="407"/>
      <c r="K13" s="445">
        <v>14342</v>
      </c>
      <c r="L13" s="445">
        <v>16182</v>
      </c>
      <c r="M13" s="445">
        <v>10919</v>
      </c>
    </row>
    <row r="14" spans="1:13" ht="15.75">
      <c r="A14" s="116" t="s">
        <v>5</v>
      </c>
      <c r="B14" s="211">
        <v>0</v>
      </c>
      <c r="C14" s="211">
        <v>75</v>
      </c>
      <c r="D14" s="211">
        <v>212</v>
      </c>
      <c r="E14" s="101"/>
      <c r="F14" s="126" t="s">
        <v>228</v>
      </c>
      <c r="G14" s="127"/>
      <c r="H14" s="404"/>
      <c r="I14" s="405"/>
      <c r="J14" s="407"/>
      <c r="K14" s="445"/>
      <c r="L14" s="445"/>
      <c r="M14" s="445"/>
    </row>
    <row r="15" spans="1:13" ht="15.75">
      <c r="A15" s="116"/>
      <c r="B15" s="211"/>
      <c r="C15" s="211"/>
      <c r="D15" s="211"/>
      <c r="E15" s="101"/>
      <c r="F15" s="126" t="s">
        <v>229</v>
      </c>
      <c r="G15" s="127"/>
      <c r="H15" s="404"/>
      <c r="I15" s="405"/>
      <c r="J15" s="407"/>
      <c r="K15" s="445">
        <v>9720</v>
      </c>
      <c r="L15" s="445">
        <v>7497</v>
      </c>
      <c r="M15" s="445">
        <v>3449</v>
      </c>
    </row>
    <row r="16" spans="1:13" ht="15.75">
      <c r="A16" s="117"/>
      <c r="B16" s="212"/>
      <c r="C16" s="212"/>
      <c r="D16" s="212"/>
      <c r="E16" s="103"/>
      <c r="F16" s="126" t="s">
        <v>215</v>
      </c>
      <c r="G16" s="127"/>
      <c r="H16" s="404"/>
      <c r="I16" s="405"/>
      <c r="J16" s="407"/>
      <c r="K16" s="445"/>
      <c r="L16" s="445"/>
      <c r="M16" s="445"/>
    </row>
    <row r="17" spans="1:13" ht="15.75">
      <c r="A17" s="116"/>
      <c r="B17" s="211"/>
      <c r="C17" s="211"/>
      <c r="D17" s="211"/>
      <c r="E17" s="101"/>
      <c r="F17" s="126" t="s">
        <v>230</v>
      </c>
      <c r="G17" s="127"/>
      <c r="H17" s="404"/>
      <c r="I17" s="405"/>
      <c r="J17" s="407"/>
      <c r="K17" s="445"/>
      <c r="L17" s="445"/>
      <c r="M17" s="445"/>
    </row>
    <row r="18" spans="1:13" ht="15.75">
      <c r="A18" s="116"/>
      <c r="B18" s="211"/>
      <c r="C18" s="211"/>
      <c r="D18" s="211"/>
      <c r="E18" s="101"/>
      <c r="F18" s="126" t="s">
        <v>231</v>
      </c>
      <c r="G18" s="127"/>
      <c r="H18" s="404"/>
      <c r="I18" s="405"/>
      <c r="J18" s="407"/>
      <c r="K18" s="445">
        <v>6313</v>
      </c>
      <c r="L18" s="445">
        <v>6518</v>
      </c>
      <c r="M18" s="445">
        <v>2770</v>
      </c>
    </row>
    <row r="19" spans="1:13" ht="15.75">
      <c r="A19" s="116"/>
      <c r="B19" s="211"/>
      <c r="C19" s="211"/>
      <c r="D19" s="211"/>
      <c r="E19" s="101"/>
      <c r="F19" s="126" t="s">
        <v>232</v>
      </c>
      <c r="G19" s="127"/>
      <c r="H19" s="404"/>
      <c r="I19" s="405"/>
      <c r="J19" s="407"/>
      <c r="K19" s="445">
        <v>3</v>
      </c>
      <c r="L19" s="445">
        <v>0</v>
      </c>
      <c r="M19" s="445">
        <v>0</v>
      </c>
    </row>
    <row r="20" spans="1:13" ht="15.75">
      <c r="A20" s="116"/>
      <c r="B20" s="211"/>
      <c r="C20" s="211"/>
      <c r="D20" s="211"/>
      <c r="E20" s="101"/>
      <c r="F20" s="126" t="s">
        <v>233</v>
      </c>
      <c r="G20" s="127"/>
      <c r="H20" s="404"/>
      <c r="I20" s="405"/>
      <c r="J20" s="407"/>
      <c r="K20" s="445"/>
      <c r="L20" s="445"/>
      <c r="M20" s="445"/>
    </row>
    <row r="21" spans="1:13" ht="15.75">
      <c r="A21" s="139"/>
      <c r="B21" s="213"/>
      <c r="C21" s="213"/>
      <c r="D21" s="213"/>
      <c r="E21" s="100"/>
      <c r="F21" s="462"/>
      <c r="G21" s="127"/>
      <c r="H21" s="404"/>
      <c r="I21" s="405"/>
      <c r="J21" s="407"/>
      <c r="K21" s="445"/>
      <c r="L21" s="445"/>
      <c r="M21" s="445"/>
    </row>
    <row r="22" spans="1:13" ht="15.75">
      <c r="A22" s="115" t="s">
        <v>195</v>
      </c>
      <c r="B22" s="210">
        <f>SUM(B23,B27:B29)</f>
        <v>0</v>
      </c>
      <c r="C22" s="210">
        <f>SUM(C23,C27:C29)</f>
        <v>80</v>
      </c>
      <c r="D22" s="210">
        <f>SUM(D23,D27:D29)</f>
        <v>80</v>
      </c>
      <c r="E22" s="101"/>
      <c r="F22" s="124" t="s">
        <v>195</v>
      </c>
      <c r="G22" s="125"/>
      <c r="H22" s="404"/>
      <c r="I22" s="405"/>
      <c r="J22" s="407"/>
      <c r="K22" s="444">
        <f>SUM(K23:K28)</f>
        <v>0</v>
      </c>
      <c r="L22" s="444">
        <f t="shared" ref="L22:M22" si="0">SUM(L23:L28)</f>
        <v>1066</v>
      </c>
      <c r="M22" s="444">
        <f t="shared" si="0"/>
        <v>792</v>
      </c>
    </row>
    <row r="23" spans="1:13" ht="15.75">
      <c r="A23" s="116" t="s">
        <v>6</v>
      </c>
      <c r="B23" s="211">
        <f>SUM(B24:B26)</f>
        <v>0</v>
      </c>
      <c r="C23" s="211">
        <f>SUM(C24:C26)</f>
        <v>0</v>
      </c>
      <c r="D23" s="211">
        <f>SUM(D24:D26)</f>
        <v>0</v>
      </c>
      <c r="E23" s="101"/>
      <c r="F23" s="126" t="s">
        <v>267</v>
      </c>
      <c r="G23" s="127"/>
      <c r="H23" s="404"/>
      <c r="I23" s="405"/>
      <c r="J23" s="407"/>
      <c r="K23" s="445"/>
      <c r="L23" s="445">
        <v>1066</v>
      </c>
      <c r="M23" s="445">
        <v>792</v>
      </c>
    </row>
    <row r="24" spans="1:13" ht="15.75">
      <c r="A24" s="237" t="s">
        <v>7</v>
      </c>
      <c r="B24" s="238"/>
      <c r="C24" s="238"/>
      <c r="D24" s="238"/>
      <c r="E24" s="101"/>
      <c r="F24" s="126" t="s">
        <v>206</v>
      </c>
      <c r="G24" s="127"/>
      <c r="H24" s="404"/>
      <c r="I24" s="405"/>
      <c r="J24" s="407"/>
      <c r="K24" s="445"/>
      <c r="L24" s="445"/>
      <c r="M24" s="445"/>
    </row>
    <row r="25" spans="1:13" ht="15.75">
      <c r="A25" s="237" t="s">
        <v>193</v>
      </c>
      <c r="B25" s="238"/>
      <c r="C25" s="238"/>
      <c r="D25" s="238"/>
      <c r="E25" s="101"/>
      <c r="F25" s="126" t="s">
        <v>235</v>
      </c>
      <c r="G25" s="127"/>
      <c r="H25" s="404"/>
      <c r="I25" s="405"/>
      <c r="J25" s="407"/>
      <c r="K25" s="445"/>
      <c r="L25" s="445"/>
      <c r="M25" s="445"/>
    </row>
    <row r="26" spans="1:13" ht="15.75">
      <c r="A26" s="237" t="s">
        <v>93</v>
      </c>
      <c r="B26" s="238"/>
      <c r="C26" s="238"/>
      <c r="D26" s="238"/>
      <c r="E26" s="101"/>
      <c r="F26" s="126" t="s">
        <v>236</v>
      </c>
      <c r="G26" s="127"/>
      <c r="H26" s="404"/>
      <c r="I26" s="405"/>
      <c r="J26" s="407"/>
      <c r="K26" s="445"/>
      <c r="L26" s="445"/>
      <c r="M26" s="445"/>
    </row>
    <row r="27" spans="1:13" ht="15.75">
      <c r="A27" s="116" t="s">
        <v>8</v>
      </c>
      <c r="B27" s="211"/>
      <c r="C27" s="211"/>
      <c r="D27" s="211"/>
      <c r="E27" s="101"/>
      <c r="F27" s="126" t="s">
        <v>237</v>
      </c>
      <c r="G27" s="127"/>
      <c r="H27" s="404"/>
      <c r="I27" s="405"/>
      <c r="J27" s="407"/>
      <c r="K27" s="445"/>
      <c r="L27" s="445"/>
      <c r="M27" s="445"/>
    </row>
    <row r="28" spans="1:13" ht="15.75">
      <c r="A28" s="239" t="s">
        <v>9</v>
      </c>
      <c r="B28" s="240"/>
      <c r="C28" s="240">
        <v>80</v>
      </c>
      <c r="D28" s="240">
        <v>80</v>
      </c>
      <c r="E28" s="101"/>
      <c r="F28" s="126" t="s">
        <v>238</v>
      </c>
      <c r="G28" s="127"/>
      <c r="H28" s="404"/>
      <c r="I28" s="405"/>
      <c r="J28" s="407"/>
      <c r="K28" s="445"/>
      <c r="L28" s="445"/>
      <c r="M28" s="445"/>
    </row>
    <row r="29" spans="1:13" ht="15.75" customHeight="1">
      <c r="A29" s="239"/>
      <c r="B29" s="240"/>
      <c r="C29" s="240"/>
      <c r="D29" s="240"/>
      <c r="E29" s="101"/>
      <c r="F29" s="122" t="s">
        <v>239</v>
      </c>
      <c r="G29" s="123"/>
      <c r="H29" s="404"/>
      <c r="I29" s="405"/>
      <c r="J29" s="407"/>
      <c r="K29" s="444">
        <f>SUM(K30,K33,K38)</f>
        <v>500</v>
      </c>
      <c r="L29" s="444">
        <f>SUM(L30,L33,L38)</f>
        <v>4231</v>
      </c>
      <c r="M29" s="444">
        <f>SUM(M30,M33,M38)</f>
        <v>721</v>
      </c>
    </row>
    <row r="30" spans="1:13" ht="15.75">
      <c r="A30" s="140"/>
      <c r="B30" s="214"/>
      <c r="C30" s="214"/>
      <c r="D30" s="214"/>
      <c r="E30" s="101"/>
      <c r="F30" s="124" t="s">
        <v>240</v>
      </c>
      <c r="G30" s="125"/>
      <c r="H30" s="404"/>
      <c r="I30" s="405"/>
      <c r="J30" s="407"/>
      <c r="K30" s="444">
        <f>SUM(K31:K32)</f>
        <v>500</v>
      </c>
      <c r="L30" s="444">
        <f>SUM(L31:L32)</f>
        <v>3510</v>
      </c>
      <c r="M30" s="444">
        <f>SUM(M31:M32)</f>
        <v>0</v>
      </c>
    </row>
    <row r="31" spans="1:13" ht="15.75">
      <c r="A31" s="242"/>
      <c r="B31" s="210"/>
      <c r="C31" s="240"/>
      <c r="D31" s="240"/>
      <c r="E31" s="101"/>
      <c r="F31" s="126" t="s">
        <v>13</v>
      </c>
      <c r="G31" s="127"/>
      <c r="H31" s="404"/>
      <c r="I31" s="405"/>
      <c r="J31" s="407"/>
      <c r="K31" s="445">
        <v>500</v>
      </c>
      <c r="L31" s="445">
        <v>3510</v>
      </c>
      <c r="M31" s="445"/>
    </row>
    <row r="32" spans="1:13" ht="15.75">
      <c r="A32" s="239"/>
      <c r="B32" s="240"/>
      <c r="C32" s="240"/>
      <c r="D32" s="240"/>
      <c r="E32" s="101"/>
      <c r="F32" s="362" t="s">
        <v>265</v>
      </c>
      <c r="G32" s="127"/>
      <c r="H32" s="404"/>
      <c r="I32" s="405"/>
      <c r="J32" s="407"/>
      <c r="K32" s="445"/>
      <c r="L32" s="445"/>
      <c r="M32" s="445"/>
    </row>
    <row r="33" spans="1:13" ht="15.75">
      <c r="A33" s="244"/>
      <c r="B33" s="245"/>
      <c r="C33" s="245"/>
      <c r="D33" s="245"/>
      <c r="E33" s="101"/>
      <c r="F33" s="124" t="s">
        <v>241</v>
      </c>
      <c r="G33" s="125"/>
      <c r="H33" s="404"/>
      <c r="I33" s="405"/>
      <c r="J33" s="407"/>
      <c r="K33" s="444">
        <f>K34</f>
        <v>0</v>
      </c>
      <c r="L33" s="444">
        <f>L34</f>
        <v>0</v>
      </c>
      <c r="M33" s="444">
        <f>M34</f>
        <v>0</v>
      </c>
    </row>
    <row r="34" spans="1:13" ht="15.75">
      <c r="A34" s="244"/>
      <c r="B34" s="246"/>
      <c r="C34" s="246"/>
      <c r="D34" s="246"/>
      <c r="E34" s="101"/>
      <c r="F34" s="126" t="s">
        <v>13</v>
      </c>
      <c r="G34" s="127"/>
      <c r="H34" s="404"/>
      <c r="I34" s="405"/>
      <c r="J34" s="407"/>
      <c r="K34" s="445">
        <v>0</v>
      </c>
      <c r="L34" s="445"/>
      <c r="M34" s="445"/>
    </row>
    <row r="35" spans="1:13" ht="15.75">
      <c r="A35" s="243"/>
      <c r="B35" s="247"/>
      <c r="C35" s="247"/>
      <c r="D35" s="247"/>
      <c r="E35" s="101"/>
      <c r="F35" s="128" t="s">
        <v>242</v>
      </c>
      <c r="G35" s="129"/>
      <c r="H35" s="446"/>
      <c r="I35" s="446"/>
      <c r="J35" s="407"/>
      <c r="K35" s="444">
        <f>SUM(K36:K37)</f>
        <v>-11589</v>
      </c>
      <c r="L35" s="444">
        <f>SUM(L36:L37)</f>
        <v>-12425</v>
      </c>
      <c r="M35" s="444">
        <f>SUM(M36:M37)</f>
        <v>7560</v>
      </c>
    </row>
    <row r="36" spans="1:13" ht="15.75">
      <c r="A36" s="244"/>
      <c r="B36" s="246"/>
      <c r="C36" s="246"/>
      <c r="D36" s="246"/>
      <c r="E36" s="101"/>
      <c r="F36" s="126" t="s">
        <v>243</v>
      </c>
      <c r="G36" s="127"/>
      <c r="H36" s="404"/>
      <c r="I36" s="405"/>
      <c r="J36" s="407"/>
      <c r="K36" s="445">
        <f>B10+B32-K10-K30</f>
        <v>-11589</v>
      </c>
      <c r="L36" s="445">
        <f>C10+C32-L10-L30</f>
        <v>-11439</v>
      </c>
      <c r="M36" s="445">
        <f>D10+D32-M10-M30</f>
        <v>8272</v>
      </c>
    </row>
    <row r="37" spans="1:13" ht="15.75">
      <c r="A37" s="244"/>
      <c r="B37" s="246"/>
      <c r="C37" s="246"/>
      <c r="D37" s="246"/>
      <c r="E37" s="101"/>
      <c r="F37" s="126" t="s">
        <v>244</v>
      </c>
      <c r="G37" s="127"/>
      <c r="H37" s="404"/>
      <c r="I37" s="405"/>
      <c r="J37" s="407"/>
      <c r="K37" s="445">
        <f>B22+B35-K22-K33</f>
        <v>0</v>
      </c>
      <c r="L37" s="445">
        <f>C22+C35-L22-L33</f>
        <v>-986</v>
      </c>
      <c r="M37" s="445">
        <f>D22+D35-M22-M33</f>
        <v>-712</v>
      </c>
    </row>
    <row r="38" spans="1:13" ht="18.75">
      <c r="A38" s="241"/>
      <c r="B38" s="209"/>
      <c r="C38" s="209"/>
      <c r="D38" s="209"/>
      <c r="E38" s="101"/>
      <c r="F38" s="128" t="s">
        <v>245</v>
      </c>
      <c r="G38" s="121"/>
      <c r="H38" s="447"/>
      <c r="I38" s="448"/>
      <c r="J38" s="449"/>
      <c r="K38" s="444">
        <f>SUM(K39:K40)</f>
        <v>0</v>
      </c>
      <c r="L38" s="444">
        <f>SUM(L39:L40)</f>
        <v>721</v>
      </c>
      <c r="M38" s="444">
        <f>SUM(M39:M40)</f>
        <v>721</v>
      </c>
    </row>
    <row r="39" spans="1:13" ht="15.75">
      <c r="A39" s="239"/>
      <c r="B39" s="240"/>
      <c r="C39" s="240"/>
      <c r="D39" s="240"/>
      <c r="E39" s="101"/>
      <c r="F39" s="624" t="s">
        <v>106</v>
      </c>
      <c r="G39" s="625"/>
      <c r="H39" s="625"/>
      <c r="I39" s="625"/>
      <c r="J39" s="626"/>
      <c r="K39" s="445"/>
      <c r="L39" s="445">
        <v>721</v>
      </c>
      <c r="M39" s="445">
        <v>721</v>
      </c>
    </row>
    <row r="40" spans="1:13" ht="18.75">
      <c r="A40" s="142"/>
      <c r="B40" s="216"/>
      <c r="C40" s="216"/>
      <c r="D40" s="216"/>
      <c r="E40" s="98"/>
      <c r="F40" s="624" t="s">
        <v>107</v>
      </c>
      <c r="G40" s="625"/>
      <c r="H40" s="625"/>
      <c r="I40" s="625"/>
      <c r="J40" s="626"/>
      <c r="K40" s="445"/>
      <c r="L40" s="445"/>
      <c r="M40" s="445"/>
    </row>
    <row r="41" spans="1:13" ht="30">
      <c r="A41" s="131" t="s">
        <v>263</v>
      </c>
      <c r="B41" s="221">
        <f>SUM(B10,B22,B31)</f>
        <v>36947</v>
      </c>
      <c r="C41" s="221">
        <f>SUM(C10,C22,C31)</f>
        <v>46877</v>
      </c>
      <c r="D41" s="221">
        <f>SUM(D10,D22,D31)</f>
        <v>44826</v>
      </c>
      <c r="E41" s="98"/>
      <c r="F41" s="130" t="s">
        <v>246</v>
      </c>
      <c r="G41" s="121"/>
      <c r="H41" s="404"/>
      <c r="I41" s="405"/>
      <c r="J41" s="407"/>
      <c r="K41" s="450">
        <f>SUM(K9,K29)</f>
        <v>48536</v>
      </c>
      <c r="L41" s="450">
        <f>SUM(L9,L29)</f>
        <v>60023</v>
      </c>
      <c r="M41" s="450">
        <f>SUM(M9,M29)</f>
        <v>37987</v>
      </c>
    </row>
    <row r="42" spans="1:13" ht="18.75">
      <c r="A42" s="143"/>
      <c r="B42" s="217"/>
      <c r="C42" s="217"/>
      <c r="D42" s="217"/>
      <c r="E42" s="101"/>
      <c r="F42" s="128" t="s">
        <v>247</v>
      </c>
      <c r="G42" s="121"/>
      <c r="H42" s="404"/>
      <c r="I42" s="405"/>
      <c r="J42" s="407"/>
      <c r="K42" s="444">
        <f>SUM(K43:K44)</f>
        <v>11589</v>
      </c>
      <c r="L42" s="444">
        <f>SUM(L43:L44)</f>
        <v>12425</v>
      </c>
      <c r="M42" s="444">
        <f>SUM(M43:M44)</f>
        <v>-7560</v>
      </c>
    </row>
    <row r="43" spans="1:13" ht="15.75">
      <c r="A43" s="141"/>
      <c r="B43" s="215"/>
      <c r="C43" s="215"/>
      <c r="D43" s="215"/>
      <c r="E43" s="101"/>
      <c r="F43" s="126" t="s">
        <v>243</v>
      </c>
      <c r="G43" s="127"/>
      <c r="H43" s="404"/>
      <c r="I43" s="405"/>
      <c r="J43" s="407"/>
      <c r="K43" s="445">
        <f>K36*-1</f>
        <v>11589</v>
      </c>
      <c r="L43" s="445">
        <f>L36*-1</f>
        <v>11439</v>
      </c>
      <c r="M43" s="445">
        <f>M36*-1</f>
        <v>-8272</v>
      </c>
    </row>
    <row r="44" spans="1:13" ht="18.75">
      <c r="A44" s="142"/>
      <c r="B44" s="216"/>
      <c r="C44" s="216"/>
      <c r="D44" s="216"/>
      <c r="E44" s="98"/>
      <c r="F44" s="126" t="s">
        <v>244</v>
      </c>
      <c r="G44" s="127"/>
      <c r="H44" s="404"/>
      <c r="I44" s="405"/>
      <c r="J44" s="407"/>
      <c r="K44" s="445">
        <f>(K37-K40)*-1</f>
        <v>0</v>
      </c>
      <c r="L44" s="445">
        <f>(L37-L40)*-1</f>
        <v>986</v>
      </c>
      <c r="M44" s="445">
        <f>(M37-M40)*-1</f>
        <v>712</v>
      </c>
    </row>
    <row r="45" spans="1:13" ht="18.75">
      <c r="A45" s="128" t="s">
        <v>248</v>
      </c>
      <c r="B45" s="209"/>
      <c r="C45" s="209"/>
      <c r="D45" s="209"/>
      <c r="E45" s="98"/>
      <c r="F45" s="133"/>
      <c r="G45" s="134"/>
      <c r="H45" s="451"/>
      <c r="I45" s="413"/>
      <c r="J45" s="413"/>
      <c r="K45" s="452"/>
      <c r="L45" s="452"/>
      <c r="M45" s="452"/>
    </row>
    <row r="46" spans="1:13" ht="16.5">
      <c r="A46" s="124" t="s">
        <v>249</v>
      </c>
      <c r="B46" s="210">
        <f>SUM(B47:B48)</f>
        <v>11589</v>
      </c>
      <c r="C46" s="210">
        <f>SUM(C47:C48)</f>
        <v>13146</v>
      </c>
      <c r="D46" s="210">
        <f>SUM(D47:D49)</f>
        <v>13967</v>
      </c>
      <c r="E46" s="104"/>
      <c r="F46" s="135"/>
      <c r="G46" s="105"/>
      <c r="H46" s="453"/>
      <c r="I46" s="398"/>
      <c r="J46" s="398"/>
      <c r="K46" s="454"/>
      <c r="L46" s="454"/>
      <c r="M46" s="454"/>
    </row>
    <row r="47" spans="1:13" ht="15.75">
      <c r="A47" s="132" t="s">
        <v>250</v>
      </c>
      <c r="B47" s="218">
        <v>11589</v>
      </c>
      <c r="C47" s="218">
        <v>12146</v>
      </c>
      <c r="D47" s="218">
        <v>12146</v>
      </c>
      <c r="E47" s="101"/>
      <c r="F47" s="136"/>
      <c r="G47" s="106"/>
      <c r="H47" s="453"/>
      <c r="I47" s="398"/>
      <c r="J47" s="398"/>
      <c r="K47" s="454"/>
      <c r="L47" s="454"/>
      <c r="M47" s="454"/>
    </row>
    <row r="48" spans="1:13" ht="15.75">
      <c r="A48" s="132" t="s">
        <v>251</v>
      </c>
      <c r="B48" s="218">
        <v>0</v>
      </c>
      <c r="C48" s="218">
        <v>1000</v>
      </c>
      <c r="D48" s="218">
        <v>1000</v>
      </c>
      <c r="E48" s="100"/>
      <c r="F48" s="136"/>
      <c r="G48" s="106"/>
      <c r="H48" s="419"/>
      <c r="I48" s="455"/>
      <c r="J48" s="455"/>
      <c r="K48" s="454"/>
      <c r="L48" s="454"/>
      <c r="M48" s="454"/>
    </row>
    <row r="49" spans="1:13" customFormat="1" ht="15.75">
      <c r="A49" s="116" t="s">
        <v>450</v>
      </c>
      <c r="B49" s="211"/>
      <c r="C49" s="211"/>
      <c r="D49" s="211">
        <v>821</v>
      </c>
      <c r="E49" s="100"/>
      <c r="F49" s="136"/>
      <c r="G49" s="106"/>
      <c r="H49" s="461"/>
      <c r="I49" s="119"/>
      <c r="J49" s="119"/>
      <c r="K49" s="220"/>
      <c r="L49" s="220"/>
      <c r="M49" s="220"/>
    </row>
    <row r="50" spans="1:13" ht="15.75">
      <c r="A50" s="124" t="s">
        <v>252</v>
      </c>
      <c r="B50" s="210"/>
      <c r="C50" s="210"/>
      <c r="D50" s="210"/>
      <c r="E50" s="101"/>
      <c r="F50" s="135"/>
      <c r="G50" s="105"/>
      <c r="H50" s="453"/>
      <c r="I50" s="398"/>
      <c r="J50" s="398"/>
      <c r="K50" s="454"/>
      <c r="L50" s="454"/>
      <c r="M50" s="454"/>
    </row>
    <row r="51" spans="1:13" ht="15.75">
      <c r="A51" s="132" t="s">
        <v>253</v>
      </c>
      <c r="B51" s="218"/>
      <c r="C51" s="218"/>
      <c r="D51" s="218"/>
      <c r="E51" s="101"/>
      <c r="F51" s="136"/>
      <c r="G51" s="106"/>
      <c r="H51" s="453"/>
      <c r="I51" s="398"/>
      <c r="J51" s="398"/>
      <c r="K51" s="454"/>
      <c r="L51" s="454"/>
      <c r="M51" s="454"/>
    </row>
    <row r="52" spans="1:13" ht="15.75" customHeight="1">
      <c r="A52" s="132" t="s">
        <v>254</v>
      </c>
      <c r="B52" s="218"/>
      <c r="C52" s="218"/>
      <c r="D52" s="218"/>
      <c r="E52" s="98"/>
      <c r="F52" s="137"/>
      <c r="G52" s="138"/>
      <c r="H52" s="456"/>
      <c r="I52" s="457"/>
      <c r="J52" s="457"/>
      <c r="K52" s="458"/>
      <c r="L52" s="458"/>
      <c r="M52" s="458"/>
    </row>
    <row r="53" spans="1:13" ht="18.75">
      <c r="A53" s="120" t="s">
        <v>255</v>
      </c>
      <c r="B53" s="219">
        <f>SUM(B41,B46)</f>
        <v>48536</v>
      </c>
      <c r="C53" s="219">
        <f>SUM(C41,C46)</f>
        <v>60023</v>
      </c>
      <c r="D53" s="219">
        <f>SUM(D41,D46)</f>
        <v>58793</v>
      </c>
      <c r="E53" s="98"/>
      <c r="F53" s="120" t="s">
        <v>256</v>
      </c>
      <c r="G53" s="121"/>
      <c r="H53" s="404"/>
      <c r="I53" s="405"/>
      <c r="J53" s="405"/>
      <c r="K53" s="444">
        <f>SUM(K54:K55)</f>
        <v>48536</v>
      </c>
      <c r="L53" s="444">
        <f>SUM(L54:L55)</f>
        <v>59302</v>
      </c>
      <c r="M53" s="444">
        <f>SUM(M54:M55)</f>
        <v>37987</v>
      </c>
    </row>
    <row r="54" spans="1:13" ht="15.75">
      <c r="A54" s="132" t="s">
        <v>257</v>
      </c>
      <c r="B54" s="218">
        <f>B10+B47+B32</f>
        <v>48536</v>
      </c>
      <c r="C54" s="218">
        <f>C10+C47+C32+C49</f>
        <v>58943</v>
      </c>
      <c r="D54" s="218">
        <f>D10+D47+D32+D49</f>
        <v>57713</v>
      </c>
      <c r="E54" s="102"/>
      <c r="F54" s="126" t="s">
        <v>258</v>
      </c>
      <c r="G54" s="127"/>
      <c r="H54" s="404"/>
      <c r="I54" s="405"/>
      <c r="J54" s="405"/>
      <c r="K54" s="445">
        <f>SUM(K10,K30)</f>
        <v>48536</v>
      </c>
      <c r="L54" s="445">
        <f>SUM(L10,L30)</f>
        <v>58236</v>
      </c>
      <c r="M54" s="445">
        <f>SUM(M10,M30,M39)</f>
        <v>37195</v>
      </c>
    </row>
    <row r="55" spans="1:13" ht="15.75">
      <c r="A55" s="132" t="s">
        <v>259</v>
      </c>
      <c r="B55" s="218">
        <f>B22+B48+B35</f>
        <v>0</v>
      </c>
      <c r="C55" s="218">
        <f>C22+C48+C35</f>
        <v>1080</v>
      </c>
      <c r="D55" s="218">
        <f>D22+D48+D35</f>
        <v>1080</v>
      </c>
      <c r="E55" s="102"/>
      <c r="F55" s="126" t="s">
        <v>260</v>
      </c>
      <c r="G55" s="127"/>
      <c r="H55" s="404"/>
      <c r="I55" s="405"/>
      <c r="J55" s="405"/>
      <c r="K55" s="445">
        <f>SUM(K22,K33,K38)</f>
        <v>0</v>
      </c>
      <c r="L55" s="445">
        <f>SUM(L22,L33,L40)</f>
        <v>1066</v>
      </c>
      <c r="M55" s="445">
        <f>SUM(M22,M33,M40)</f>
        <v>792</v>
      </c>
    </row>
    <row r="56" spans="1:13">
      <c r="A56" s="107"/>
      <c r="B56" s="107"/>
      <c r="C56" s="107"/>
      <c r="D56" s="107"/>
      <c r="E56" s="108"/>
      <c r="F56" s="459"/>
      <c r="G56" s="108"/>
      <c r="H56" s="460"/>
    </row>
  </sheetData>
  <mergeCells count="9">
    <mergeCell ref="F7:J7"/>
    <mergeCell ref="F39:J39"/>
    <mergeCell ref="F40:J40"/>
    <mergeCell ref="A2:M2"/>
    <mergeCell ref="A3:M3"/>
    <mergeCell ref="A4:M4"/>
    <mergeCell ref="A5:K5"/>
    <mergeCell ref="A6:D6"/>
    <mergeCell ref="F6:M6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23"/>
  <sheetViews>
    <sheetView view="pageBreakPreview" zoomScale="60" zoomScaleNormal="100" workbookViewId="0">
      <selection activeCell="A4" sqref="A4:H4"/>
    </sheetView>
  </sheetViews>
  <sheetFormatPr defaultRowHeight="12.75"/>
  <cols>
    <col min="5" max="5" width="13" customWidth="1"/>
    <col min="261" max="261" width="13" customWidth="1"/>
    <col min="517" max="517" width="13" customWidth="1"/>
    <col min="773" max="773" width="13" customWidth="1"/>
    <col min="1029" max="1029" width="13" customWidth="1"/>
    <col min="1285" max="1285" width="13" customWidth="1"/>
    <col min="1541" max="1541" width="13" customWidth="1"/>
    <col min="1797" max="1797" width="13" customWidth="1"/>
    <col min="2053" max="2053" width="13" customWidth="1"/>
    <col min="2309" max="2309" width="13" customWidth="1"/>
    <col min="2565" max="2565" width="13" customWidth="1"/>
    <col min="2821" max="2821" width="13" customWidth="1"/>
    <col min="3077" max="3077" width="13" customWidth="1"/>
    <col min="3333" max="3333" width="13" customWidth="1"/>
    <col min="3589" max="3589" width="13" customWidth="1"/>
    <col min="3845" max="3845" width="13" customWidth="1"/>
    <col min="4101" max="4101" width="13" customWidth="1"/>
    <col min="4357" max="4357" width="13" customWidth="1"/>
    <col min="4613" max="4613" width="13" customWidth="1"/>
    <col min="4869" max="4869" width="13" customWidth="1"/>
    <col min="5125" max="5125" width="13" customWidth="1"/>
    <col min="5381" max="5381" width="13" customWidth="1"/>
    <col min="5637" max="5637" width="13" customWidth="1"/>
    <col min="5893" max="5893" width="13" customWidth="1"/>
    <col min="6149" max="6149" width="13" customWidth="1"/>
    <col min="6405" max="6405" width="13" customWidth="1"/>
    <col min="6661" max="6661" width="13" customWidth="1"/>
    <col min="6917" max="6917" width="13" customWidth="1"/>
    <col min="7173" max="7173" width="13" customWidth="1"/>
    <col min="7429" max="7429" width="13" customWidth="1"/>
    <col min="7685" max="7685" width="13" customWidth="1"/>
    <col min="7941" max="7941" width="13" customWidth="1"/>
    <col min="8197" max="8197" width="13" customWidth="1"/>
    <col min="8453" max="8453" width="13" customWidth="1"/>
    <col min="8709" max="8709" width="13" customWidth="1"/>
    <col min="8965" max="8965" width="13" customWidth="1"/>
    <col min="9221" max="9221" width="13" customWidth="1"/>
    <col min="9477" max="9477" width="13" customWidth="1"/>
    <col min="9733" max="9733" width="13" customWidth="1"/>
    <col min="9989" max="9989" width="13" customWidth="1"/>
    <col min="10245" max="10245" width="13" customWidth="1"/>
    <col min="10501" max="10501" width="13" customWidth="1"/>
    <col min="10757" max="10757" width="13" customWidth="1"/>
    <col min="11013" max="11013" width="13" customWidth="1"/>
    <col min="11269" max="11269" width="13" customWidth="1"/>
    <col min="11525" max="11525" width="13" customWidth="1"/>
    <col min="11781" max="11781" width="13" customWidth="1"/>
    <col min="12037" max="12037" width="13" customWidth="1"/>
    <col min="12293" max="12293" width="13" customWidth="1"/>
    <col min="12549" max="12549" width="13" customWidth="1"/>
    <col min="12805" max="12805" width="13" customWidth="1"/>
    <col min="13061" max="13061" width="13" customWidth="1"/>
    <col min="13317" max="13317" width="13" customWidth="1"/>
    <col min="13573" max="13573" width="13" customWidth="1"/>
    <col min="13829" max="13829" width="13" customWidth="1"/>
    <col min="14085" max="14085" width="13" customWidth="1"/>
    <col min="14341" max="14341" width="13" customWidth="1"/>
    <col min="14597" max="14597" width="13" customWidth="1"/>
    <col min="14853" max="14853" width="13" customWidth="1"/>
    <col min="15109" max="15109" width="13" customWidth="1"/>
    <col min="15365" max="15365" width="13" customWidth="1"/>
    <col min="15621" max="15621" width="13" customWidth="1"/>
    <col min="15877" max="15877" width="13" customWidth="1"/>
    <col min="16133" max="16133" width="13" customWidth="1"/>
  </cols>
  <sheetData>
    <row r="1" spans="1:10">
      <c r="H1" s="466"/>
      <c r="I1" s="466"/>
    </row>
    <row r="3" spans="1:10">
      <c r="A3" s="464" t="s">
        <v>622</v>
      </c>
      <c r="B3" s="464"/>
      <c r="C3" s="464"/>
      <c r="D3" s="464"/>
      <c r="E3" s="464"/>
      <c r="F3" s="464"/>
      <c r="G3" s="464"/>
      <c r="H3" s="464"/>
      <c r="I3" s="19"/>
    </row>
    <row r="4" spans="1:10">
      <c r="A4" s="464" t="s">
        <v>564</v>
      </c>
      <c r="B4" s="464"/>
      <c r="C4" s="464"/>
      <c r="D4" s="464"/>
      <c r="E4" s="464"/>
      <c r="F4" s="464"/>
      <c r="G4" s="464"/>
      <c r="H4" s="464"/>
      <c r="I4" s="19"/>
    </row>
    <row r="5" spans="1:10">
      <c r="A5" s="464" t="s">
        <v>557</v>
      </c>
      <c r="B5" s="464"/>
      <c r="C5" s="464"/>
      <c r="D5" s="464"/>
      <c r="E5" s="464"/>
      <c r="F5" s="464"/>
      <c r="G5" s="464"/>
      <c r="H5" s="464"/>
      <c r="I5" s="19"/>
    </row>
    <row r="7" spans="1:10">
      <c r="H7" s="289" t="s">
        <v>300</v>
      </c>
    </row>
    <row r="8" spans="1:10">
      <c r="A8" s="499" t="s">
        <v>452</v>
      </c>
      <c r="B8" s="471"/>
      <c r="C8" s="471"/>
      <c r="D8" s="472"/>
      <c r="E8" s="324">
        <v>42005</v>
      </c>
      <c r="F8" s="470"/>
      <c r="G8" s="471"/>
      <c r="H8" s="472"/>
    </row>
    <row r="9" spans="1:10">
      <c r="A9" s="470"/>
      <c r="B9" s="471"/>
      <c r="C9" s="471"/>
      <c r="D9" s="471"/>
      <c r="E9" s="471"/>
      <c r="F9" s="471"/>
      <c r="G9" s="471"/>
      <c r="H9" s="472"/>
    </row>
    <row r="10" spans="1:10">
      <c r="A10" s="21"/>
      <c r="B10" s="492" t="s">
        <v>453</v>
      </c>
      <c r="C10" s="471"/>
      <c r="D10" s="471"/>
      <c r="E10" s="471"/>
      <c r="F10" s="471"/>
      <c r="G10" s="472"/>
      <c r="H10" s="79">
        <v>11588</v>
      </c>
    </row>
    <row r="11" spans="1:10">
      <c r="A11" s="21"/>
      <c r="B11" s="470"/>
      <c r="C11" s="471"/>
      <c r="D11" s="471"/>
      <c r="E11" s="471"/>
      <c r="F11" s="471"/>
      <c r="G11" s="472"/>
      <c r="H11" s="79"/>
    </row>
    <row r="12" spans="1:10">
      <c r="A12" s="21"/>
      <c r="B12" s="637" t="s">
        <v>298</v>
      </c>
      <c r="C12" s="471"/>
      <c r="D12" s="471"/>
      <c r="E12" s="471"/>
      <c r="F12" s="471"/>
      <c r="G12" s="472"/>
      <c r="H12" s="145">
        <f>SUM(H10:H10)</f>
        <v>11588</v>
      </c>
    </row>
    <row r="13" spans="1:10">
      <c r="A13" s="470"/>
      <c r="B13" s="471"/>
      <c r="C13" s="471"/>
      <c r="D13" s="471"/>
      <c r="E13" s="471"/>
      <c r="F13" s="471"/>
      <c r="G13" s="471"/>
      <c r="H13" s="472"/>
    </row>
    <row r="14" spans="1:10">
      <c r="A14" s="1" t="s">
        <v>277</v>
      </c>
      <c r="B14" s="2"/>
      <c r="C14" s="2"/>
      <c r="D14" s="2"/>
      <c r="E14" s="2"/>
      <c r="F14" s="2"/>
      <c r="G14" s="28"/>
      <c r="H14" s="160">
        <v>58793</v>
      </c>
    </row>
    <row r="15" spans="1:10">
      <c r="A15" s="470"/>
      <c r="B15" s="471"/>
      <c r="C15" s="471"/>
      <c r="D15" s="471"/>
      <c r="E15" s="471"/>
      <c r="F15" s="471"/>
      <c r="G15" s="471"/>
      <c r="H15" s="472"/>
    </row>
    <row r="16" spans="1:10">
      <c r="A16" s="1" t="s">
        <v>278</v>
      </c>
      <c r="B16" s="2"/>
      <c r="C16" s="2"/>
      <c r="D16" s="2"/>
      <c r="E16" s="2"/>
      <c r="F16" s="2"/>
      <c r="G16" s="28"/>
      <c r="H16" s="79">
        <v>37987</v>
      </c>
      <c r="J16" s="164">
        <f>H14-H16</f>
        <v>20806</v>
      </c>
    </row>
    <row r="17" spans="1:8">
      <c r="A17" s="470"/>
      <c r="B17" s="471"/>
      <c r="C17" s="471"/>
      <c r="D17" s="471"/>
      <c r="E17" s="471"/>
      <c r="F17" s="471"/>
      <c r="G17" s="471"/>
      <c r="H17" s="472"/>
    </row>
    <row r="18" spans="1:8">
      <c r="A18" s="499" t="s">
        <v>454</v>
      </c>
      <c r="B18" s="471"/>
      <c r="C18" s="471"/>
      <c r="D18" s="472"/>
      <c r="E18" s="324">
        <v>42369</v>
      </c>
      <c r="F18" s="470"/>
      <c r="G18" s="471"/>
      <c r="H18" s="472"/>
    </row>
    <row r="19" spans="1:8">
      <c r="A19" s="470"/>
      <c r="B19" s="471"/>
      <c r="C19" s="471"/>
      <c r="D19" s="471"/>
      <c r="E19" s="471"/>
      <c r="F19" s="471"/>
      <c r="G19" s="471"/>
      <c r="H19" s="472"/>
    </row>
    <row r="20" spans="1:8">
      <c r="A20" s="21"/>
      <c r="B20" s="492" t="s">
        <v>453</v>
      </c>
      <c r="C20" s="471"/>
      <c r="D20" s="471"/>
      <c r="E20" s="471"/>
      <c r="F20" s="471"/>
      <c r="G20" s="472"/>
      <c r="H20" s="79">
        <v>19331</v>
      </c>
    </row>
    <row r="21" spans="1:8">
      <c r="A21" s="21"/>
      <c r="B21" s="470"/>
      <c r="C21" s="471"/>
      <c r="D21" s="471"/>
      <c r="E21" s="471"/>
      <c r="F21" s="471"/>
      <c r="G21" s="472"/>
      <c r="H21" s="79"/>
    </row>
    <row r="22" spans="1:8">
      <c r="A22" s="21"/>
      <c r="B22" s="637" t="s">
        <v>298</v>
      </c>
      <c r="C22" s="471"/>
      <c r="D22" s="471"/>
      <c r="E22" s="471"/>
      <c r="F22" s="471"/>
      <c r="G22" s="472"/>
      <c r="H22" s="145">
        <f>SUM(H20:H20)</f>
        <v>19331</v>
      </c>
    </row>
    <row r="23" spans="1:8">
      <c r="A23" s="470"/>
      <c r="B23" s="471"/>
      <c r="C23" s="471"/>
      <c r="D23" s="471"/>
      <c r="E23" s="471"/>
      <c r="F23" s="471"/>
      <c r="G23" s="471"/>
      <c r="H23" s="472"/>
    </row>
  </sheetData>
  <mergeCells count="20">
    <mergeCell ref="B22:G22"/>
    <mergeCell ref="A23:H23"/>
    <mergeCell ref="A17:H17"/>
    <mergeCell ref="A18:D18"/>
    <mergeCell ref="F18:H18"/>
    <mergeCell ref="A19:H19"/>
    <mergeCell ref="B20:G20"/>
    <mergeCell ref="B21:G21"/>
    <mergeCell ref="A15:H15"/>
    <mergeCell ref="H1:I1"/>
    <mergeCell ref="A3:H3"/>
    <mergeCell ref="A4:H4"/>
    <mergeCell ref="A5:H5"/>
    <mergeCell ref="A8:D8"/>
    <mergeCell ref="F8:H8"/>
    <mergeCell ref="A9:H9"/>
    <mergeCell ref="B10:G10"/>
    <mergeCell ref="B11:G11"/>
    <mergeCell ref="B12:G12"/>
    <mergeCell ref="A13:H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="60" zoomScaleNormal="100" workbookViewId="0">
      <selection activeCell="A4" sqref="A4:C4"/>
    </sheetView>
  </sheetViews>
  <sheetFormatPr defaultRowHeight="12.75"/>
  <cols>
    <col min="1" max="1" width="38.5703125" customWidth="1"/>
    <col min="2" max="2" width="18.5703125" customWidth="1"/>
    <col min="3" max="3" width="19.28515625" customWidth="1"/>
    <col min="255" max="255" width="38.5703125" customWidth="1"/>
    <col min="256" max="256" width="18.5703125" customWidth="1"/>
    <col min="257" max="257" width="19.28515625" customWidth="1"/>
    <col min="511" max="511" width="38.5703125" customWidth="1"/>
    <col min="512" max="512" width="18.5703125" customWidth="1"/>
    <col min="513" max="513" width="19.28515625" customWidth="1"/>
    <col min="767" max="767" width="38.5703125" customWidth="1"/>
    <col min="768" max="768" width="18.5703125" customWidth="1"/>
    <col min="769" max="769" width="19.28515625" customWidth="1"/>
    <col min="1023" max="1023" width="38.5703125" customWidth="1"/>
    <col min="1024" max="1024" width="18.5703125" customWidth="1"/>
    <col min="1025" max="1025" width="19.28515625" customWidth="1"/>
    <col min="1279" max="1279" width="38.5703125" customWidth="1"/>
    <col min="1280" max="1280" width="18.5703125" customWidth="1"/>
    <col min="1281" max="1281" width="19.28515625" customWidth="1"/>
    <col min="1535" max="1535" width="38.5703125" customWidth="1"/>
    <col min="1536" max="1536" width="18.5703125" customWidth="1"/>
    <col min="1537" max="1537" width="19.28515625" customWidth="1"/>
    <col min="1791" max="1791" width="38.5703125" customWidth="1"/>
    <col min="1792" max="1792" width="18.5703125" customWidth="1"/>
    <col min="1793" max="1793" width="19.28515625" customWidth="1"/>
    <col min="2047" max="2047" width="38.5703125" customWidth="1"/>
    <col min="2048" max="2048" width="18.5703125" customWidth="1"/>
    <col min="2049" max="2049" width="19.28515625" customWidth="1"/>
    <col min="2303" max="2303" width="38.5703125" customWidth="1"/>
    <col min="2304" max="2304" width="18.5703125" customWidth="1"/>
    <col min="2305" max="2305" width="19.28515625" customWidth="1"/>
    <col min="2559" max="2559" width="38.5703125" customWidth="1"/>
    <col min="2560" max="2560" width="18.5703125" customWidth="1"/>
    <col min="2561" max="2561" width="19.28515625" customWidth="1"/>
    <col min="2815" max="2815" width="38.5703125" customWidth="1"/>
    <col min="2816" max="2816" width="18.5703125" customWidth="1"/>
    <col min="2817" max="2817" width="19.28515625" customWidth="1"/>
    <col min="3071" max="3071" width="38.5703125" customWidth="1"/>
    <col min="3072" max="3072" width="18.5703125" customWidth="1"/>
    <col min="3073" max="3073" width="19.28515625" customWidth="1"/>
    <col min="3327" max="3327" width="38.5703125" customWidth="1"/>
    <col min="3328" max="3328" width="18.5703125" customWidth="1"/>
    <col min="3329" max="3329" width="19.28515625" customWidth="1"/>
    <col min="3583" max="3583" width="38.5703125" customWidth="1"/>
    <col min="3584" max="3584" width="18.5703125" customWidth="1"/>
    <col min="3585" max="3585" width="19.28515625" customWidth="1"/>
    <col min="3839" max="3839" width="38.5703125" customWidth="1"/>
    <col min="3840" max="3840" width="18.5703125" customWidth="1"/>
    <col min="3841" max="3841" width="19.28515625" customWidth="1"/>
    <col min="4095" max="4095" width="38.5703125" customWidth="1"/>
    <col min="4096" max="4096" width="18.5703125" customWidth="1"/>
    <col min="4097" max="4097" width="19.28515625" customWidth="1"/>
    <col min="4351" max="4351" width="38.5703125" customWidth="1"/>
    <col min="4352" max="4352" width="18.5703125" customWidth="1"/>
    <col min="4353" max="4353" width="19.28515625" customWidth="1"/>
    <col min="4607" max="4607" width="38.5703125" customWidth="1"/>
    <col min="4608" max="4608" width="18.5703125" customWidth="1"/>
    <col min="4609" max="4609" width="19.28515625" customWidth="1"/>
    <col min="4863" max="4863" width="38.5703125" customWidth="1"/>
    <col min="4864" max="4864" width="18.5703125" customWidth="1"/>
    <col min="4865" max="4865" width="19.28515625" customWidth="1"/>
    <col min="5119" max="5119" width="38.5703125" customWidth="1"/>
    <col min="5120" max="5120" width="18.5703125" customWidth="1"/>
    <col min="5121" max="5121" width="19.28515625" customWidth="1"/>
    <col min="5375" max="5375" width="38.5703125" customWidth="1"/>
    <col min="5376" max="5376" width="18.5703125" customWidth="1"/>
    <col min="5377" max="5377" width="19.28515625" customWidth="1"/>
    <col min="5631" max="5631" width="38.5703125" customWidth="1"/>
    <col min="5632" max="5632" width="18.5703125" customWidth="1"/>
    <col min="5633" max="5633" width="19.28515625" customWidth="1"/>
    <col min="5887" max="5887" width="38.5703125" customWidth="1"/>
    <col min="5888" max="5888" width="18.5703125" customWidth="1"/>
    <col min="5889" max="5889" width="19.28515625" customWidth="1"/>
    <col min="6143" max="6143" width="38.5703125" customWidth="1"/>
    <col min="6144" max="6144" width="18.5703125" customWidth="1"/>
    <col min="6145" max="6145" width="19.28515625" customWidth="1"/>
    <col min="6399" max="6399" width="38.5703125" customWidth="1"/>
    <col min="6400" max="6400" width="18.5703125" customWidth="1"/>
    <col min="6401" max="6401" width="19.28515625" customWidth="1"/>
    <col min="6655" max="6655" width="38.5703125" customWidth="1"/>
    <col min="6656" max="6656" width="18.5703125" customWidth="1"/>
    <col min="6657" max="6657" width="19.28515625" customWidth="1"/>
    <col min="6911" max="6911" width="38.5703125" customWidth="1"/>
    <col min="6912" max="6912" width="18.5703125" customWidth="1"/>
    <col min="6913" max="6913" width="19.28515625" customWidth="1"/>
    <col min="7167" max="7167" width="38.5703125" customWidth="1"/>
    <col min="7168" max="7168" width="18.5703125" customWidth="1"/>
    <col min="7169" max="7169" width="19.28515625" customWidth="1"/>
    <col min="7423" max="7423" width="38.5703125" customWidth="1"/>
    <col min="7424" max="7424" width="18.5703125" customWidth="1"/>
    <col min="7425" max="7425" width="19.28515625" customWidth="1"/>
    <col min="7679" max="7679" width="38.5703125" customWidth="1"/>
    <col min="7680" max="7680" width="18.5703125" customWidth="1"/>
    <col min="7681" max="7681" width="19.28515625" customWidth="1"/>
    <col min="7935" max="7935" width="38.5703125" customWidth="1"/>
    <col min="7936" max="7936" width="18.5703125" customWidth="1"/>
    <col min="7937" max="7937" width="19.28515625" customWidth="1"/>
    <col min="8191" max="8191" width="38.5703125" customWidth="1"/>
    <col min="8192" max="8192" width="18.5703125" customWidth="1"/>
    <col min="8193" max="8193" width="19.28515625" customWidth="1"/>
    <col min="8447" max="8447" width="38.5703125" customWidth="1"/>
    <col min="8448" max="8448" width="18.5703125" customWidth="1"/>
    <col min="8449" max="8449" width="19.28515625" customWidth="1"/>
    <col min="8703" max="8703" width="38.5703125" customWidth="1"/>
    <col min="8704" max="8704" width="18.5703125" customWidth="1"/>
    <col min="8705" max="8705" width="19.28515625" customWidth="1"/>
    <col min="8959" max="8959" width="38.5703125" customWidth="1"/>
    <col min="8960" max="8960" width="18.5703125" customWidth="1"/>
    <col min="8961" max="8961" width="19.28515625" customWidth="1"/>
    <col min="9215" max="9215" width="38.5703125" customWidth="1"/>
    <col min="9216" max="9216" width="18.5703125" customWidth="1"/>
    <col min="9217" max="9217" width="19.28515625" customWidth="1"/>
    <col min="9471" max="9471" width="38.5703125" customWidth="1"/>
    <col min="9472" max="9472" width="18.5703125" customWidth="1"/>
    <col min="9473" max="9473" width="19.28515625" customWidth="1"/>
    <col min="9727" max="9727" width="38.5703125" customWidth="1"/>
    <col min="9728" max="9728" width="18.5703125" customWidth="1"/>
    <col min="9729" max="9729" width="19.28515625" customWidth="1"/>
    <col min="9983" max="9983" width="38.5703125" customWidth="1"/>
    <col min="9984" max="9984" width="18.5703125" customWidth="1"/>
    <col min="9985" max="9985" width="19.28515625" customWidth="1"/>
    <col min="10239" max="10239" width="38.5703125" customWidth="1"/>
    <col min="10240" max="10240" width="18.5703125" customWidth="1"/>
    <col min="10241" max="10241" width="19.28515625" customWidth="1"/>
    <col min="10495" max="10495" width="38.5703125" customWidth="1"/>
    <col min="10496" max="10496" width="18.5703125" customWidth="1"/>
    <col min="10497" max="10497" width="19.28515625" customWidth="1"/>
    <col min="10751" max="10751" width="38.5703125" customWidth="1"/>
    <col min="10752" max="10752" width="18.5703125" customWidth="1"/>
    <col min="10753" max="10753" width="19.28515625" customWidth="1"/>
    <col min="11007" max="11007" width="38.5703125" customWidth="1"/>
    <col min="11008" max="11008" width="18.5703125" customWidth="1"/>
    <col min="11009" max="11009" width="19.28515625" customWidth="1"/>
    <col min="11263" max="11263" width="38.5703125" customWidth="1"/>
    <col min="11264" max="11264" width="18.5703125" customWidth="1"/>
    <col min="11265" max="11265" width="19.28515625" customWidth="1"/>
    <col min="11519" max="11519" width="38.5703125" customWidth="1"/>
    <col min="11520" max="11520" width="18.5703125" customWidth="1"/>
    <col min="11521" max="11521" width="19.28515625" customWidth="1"/>
    <col min="11775" max="11775" width="38.5703125" customWidth="1"/>
    <col min="11776" max="11776" width="18.5703125" customWidth="1"/>
    <col min="11777" max="11777" width="19.28515625" customWidth="1"/>
    <col min="12031" max="12031" width="38.5703125" customWidth="1"/>
    <col min="12032" max="12032" width="18.5703125" customWidth="1"/>
    <col min="12033" max="12033" width="19.28515625" customWidth="1"/>
    <col min="12287" max="12287" width="38.5703125" customWidth="1"/>
    <col min="12288" max="12288" width="18.5703125" customWidth="1"/>
    <col min="12289" max="12289" width="19.28515625" customWidth="1"/>
    <col min="12543" max="12543" width="38.5703125" customWidth="1"/>
    <col min="12544" max="12544" width="18.5703125" customWidth="1"/>
    <col min="12545" max="12545" width="19.28515625" customWidth="1"/>
    <col min="12799" max="12799" width="38.5703125" customWidth="1"/>
    <col min="12800" max="12800" width="18.5703125" customWidth="1"/>
    <col min="12801" max="12801" width="19.28515625" customWidth="1"/>
    <col min="13055" max="13055" width="38.5703125" customWidth="1"/>
    <col min="13056" max="13056" width="18.5703125" customWidth="1"/>
    <col min="13057" max="13057" width="19.28515625" customWidth="1"/>
    <col min="13311" max="13311" width="38.5703125" customWidth="1"/>
    <col min="13312" max="13312" width="18.5703125" customWidth="1"/>
    <col min="13313" max="13313" width="19.28515625" customWidth="1"/>
    <col min="13567" max="13567" width="38.5703125" customWidth="1"/>
    <col min="13568" max="13568" width="18.5703125" customWidth="1"/>
    <col min="13569" max="13569" width="19.28515625" customWidth="1"/>
    <col min="13823" max="13823" width="38.5703125" customWidth="1"/>
    <col min="13824" max="13824" width="18.5703125" customWidth="1"/>
    <col min="13825" max="13825" width="19.28515625" customWidth="1"/>
    <col min="14079" max="14079" width="38.5703125" customWidth="1"/>
    <col min="14080" max="14080" width="18.5703125" customWidth="1"/>
    <col min="14081" max="14081" width="19.28515625" customWidth="1"/>
    <col min="14335" max="14335" width="38.5703125" customWidth="1"/>
    <col min="14336" max="14336" width="18.5703125" customWidth="1"/>
    <col min="14337" max="14337" width="19.28515625" customWidth="1"/>
    <col min="14591" max="14591" width="38.5703125" customWidth="1"/>
    <col min="14592" max="14592" width="18.5703125" customWidth="1"/>
    <col min="14593" max="14593" width="19.28515625" customWidth="1"/>
    <col min="14847" max="14847" width="38.5703125" customWidth="1"/>
    <col min="14848" max="14848" width="18.5703125" customWidth="1"/>
    <col min="14849" max="14849" width="19.28515625" customWidth="1"/>
    <col min="15103" max="15103" width="38.5703125" customWidth="1"/>
    <col min="15104" max="15104" width="18.5703125" customWidth="1"/>
    <col min="15105" max="15105" width="19.28515625" customWidth="1"/>
    <col min="15359" max="15359" width="38.5703125" customWidth="1"/>
    <col min="15360" max="15360" width="18.5703125" customWidth="1"/>
    <col min="15361" max="15361" width="19.28515625" customWidth="1"/>
    <col min="15615" max="15615" width="38.5703125" customWidth="1"/>
    <col min="15616" max="15616" width="18.5703125" customWidth="1"/>
    <col min="15617" max="15617" width="19.28515625" customWidth="1"/>
    <col min="15871" max="15871" width="38.5703125" customWidth="1"/>
    <col min="15872" max="15872" width="18.5703125" customWidth="1"/>
    <col min="15873" max="15873" width="19.28515625" customWidth="1"/>
    <col min="16127" max="16127" width="38.5703125" customWidth="1"/>
    <col min="16128" max="16128" width="18.5703125" customWidth="1"/>
    <col min="16129" max="16129" width="19.28515625" customWidth="1"/>
  </cols>
  <sheetData>
    <row r="1" spans="1:5">
      <c r="B1" s="638"/>
      <c r="C1" s="638"/>
    </row>
    <row r="3" spans="1:5">
      <c r="A3" s="464" t="s">
        <v>623</v>
      </c>
      <c r="B3" s="464"/>
      <c r="C3" s="464"/>
    </row>
    <row r="4" spans="1:5">
      <c r="A4" s="464" t="s">
        <v>563</v>
      </c>
      <c r="B4" s="464"/>
      <c r="C4" s="464"/>
    </row>
    <row r="5" spans="1:5">
      <c r="A5" s="464" t="s">
        <v>558</v>
      </c>
      <c r="B5" s="464"/>
      <c r="C5" s="464"/>
    </row>
    <row r="7" spans="1:5">
      <c r="C7" s="289" t="s">
        <v>300</v>
      </c>
    </row>
    <row r="8" spans="1:5" ht="12.75" customHeight="1">
      <c r="A8" s="639" t="s">
        <v>224</v>
      </c>
      <c r="B8" s="640" t="s">
        <v>455</v>
      </c>
      <c r="C8" s="640" t="s">
        <v>18</v>
      </c>
    </row>
    <row r="9" spans="1:5">
      <c r="A9" s="538"/>
      <c r="B9" s="641"/>
      <c r="C9" s="590"/>
    </row>
    <row r="10" spans="1:5" ht="15" customHeight="1">
      <c r="A10" s="325" t="s">
        <v>456</v>
      </c>
      <c r="B10" s="79">
        <v>44826</v>
      </c>
      <c r="C10" s="79">
        <f t="shared" ref="C10:C17" si="0">SUM(B10:B10)</f>
        <v>44826</v>
      </c>
    </row>
    <row r="11" spans="1:5" ht="15" customHeight="1">
      <c r="A11" s="325" t="s">
        <v>457</v>
      </c>
      <c r="B11" s="79">
        <f>37988-721</f>
        <v>37267</v>
      </c>
      <c r="C11" s="79">
        <f t="shared" si="0"/>
        <v>37267</v>
      </c>
    </row>
    <row r="12" spans="1:5" ht="15" customHeight="1">
      <c r="A12" s="326" t="s">
        <v>458</v>
      </c>
      <c r="B12" s="297">
        <f t="shared" ref="B12" si="1">B10-B11</f>
        <v>7559</v>
      </c>
      <c r="C12" s="145">
        <f t="shared" si="0"/>
        <v>7559</v>
      </c>
    </row>
    <row r="13" spans="1:5" ht="15" customHeight="1">
      <c r="A13" s="290" t="s">
        <v>459</v>
      </c>
      <c r="B13" s="79">
        <v>821</v>
      </c>
      <c r="C13" s="79">
        <f t="shared" si="0"/>
        <v>821</v>
      </c>
    </row>
    <row r="14" spans="1:5" ht="15" customHeight="1">
      <c r="A14" s="90" t="s">
        <v>460</v>
      </c>
      <c r="B14" s="149">
        <v>721</v>
      </c>
      <c r="C14" s="79">
        <f t="shared" si="0"/>
        <v>721</v>
      </c>
    </row>
    <row r="15" spans="1:5" ht="30" customHeight="1">
      <c r="A15" s="281" t="s">
        <v>461</v>
      </c>
      <c r="B15" s="297">
        <f t="shared" ref="B15" si="2">B13-B14</f>
        <v>100</v>
      </c>
      <c r="C15" s="145">
        <f t="shared" si="0"/>
        <v>100</v>
      </c>
    </row>
    <row r="16" spans="1:5" s="293" customFormat="1" ht="25.5">
      <c r="A16" s="335" t="s">
        <v>555</v>
      </c>
      <c r="B16" s="298">
        <v>13147</v>
      </c>
      <c r="C16" s="79">
        <f t="shared" si="0"/>
        <v>13147</v>
      </c>
      <c r="E16" s="346"/>
    </row>
    <row r="17" spans="1:3" ht="15" customHeight="1">
      <c r="A17" s="281" t="s">
        <v>554</v>
      </c>
      <c r="B17" s="297">
        <f t="shared" ref="B17" si="3">B12+B15+B16</f>
        <v>20806</v>
      </c>
      <c r="C17" s="145">
        <f t="shared" si="0"/>
        <v>20806</v>
      </c>
    </row>
    <row r="18" spans="1:3" ht="30" customHeight="1">
      <c r="A18" s="290" t="s">
        <v>462</v>
      </c>
      <c r="B18" s="149"/>
      <c r="C18" s="79"/>
    </row>
    <row r="19" spans="1:3" ht="30" customHeight="1">
      <c r="A19" s="290" t="s">
        <v>463</v>
      </c>
      <c r="B19" s="149"/>
      <c r="C19" s="79"/>
    </row>
    <row r="20" spans="1:3" ht="30" customHeight="1">
      <c r="A20" s="281" t="s">
        <v>464</v>
      </c>
      <c r="B20" s="149"/>
      <c r="C20" s="79"/>
    </row>
    <row r="21" spans="1:3" ht="30" customHeight="1">
      <c r="A21" s="290" t="s">
        <v>465</v>
      </c>
      <c r="B21" s="79"/>
      <c r="C21" s="79"/>
    </row>
    <row r="22" spans="1:3" ht="30" customHeight="1">
      <c r="A22" s="290" t="s">
        <v>466</v>
      </c>
      <c r="B22" s="145"/>
      <c r="C22" s="79"/>
    </row>
    <row r="23" spans="1:3" ht="25.5">
      <c r="A23" s="327" t="s">
        <v>467</v>
      </c>
      <c r="B23" s="79"/>
      <c r="C23" s="79"/>
    </row>
    <row r="24" spans="1:3" ht="15" customHeight="1">
      <c r="A24" s="281" t="s">
        <v>468</v>
      </c>
      <c r="B24" s="145"/>
      <c r="C24" s="79"/>
    </row>
    <row r="25" spans="1:3" ht="15" customHeight="1">
      <c r="A25" s="20" t="s">
        <v>469</v>
      </c>
      <c r="B25" s="297">
        <f t="shared" ref="B25" si="4">B17+B24</f>
        <v>20806</v>
      </c>
      <c r="C25" s="145">
        <f>SUM(B25:B25)</f>
        <v>20806</v>
      </c>
    </row>
    <row r="26" spans="1:3" ht="15" customHeight="1">
      <c r="A26" s="326" t="s">
        <v>470</v>
      </c>
      <c r="B26" s="145"/>
      <c r="C26" s="79"/>
    </row>
    <row r="27" spans="1:3" ht="15" customHeight="1">
      <c r="A27" s="290" t="s">
        <v>556</v>
      </c>
      <c r="B27" s="298">
        <f t="shared" ref="B27" si="5">B25-B26</f>
        <v>20806</v>
      </c>
      <c r="C27" s="79">
        <f>SUM(B27:B27)</f>
        <v>20806</v>
      </c>
    </row>
    <row r="28" spans="1:3" ht="15" customHeight="1">
      <c r="A28" s="325" t="s">
        <v>471</v>
      </c>
      <c r="B28" s="79"/>
      <c r="C28" s="79"/>
    </row>
    <row r="29" spans="1:3" ht="15" customHeight="1">
      <c r="A29" s="325" t="s">
        <v>472</v>
      </c>
      <c r="B29" s="21"/>
      <c r="C29" s="79"/>
    </row>
  </sheetData>
  <mergeCells count="7">
    <mergeCell ref="B1:C1"/>
    <mergeCell ref="A3:C3"/>
    <mergeCell ref="A4:C4"/>
    <mergeCell ref="A5:C5"/>
    <mergeCell ref="A8:A9"/>
    <mergeCell ref="B8:B9"/>
    <mergeCell ref="C8:C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69"/>
  <sheetViews>
    <sheetView view="pageBreakPreview" zoomScale="60" zoomScaleNormal="106" workbookViewId="0">
      <selection activeCell="A4" sqref="A4"/>
    </sheetView>
  </sheetViews>
  <sheetFormatPr defaultRowHeight="12.75"/>
  <cols>
    <col min="1" max="1" width="47.85546875" customWidth="1"/>
    <col min="2" max="2" width="11.85546875" customWidth="1"/>
    <col min="3" max="3" width="12" customWidth="1"/>
    <col min="5" max="5" width="12.7109375" customWidth="1"/>
    <col min="6" max="6" width="13.28515625" customWidth="1"/>
    <col min="7" max="7" width="8.85546875" style="293" customWidth="1"/>
    <col min="10" max="10" width="10.42578125" style="293" customWidth="1"/>
  </cols>
  <sheetData>
    <row r="1" spans="1:10">
      <c r="F1" s="638"/>
      <c r="G1" s="638"/>
      <c r="H1" s="638"/>
    </row>
    <row r="3" spans="1:10">
      <c r="A3" s="464" t="s">
        <v>624</v>
      </c>
      <c r="B3" s="464"/>
      <c r="C3" s="464"/>
      <c r="D3" s="464"/>
      <c r="E3" s="464"/>
      <c r="F3" s="464"/>
      <c r="G3" s="464"/>
      <c r="H3" s="464"/>
    </row>
    <row r="4" spans="1:10">
      <c r="A4" s="280"/>
      <c r="B4" s="280"/>
      <c r="C4" s="280"/>
      <c r="D4" s="280"/>
      <c r="E4" s="280"/>
      <c r="F4" s="280"/>
      <c r="G4" s="295"/>
      <c r="H4" s="280"/>
    </row>
    <row r="5" spans="1:10">
      <c r="A5" s="464" t="s">
        <v>597</v>
      </c>
      <c r="B5" s="464"/>
      <c r="C5" s="464"/>
      <c r="D5" s="464"/>
      <c r="E5" s="464"/>
      <c r="F5" s="464"/>
      <c r="G5" s="464"/>
      <c r="H5" s="464"/>
    </row>
    <row r="6" spans="1:10">
      <c r="A6" s="464" t="s">
        <v>559</v>
      </c>
      <c r="B6" s="464"/>
      <c r="C6" s="464"/>
      <c r="D6" s="464"/>
      <c r="E6" s="464"/>
      <c r="F6" s="464"/>
      <c r="G6" s="464"/>
      <c r="H6" s="464"/>
    </row>
    <row r="8" spans="1:10">
      <c r="H8" s="288" t="s">
        <v>300</v>
      </c>
    </row>
    <row r="9" spans="1:10">
      <c r="A9" s="642" t="s">
        <v>224</v>
      </c>
      <c r="B9" s="642" t="s">
        <v>18</v>
      </c>
      <c r="C9" s="285"/>
      <c r="D9" s="643" t="s">
        <v>513</v>
      </c>
      <c r="E9" s="514"/>
      <c r="F9" s="514"/>
      <c r="G9" s="645" t="s">
        <v>539</v>
      </c>
      <c r="H9" s="644" t="s">
        <v>512</v>
      </c>
      <c r="J9"/>
    </row>
    <row r="10" spans="1:10" ht="33" customHeight="1">
      <c r="A10" s="512"/>
      <c r="B10" s="512"/>
      <c r="C10" s="283" t="s">
        <v>511</v>
      </c>
      <c r="D10" s="286" t="s">
        <v>510</v>
      </c>
      <c r="E10" s="286" t="s">
        <v>509</v>
      </c>
      <c r="F10" s="283" t="s">
        <v>508</v>
      </c>
      <c r="G10" s="645"/>
      <c r="H10" s="644"/>
      <c r="J10" s="345"/>
    </row>
    <row r="11" spans="1:10">
      <c r="A11" s="20" t="s">
        <v>507</v>
      </c>
      <c r="B11" s="161">
        <f>SUM(C11:C11)</f>
        <v>0</v>
      </c>
      <c r="C11" s="161">
        <v>0</v>
      </c>
      <c r="D11" s="161">
        <v>0</v>
      </c>
      <c r="E11" s="161">
        <v>0</v>
      </c>
      <c r="F11" s="161">
        <v>0</v>
      </c>
      <c r="G11" s="331">
        <v>0</v>
      </c>
      <c r="H11" s="161">
        <v>356</v>
      </c>
      <c r="J11" s="344"/>
    </row>
    <row r="12" spans="1:10">
      <c r="A12" s="20" t="s">
        <v>506</v>
      </c>
      <c r="B12" s="161">
        <f>SUM(B13:B17)</f>
        <v>134080</v>
      </c>
      <c r="C12" s="161">
        <f>SUM(C13:C17)</f>
        <v>134080</v>
      </c>
      <c r="D12" s="161">
        <f>SUM(D13:D17)</f>
        <v>88147</v>
      </c>
      <c r="E12" s="161">
        <f>SUM(E13:E17)</f>
        <v>35259</v>
      </c>
      <c r="F12" s="161">
        <f>SUM(F13:F17)</f>
        <v>10674</v>
      </c>
      <c r="G12" s="331">
        <f t="shared" ref="G12" si="0">SUM(G13:G17)</f>
        <v>483</v>
      </c>
      <c r="H12" s="161">
        <f>SUM(H13:H17)</f>
        <v>2159</v>
      </c>
      <c r="J12" s="344"/>
    </row>
    <row r="13" spans="1:10">
      <c r="A13" s="23" t="s">
        <v>505</v>
      </c>
      <c r="B13" s="163">
        <f>SUM(C13:C13)</f>
        <v>133718</v>
      </c>
      <c r="C13" s="159">
        <v>133718</v>
      </c>
      <c r="D13" s="463">
        <f>9981+78166</f>
        <v>88147</v>
      </c>
      <c r="E13" s="463">
        <f>6522+1975+15940+257+10490</f>
        <v>35184</v>
      </c>
      <c r="F13" s="463">
        <f>1015+9372</f>
        <v>10387</v>
      </c>
      <c r="G13" s="332"/>
      <c r="H13" s="159"/>
    </row>
    <row r="14" spans="1:10">
      <c r="A14" s="23" t="s">
        <v>504</v>
      </c>
      <c r="B14" s="163">
        <f>SUM(C14:C14)</f>
        <v>362</v>
      </c>
      <c r="C14" s="159">
        <v>362</v>
      </c>
      <c r="D14" s="159"/>
      <c r="E14" s="159">
        <f>75</f>
        <v>75</v>
      </c>
      <c r="F14" s="159">
        <v>287</v>
      </c>
      <c r="G14" s="332">
        <v>483</v>
      </c>
      <c r="H14" s="159">
        <v>2159</v>
      </c>
    </row>
    <row r="15" spans="1:10">
      <c r="A15" s="23" t="s">
        <v>503</v>
      </c>
      <c r="B15" s="163">
        <f>SUM(C15:C15)</f>
        <v>0</v>
      </c>
      <c r="C15" s="159">
        <v>0</v>
      </c>
      <c r="D15" s="159"/>
      <c r="E15" s="159"/>
      <c r="F15" s="159"/>
      <c r="G15" s="332"/>
      <c r="H15" s="159">
        <v>0</v>
      </c>
    </row>
    <row r="16" spans="1:10">
      <c r="A16" s="23" t="s">
        <v>502</v>
      </c>
      <c r="B16" s="163">
        <f>SUM(C16:C16)</f>
        <v>0</v>
      </c>
      <c r="C16" s="159">
        <v>0</v>
      </c>
      <c r="D16" s="159"/>
      <c r="E16" s="159"/>
      <c r="F16" s="159"/>
      <c r="G16" s="332"/>
      <c r="H16" s="159"/>
    </row>
    <row r="17" spans="1:10">
      <c r="A17" s="23" t="s">
        <v>501</v>
      </c>
      <c r="B17" s="163">
        <f>SUM(C17:C17)</f>
        <v>0</v>
      </c>
      <c r="C17" s="159">
        <v>0</v>
      </c>
      <c r="D17" s="159"/>
      <c r="E17" s="159"/>
      <c r="F17" s="159"/>
      <c r="G17" s="332"/>
      <c r="H17" s="159"/>
    </row>
    <row r="18" spans="1:10">
      <c r="A18" s="20" t="s">
        <v>500</v>
      </c>
      <c r="B18" s="161">
        <f>SUM(B19:B21)</f>
        <v>7</v>
      </c>
      <c r="C18" s="161">
        <f>SUM(C19:C21)</f>
        <v>7</v>
      </c>
      <c r="D18" s="161"/>
      <c r="E18" s="161"/>
      <c r="F18" s="161"/>
      <c r="G18" s="331"/>
      <c r="H18" s="161"/>
      <c r="J18" s="344"/>
    </row>
    <row r="19" spans="1:10">
      <c r="A19" s="23" t="s">
        <v>499</v>
      </c>
      <c r="B19" s="163">
        <f>SUM(C19:C19)</f>
        <v>7</v>
      </c>
      <c r="C19" s="159">
        <v>7</v>
      </c>
      <c r="D19" s="159"/>
      <c r="E19" s="159"/>
      <c r="F19" s="159"/>
      <c r="G19" s="332"/>
      <c r="H19" s="159"/>
    </row>
    <row r="20" spans="1:10">
      <c r="A20" s="23" t="s">
        <v>498</v>
      </c>
      <c r="B20" s="163">
        <f>SUM(C20:C20)</f>
        <v>0</v>
      </c>
      <c r="C20" s="159">
        <v>0</v>
      </c>
      <c r="D20" s="159"/>
      <c r="E20" s="159"/>
      <c r="F20" s="159"/>
      <c r="G20" s="332"/>
      <c r="H20" s="159"/>
    </row>
    <row r="21" spans="1:10">
      <c r="A21" s="23" t="s">
        <v>497</v>
      </c>
      <c r="B21" s="163">
        <f>SUM(C21:C21)</f>
        <v>0</v>
      </c>
      <c r="C21" s="159">
        <v>0</v>
      </c>
      <c r="D21" s="159"/>
      <c r="E21" s="159"/>
      <c r="F21" s="159"/>
      <c r="G21" s="332"/>
      <c r="H21" s="159"/>
    </row>
    <row r="22" spans="1:10" ht="23.25" customHeight="1">
      <c r="A22" s="326"/>
      <c r="B22" s="171"/>
      <c r="C22" s="171"/>
      <c r="D22" s="171"/>
      <c r="E22" s="171"/>
      <c r="F22" s="171"/>
      <c r="G22" s="299"/>
      <c r="H22" s="171"/>
      <c r="J22" s="344"/>
    </row>
    <row r="23" spans="1:10">
      <c r="A23" s="20" t="s">
        <v>496</v>
      </c>
      <c r="B23" s="161">
        <f>SUM(B11,B12,B18,B22,)</f>
        <v>134087</v>
      </c>
      <c r="C23" s="161">
        <f>SUM(C12,C18,C22,C11)</f>
        <v>134087</v>
      </c>
      <c r="D23" s="161">
        <f>SUM(D11,D12,D18,D22,)</f>
        <v>88147</v>
      </c>
      <c r="E23" s="161">
        <f>SUM(E11,E12,E18,E22,)</f>
        <v>35259</v>
      </c>
      <c r="F23" s="161">
        <f>SUM(F11,F12,F18,F22,)</f>
        <v>10674</v>
      </c>
      <c r="G23" s="331">
        <f>SUM(G11,G12,G18,G22,)</f>
        <v>483</v>
      </c>
      <c r="H23" s="161">
        <f>SUM(H11,H12,H18,H22,)</f>
        <v>2515</v>
      </c>
      <c r="J23" s="344"/>
    </row>
    <row r="24" spans="1:10">
      <c r="A24" s="23" t="s">
        <v>495</v>
      </c>
      <c r="B24" s="159">
        <f>SUM(C24:C24)</f>
        <v>0</v>
      </c>
      <c r="C24" s="159">
        <v>0</v>
      </c>
      <c r="D24" s="159"/>
      <c r="E24" s="159"/>
      <c r="F24" s="159"/>
      <c r="G24" s="332"/>
      <c r="H24" s="159"/>
    </row>
    <row r="25" spans="1:10">
      <c r="A25" s="23" t="s">
        <v>494</v>
      </c>
      <c r="B25" s="159">
        <f>SUM(C25:C25)</f>
        <v>0</v>
      </c>
      <c r="C25" s="159">
        <v>0</v>
      </c>
      <c r="D25" s="159"/>
      <c r="E25" s="159"/>
      <c r="F25" s="159"/>
      <c r="G25" s="332"/>
      <c r="H25" s="159"/>
    </row>
    <row r="26" spans="1:10">
      <c r="A26" s="20" t="s">
        <v>493</v>
      </c>
      <c r="B26" s="161">
        <f>SUM(C26)</f>
        <v>0</v>
      </c>
      <c r="C26" s="161">
        <f>SUM(C24:C25)</f>
        <v>0</v>
      </c>
      <c r="D26" s="161"/>
      <c r="E26" s="161"/>
      <c r="F26" s="161"/>
      <c r="G26" s="331"/>
      <c r="H26" s="161"/>
      <c r="J26" s="344"/>
    </row>
    <row r="27" spans="1:10">
      <c r="A27" s="23" t="s">
        <v>562</v>
      </c>
      <c r="B27" s="161">
        <f>SUM(C27:C27)</f>
        <v>19331</v>
      </c>
      <c r="C27" s="161">
        <v>19331</v>
      </c>
      <c r="D27" s="159"/>
      <c r="E27" s="159"/>
      <c r="F27" s="159"/>
      <c r="G27" s="332"/>
      <c r="H27" s="159"/>
      <c r="J27" s="293" t="s">
        <v>547</v>
      </c>
    </row>
    <row r="28" spans="1:10">
      <c r="A28" s="23" t="s">
        <v>492</v>
      </c>
      <c r="B28" s="161">
        <f>SUM(C28:C28)</f>
        <v>4835</v>
      </c>
      <c r="C28" s="161">
        <v>4835</v>
      </c>
      <c r="D28" s="159"/>
      <c r="E28" s="159"/>
      <c r="F28" s="159"/>
      <c r="G28" s="332"/>
      <c r="H28" s="159"/>
      <c r="J28" s="293" t="s">
        <v>548</v>
      </c>
    </row>
    <row r="29" spans="1:10">
      <c r="A29" s="23" t="s">
        <v>491</v>
      </c>
      <c r="B29" s="161">
        <f>SUM(C29:C29)</f>
        <v>0</v>
      </c>
      <c r="C29" s="161">
        <v>0</v>
      </c>
      <c r="D29" s="159"/>
      <c r="E29" s="159"/>
      <c r="F29" s="159"/>
      <c r="G29" s="332"/>
      <c r="H29" s="159"/>
      <c r="J29" s="293" t="s">
        <v>549</v>
      </c>
    </row>
    <row r="30" spans="1:10">
      <c r="A30" s="23" t="s">
        <v>490</v>
      </c>
      <c r="B30" s="159"/>
      <c r="C30" s="159"/>
      <c r="D30" s="159"/>
      <c r="E30" s="159"/>
      <c r="F30" s="159"/>
      <c r="G30" s="332"/>
      <c r="H30" s="159"/>
    </row>
    <row r="31" spans="1:10">
      <c r="A31" s="20" t="s">
        <v>489</v>
      </c>
      <c r="B31" s="161">
        <f>SUM(B23,B26,B27:B29)</f>
        <v>158253</v>
      </c>
      <c r="C31" s="161">
        <f>SUM(C23,C26,C27,C28,C29,C30,)</f>
        <v>158253</v>
      </c>
      <c r="D31" s="161">
        <f>SUM(D23,D26,D27,D28,D29,D30,)</f>
        <v>88147</v>
      </c>
      <c r="E31" s="161">
        <f>SUM(E23,E26,E27,E28,E29,E30,)</f>
        <v>35259</v>
      </c>
      <c r="F31" s="161">
        <f>SUM(F23,F26,F27,F28,F29,F30,)</f>
        <v>10674</v>
      </c>
      <c r="G31" s="331">
        <f t="shared" ref="G31" si="1">SUM(G23,G26,G27,G28,G29,G30,)</f>
        <v>483</v>
      </c>
      <c r="H31" s="161">
        <f>SUM(H23,H26,H27,H28,H29,H30,)</f>
        <v>2515</v>
      </c>
    </row>
    <row r="32" spans="1:10">
      <c r="A32" s="20"/>
      <c r="B32" s="161"/>
      <c r="C32" s="161"/>
      <c r="D32" s="161"/>
      <c r="E32" s="161"/>
      <c r="F32" s="161"/>
      <c r="G32" s="331"/>
      <c r="H32" s="161"/>
    </row>
    <row r="33" spans="1:10">
      <c r="A33" s="23" t="s">
        <v>488</v>
      </c>
      <c r="B33" s="163">
        <f t="shared" ref="B33:B41" si="2">SUM(C33:C33)</f>
        <v>187990</v>
      </c>
      <c r="C33" s="163">
        <v>187990</v>
      </c>
      <c r="D33" s="163"/>
      <c r="E33" s="163"/>
      <c r="F33" s="163"/>
      <c r="G33" s="333"/>
      <c r="H33" s="163"/>
      <c r="J33" s="293" t="s">
        <v>550</v>
      </c>
    </row>
    <row r="34" spans="1:10">
      <c r="A34" s="23" t="s">
        <v>487</v>
      </c>
      <c r="B34" s="163">
        <f t="shared" si="2"/>
        <v>1144</v>
      </c>
      <c r="C34" s="159">
        <v>1144</v>
      </c>
      <c r="D34" s="159"/>
      <c r="E34" s="159"/>
      <c r="F34" s="159"/>
      <c r="G34" s="332"/>
      <c r="H34" s="159"/>
    </row>
    <row r="35" spans="1:10">
      <c r="A35" s="23" t="s">
        <v>486</v>
      </c>
      <c r="B35" s="163">
        <f t="shared" si="2"/>
        <v>9153</v>
      </c>
      <c r="C35" s="159">
        <v>9153</v>
      </c>
      <c r="D35" s="159"/>
      <c r="E35" s="159"/>
      <c r="F35" s="159"/>
      <c r="G35" s="332"/>
      <c r="H35" s="159"/>
    </row>
    <row r="36" spans="1:10">
      <c r="A36" s="23" t="s">
        <v>485</v>
      </c>
      <c r="B36" s="163">
        <f t="shared" si="2"/>
        <v>-47564</v>
      </c>
      <c r="C36" s="159">
        <v>-47564</v>
      </c>
      <c r="D36" s="159"/>
      <c r="E36" s="159"/>
      <c r="F36" s="159"/>
      <c r="G36" s="332"/>
      <c r="H36" s="159"/>
    </row>
    <row r="37" spans="1:10">
      <c r="A37" s="23" t="s">
        <v>484</v>
      </c>
      <c r="B37" s="163">
        <f t="shared" si="2"/>
        <v>0</v>
      </c>
      <c r="C37" s="159"/>
      <c r="D37" s="159"/>
      <c r="E37" s="159"/>
      <c r="F37" s="159"/>
      <c r="G37" s="332"/>
      <c r="H37" s="159"/>
    </row>
    <row r="38" spans="1:10">
      <c r="A38" s="23" t="s">
        <v>483</v>
      </c>
      <c r="B38" s="163">
        <f t="shared" si="2"/>
        <v>2293</v>
      </c>
      <c r="C38" s="159">
        <v>2293</v>
      </c>
      <c r="D38" s="159"/>
      <c r="E38" s="159"/>
      <c r="F38" s="159"/>
      <c r="G38" s="332"/>
      <c r="H38" s="159"/>
    </row>
    <row r="39" spans="1:10">
      <c r="A39" s="20" t="s">
        <v>482</v>
      </c>
      <c r="B39" s="161">
        <f t="shared" si="2"/>
        <v>153016</v>
      </c>
      <c r="C39" s="161">
        <f>SUM(C33:C38)</f>
        <v>153016</v>
      </c>
      <c r="D39" s="161"/>
      <c r="E39" s="161"/>
      <c r="F39" s="161"/>
      <c r="G39" s="331"/>
      <c r="H39" s="161"/>
      <c r="J39" s="344"/>
    </row>
    <row r="40" spans="1:10">
      <c r="A40" s="20" t="s">
        <v>481</v>
      </c>
      <c r="B40" s="161">
        <f t="shared" si="2"/>
        <v>1855</v>
      </c>
      <c r="C40" s="161">
        <v>1855</v>
      </c>
      <c r="D40" s="328"/>
      <c r="E40" s="328"/>
      <c r="F40" s="328"/>
      <c r="G40" s="334"/>
      <c r="H40" s="328"/>
      <c r="J40" s="293" t="s">
        <v>551</v>
      </c>
    </row>
    <row r="41" spans="1:10">
      <c r="A41" s="20" t="s">
        <v>480</v>
      </c>
      <c r="B41" s="161">
        <f t="shared" si="2"/>
        <v>0</v>
      </c>
      <c r="C41" s="161"/>
      <c r="D41" s="159"/>
      <c r="E41" s="159"/>
      <c r="F41" s="159"/>
      <c r="G41" s="332"/>
      <c r="H41" s="159"/>
    </row>
    <row r="42" spans="1:10" ht="25.5">
      <c r="A42" s="326" t="s">
        <v>479</v>
      </c>
      <c r="B42" s="161"/>
      <c r="C42" s="161"/>
      <c r="D42" s="159"/>
      <c r="E42" s="159"/>
      <c r="F42" s="159"/>
      <c r="G42" s="332"/>
      <c r="H42" s="159"/>
    </row>
    <row r="43" spans="1:10">
      <c r="A43" s="20" t="s">
        <v>478</v>
      </c>
      <c r="B43" s="161">
        <f>SUM(C43:C43)</f>
        <v>3382</v>
      </c>
      <c r="C43" s="161">
        <v>3382</v>
      </c>
      <c r="D43" s="159"/>
      <c r="E43" s="159"/>
      <c r="F43" s="159"/>
      <c r="G43" s="332"/>
      <c r="H43" s="159"/>
      <c r="J43" s="293" t="s">
        <v>552</v>
      </c>
    </row>
    <row r="44" spans="1:10">
      <c r="A44" s="20" t="s">
        <v>477</v>
      </c>
      <c r="B44" s="161">
        <f>SUM(C44:C44)</f>
        <v>158253</v>
      </c>
      <c r="C44" s="161">
        <f>SUM(C39,C40,C45,C41,C42,C43,)</f>
        <v>158253</v>
      </c>
      <c r="D44" s="161"/>
      <c r="E44" s="161"/>
      <c r="F44" s="161"/>
      <c r="G44" s="331"/>
      <c r="H44" s="161"/>
      <c r="J44" s="293" t="s">
        <v>553</v>
      </c>
    </row>
    <row r="46" spans="1:10" s="293" customFormat="1" ht="36.75" customHeight="1">
      <c r="A46" s="335" t="s">
        <v>476</v>
      </c>
      <c r="B46" s="336" t="s">
        <v>475</v>
      </c>
    </row>
    <row r="47" spans="1:10" s="293" customFormat="1">
      <c r="A47" s="337"/>
      <c r="B47" s="337"/>
    </row>
    <row r="48" spans="1:10" s="293" customFormat="1">
      <c r="A48" s="338" t="s">
        <v>474</v>
      </c>
      <c r="B48" s="336" t="s">
        <v>473</v>
      </c>
    </row>
    <row r="49" spans="1:8" s="293" customFormat="1">
      <c r="A49" s="339"/>
      <c r="B49" s="340"/>
    </row>
    <row r="50" spans="1:8" s="293" customFormat="1">
      <c r="A50" s="339"/>
      <c r="B50" s="340"/>
    </row>
    <row r="51" spans="1:8" s="293" customFormat="1">
      <c r="H51" s="294" t="s">
        <v>300</v>
      </c>
    </row>
    <row r="52" spans="1:8" s="293" customFormat="1">
      <c r="A52" s="651" t="s">
        <v>224</v>
      </c>
      <c r="B52" s="651" t="s">
        <v>18</v>
      </c>
      <c r="C52" s="649" t="s">
        <v>511</v>
      </c>
      <c r="D52" s="646" t="s">
        <v>513</v>
      </c>
      <c r="E52" s="647"/>
      <c r="F52" s="648"/>
      <c r="G52" s="645" t="s">
        <v>539</v>
      </c>
      <c r="H52" s="645" t="s">
        <v>512</v>
      </c>
    </row>
    <row r="53" spans="1:8" s="293" customFormat="1" ht="33.75" customHeight="1">
      <c r="A53" s="652"/>
      <c r="B53" s="652"/>
      <c r="C53" s="650"/>
      <c r="D53" s="296" t="s">
        <v>510</v>
      </c>
      <c r="E53" s="296" t="s">
        <v>509</v>
      </c>
      <c r="F53" s="336" t="s">
        <v>508</v>
      </c>
      <c r="G53" s="645"/>
      <c r="H53" s="645"/>
    </row>
    <row r="54" spans="1:8" s="293" customFormat="1" ht="31.5" customHeight="1">
      <c r="A54" s="326" t="s">
        <v>540</v>
      </c>
      <c r="B54" s="171">
        <f>SUM(C54:D54)</f>
        <v>0</v>
      </c>
      <c r="C54" s="171">
        <v>0</v>
      </c>
      <c r="D54" s="171">
        <v>0</v>
      </c>
      <c r="E54" s="171">
        <v>0</v>
      </c>
      <c r="F54" s="171">
        <v>0</v>
      </c>
      <c r="G54" s="171">
        <v>0</v>
      </c>
      <c r="H54" s="299">
        <v>0</v>
      </c>
    </row>
    <row r="55" spans="1:8" s="293" customFormat="1">
      <c r="A55" s="339"/>
      <c r="B55" s="340"/>
    </row>
    <row r="56" spans="1:8" s="293" customFormat="1"/>
    <row r="57" spans="1:8" s="293" customFormat="1">
      <c r="A57" s="341" t="s">
        <v>224</v>
      </c>
      <c r="B57" s="341" t="s">
        <v>541</v>
      </c>
      <c r="C57" s="341" t="s">
        <v>542</v>
      </c>
    </row>
    <row r="58" spans="1:8" s="293" customFormat="1">
      <c r="A58" s="342" t="s">
        <v>543</v>
      </c>
      <c r="B58" s="343">
        <v>0</v>
      </c>
      <c r="C58" s="343">
        <v>0</v>
      </c>
    </row>
    <row r="59" spans="1:8" s="293" customFormat="1">
      <c r="A59" s="342" t="s">
        <v>544</v>
      </c>
      <c r="B59" s="343">
        <v>0</v>
      </c>
      <c r="C59" s="343">
        <v>0</v>
      </c>
    </row>
    <row r="60" spans="1:8" s="293" customFormat="1">
      <c r="A60" s="342" t="s">
        <v>545</v>
      </c>
      <c r="B60" s="343">
        <v>0</v>
      </c>
      <c r="C60" s="343">
        <v>0</v>
      </c>
    </row>
    <row r="61" spans="1:8" s="293" customFormat="1">
      <c r="A61" s="342" t="s">
        <v>546</v>
      </c>
      <c r="B61" s="343">
        <v>0</v>
      </c>
      <c r="C61" s="343">
        <v>0</v>
      </c>
    </row>
    <row r="62" spans="1:8" s="293" customFormat="1"/>
    <row r="63" spans="1:8" s="293" customFormat="1"/>
    <row r="64" spans="1:8" s="293" customFormat="1"/>
    <row r="65" s="293" customFormat="1"/>
    <row r="66" s="293" customFormat="1"/>
    <row r="67" s="293" customFormat="1"/>
    <row r="68" s="293" customFormat="1"/>
    <row r="69" s="293" customFormat="1"/>
  </sheetData>
  <mergeCells count="15">
    <mergeCell ref="H52:H53"/>
    <mergeCell ref="D52:F52"/>
    <mergeCell ref="C52:C53"/>
    <mergeCell ref="A52:A53"/>
    <mergeCell ref="B52:B53"/>
    <mergeCell ref="G52:G53"/>
    <mergeCell ref="F1:H1"/>
    <mergeCell ref="A3:H3"/>
    <mergeCell ref="A5:H5"/>
    <mergeCell ref="A6:H6"/>
    <mergeCell ref="A9:A10"/>
    <mergeCell ref="B9:B10"/>
    <mergeCell ref="D9:F9"/>
    <mergeCell ref="H9:H10"/>
    <mergeCell ref="G9:G10"/>
  </mergeCells>
  <pageMargins left="0.7" right="0.7" top="0.75" bottom="0.75" header="0.3" footer="0.3"/>
  <pageSetup paperSize="9"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33"/>
  <sheetViews>
    <sheetView view="pageBreakPreview" zoomScale="60" zoomScaleNormal="100" workbookViewId="0">
      <selection activeCell="A4" sqref="A4:C4"/>
    </sheetView>
  </sheetViews>
  <sheetFormatPr defaultRowHeight="12.75"/>
  <cols>
    <col min="1" max="1" width="43.140625" customWidth="1"/>
    <col min="2" max="2" width="17.5703125" customWidth="1"/>
    <col min="3" max="3" width="14.140625" customWidth="1"/>
    <col min="257" max="257" width="43.140625" customWidth="1"/>
    <col min="258" max="258" width="17.5703125" customWidth="1"/>
    <col min="259" max="259" width="14.140625" customWidth="1"/>
    <col min="513" max="513" width="43.140625" customWidth="1"/>
    <col min="514" max="514" width="17.5703125" customWidth="1"/>
    <col min="515" max="515" width="14.140625" customWidth="1"/>
    <col min="769" max="769" width="43.140625" customWidth="1"/>
    <col min="770" max="770" width="17.5703125" customWidth="1"/>
    <col min="771" max="771" width="14.140625" customWidth="1"/>
    <col min="1025" max="1025" width="43.140625" customWidth="1"/>
    <col min="1026" max="1026" width="17.5703125" customWidth="1"/>
    <col min="1027" max="1027" width="14.140625" customWidth="1"/>
    <col min="1281" max="1281" width="43.140625" customWidth="1"/>
    <col min="1282" max="1282" width="17.5703125" customWidth="1"/>
    <col min="1283" max="1283" width="14.140625" customWidth="1"/>
    <col min="1537" max="1537" width="43.140625" customWidth="1"/>
    <col min="1538" max="1538" width="17.5703125" customWidth="1"/>
    <col min="1539" max="1539" width="14.140625" customWidth="1"/>
    <col min="1793" max="1793" width="43.140625" customWidth="1"/>
    <col min="1794" max="1794" width="17.5703125" customWidth="1"/>
    <col min="1795" max="1795" width="14.140625" customWidth="1"/>
    <col min="2049" max="2049" width="43.140625" customWidth="1"/>
    <col min="2050" max="2050" width="17.5703125" customWidth="1"/>
    <col min="2051" max="2051" width="14.140625" customWidth="1"/>
    <col min="2305" max="2305" width="43.140625" customWidth="1"/>
    <col min="2306" max="2306" width="17.5703125" customWidth="1"/>
    <col min="2307" max="2307" width="14.140625" customWidth="1"/>
    <col min="2561" max="2561" width="43.140625" customWidth="1"/>
    <col min="2562" max="2562" width="17.5703125" customWidth="1"/>
    <col min="2563" max="2563" width="14.140625" customWidth="1"/>
    <col min="2817" max="2817" width="43.140625" customWidth="1"/>
    <col min="2818" max="2818" width="17.5703125" customWidth="1"/>
    <col min="2819" max="2819" width="14.140625" customWidth="1"/>
    <col min="3073" max="3073" width="43.140625" customWidth="1"/>
    <col min="3074" max="3074" width="17.5703125" customWidth="1"/>
    <col min="3075" max="3075" width="14.140625" customWidth="1"/>
    <col min="3329" max="3329" width="43.140625" customWidth="1"/>
    <col min="3330" max="3330" width="17.5703125" customWidth="1"/>
    <col min="3331" max="3331" width="14.140625" customWidth="1"/>
    <col min="3585" max="3585" width="43.140625" customWidth="1"/>
    <col min="3586" max="3586" width="17.5703125" customWidth="1"/>
    <col min="3587" max="3587" width="14.140625" customWidth="1"/>
    <col min="3841" max="3841" width="43.140625" customWidth="1"/>
    <col min="3842" max="3842" width="17.5703125" customWidth="1"/>
    <col min="3843" max="3843" width="14.140625" customWidth="1"/>
    <col min="4097" max="4097" width="43.140625" customWidth="1"/>
    <col min="4098" max="4098" width="17.5703125" customWidth="1"/>
    <col min="4099" max="4099" width="14.140625" customWidth="1"/>
    <col min="4353" max="4353" width="43.140625" customWidth="1"/>
    <col min="4354" max="4354" width="17.5703125" customWidth="1"/>
    <col min="4355" max="4355" width="14.140625" customWidth="1"/>
    <col min="4609" max="4609" width="43.140625" customWidth="1"/>
    <col min="4610" max="4610" width="17.5703125" customWidth="1"/>
    <col min="4611" max="4611" width="14.140625" customWidth="1"/>
    <col min="4865" max="4865" width="43.140625" customWidth="1"/>
    <col min="4866" max="4866" width="17.5703125" customWidth="1"/>
    <col min="4867" max="4867" width="14.140625" customWidth="1"/>
    <col min="5121" max="5121" width="43.140625" customWidth="1"/>
    <col min="5122" max="5122" width="17.5703125" customWidth="1"/>
    <col min="5123" max="5123" width="14.140625" customWidth="1"/>
    <col min="5377" max="5377" width="43.140625" customWidth="1"/>
    <col min="5378" max="5378" width="17.5703125" customWidth="1"/>
    <col min="5379" max="5379" width="14.140625" customWidth="1"/>
    <col min="5633" max="5633" width="43.140625" customWidth="1"/>
    <col min="5634" max="5634" width="17.5703125" customWidth="1"/>
    <col min="5635" max="5635" width="14.140625" customWidth="1"/>
    <col min="5889" max="5889" width="43.140625" customWidth="1"/>
    <col min="5890" max="5890" width="17.5703125" customWidth="1"/>
    <col min="5891" max="5891" width="14.140625" customWidth="1"/>
    <col min="6145" max="6145" width="43.140625" customWidth="1"/>
    <col min="6146" max="6146" width="17.5703125" customWidth="1"/>
    <col min="6147" max="6147" width="14.140625" customWidth="1"/>
    <col min="6401" max="6401" width="43.140625" customWidth="1"/>
    <col min="6402" max="6402" width="17.5703125" customWidth="1"/>
    <col min="6403" max="6403" width="14.140625" customWidth="1"/>
    <col min="6657" max="6657" width="43.140625" customWidth="1"/>
    <col min="6658" max="6658" width="17.5703125" customWidth="1"/>
    <col min="6659" max="6659" width="14.140625" customWidth="1"/>
    <col min="6913" max="6913" width="43.140625" customWidth="1"/>
    <col min="6914" max="6914" width="17.5703125" customWidth="1"/>
    <col min="6915" max="6915" width="14.140625" customWidth="1"/>
    <col min="7169" max="7169" width="43.140625" customWidth="1"/>
    <col min="7170" max="7170" width="17.5703125" customWidth="1"/>
    <col min="7171" max="7171" width="14.140625" customWidth="1"/>
    <col min="7425" max="7425" width="43.140625" customWidth="1"/>
    <col min="7426" max="7426" width="17.5703125" customWidth="1"/>
    <col min="7427" max="7427" width="14.140625" customWidth="1"/>
    <col min="7681" max="7681" width="43.140625" customWidth="1"/>
    <col min="7682" max="7682" width="17.5703125" customWidth="1"/>
    <col min="7683" max="7683" width="14.140625" customWidth="1"/>
    <col min="7937" max="7937" width="43.140625" customWidth="1"/>
    <col min="7938" max="7938" width="17.5703125" customWidth="1"/>
    <col min="7939" max="7939" width="14.140625" customWidth="1"/>
    <col min="8193" max="8193" width="43.140625" customWidth="1"/>
    <col min="8194" max="8194" width="17.5703125" customWidth="1"/>
    <col min="8195" max="8195" width="14.140625" customWidth="1"/>
    <col min="8449" max="8449" width="43.140625" customWidth="1"/>
    <col min="8450" max="8450" width="17.5703125" customWidth="1"/>
    <col min="8451" max="8451" width="14.140625" customWidth="1"/>
    <col min="8705" max="8705" width="43.140625" customWidth="1"/>
    <col min="8706" max="8706" width="17.5703125" customWidth="1"/>
    <col min="8707" max="8707" width="14.140625" customWidth="1"/>
    <col min="8961" max="8961" width="43.140625" customWidth="1"/>
    <col min="8962" max="8962" width="17.5703125" customWidth="1"/>
    <col min="8963" max="8963" width="14.140625" customWidth="1"/>
    <col min="9217" max="9217" width="43.140625" customWidth="1"/>
    <col min="9218" max="9218" width="17.5703125" customWidth="1"/>
    <col min="9219" max="9219" width="14.140625" customWidth="1"/>
    <col min="9473" max="9473" width="43.140625" customWidth="1"/>
    <col min="9474" max="9474" width="17.5703125" customWidth="1"/>
    <col min="9475" max="9475" width="14.140625" customWidth="1"/>
    <col min="9729" max="9729" width="43.140625" customWidth="1"/>
    <col min="9730" max="9730" width="17.5703125" customWidth="1"/>
    <col min="9731" max="9731" width="14.140625" customWidth="1"/>
    <col min="9985" max="9985" width="43.140625" customWidth="1"/>
    <col min="9986" max="9986" width="17.5703125" customWidth="1"/>
    <col min="9987" max="9987" width="14.140625" customWidth="1"/>
    <col min="10241" max="10241" width="43.140625" customWidth="1"/>
    <col min="10242" max="10242" width="17.5703125" customWidth="1"/>
    <col min="10243" max="10243" width="14.140625" customWidth="1"/>
    <col min="10497" max="10497" width="43.140625" customWidth="1"/>
    <col min="10498" max="10498" width="17.5703125" customWidth="1"/>
    <col min="10499" max="10499" width="14.140625" customWidth="1"/>
    <col min="10753" max="10753" width="43.140625" customWidth="1"/>
    <col min="10754" max="10754" width="17.5703125" customWidth="1"/>
    <col min="10755" max="10755" width="14.140625" customWidth="1"/>
    <col min="11009" max="11009" width="43.140625" customWidth="1"/>
    <col min="11010" max="11010" width="17.5703125" customWidth="1"/>
    <col min="11011" max="11011" width="14.140625" customWidth="1"/>
    <col min="11265" max="11265" width="43.140625" customWidth="1"/>
    <col min="11266" max="11266" width="17.5703125" customWidth="1"/>
    <col min="11267" max="11267" width="14.140625" customWidth="1"/>
    <col min="11521" max="11521" width="43.140625" customWidth="1"/>
    <col min="11522" max="11522" width="17.5703125" customWidth="1"/>
    <col min="11523" max="11523" width="14.140625" customWidth="1"/>
    <col min="11777" max="11777" width="43.140625" customWidth="1"/>
    <col min="11778" max="11778" width="17.5703125" customWidth="1"/>
    <col min="11779" max="11779" width="14.140625" customWidth="1"/>
    <col min="12033" max="12033" width="43.140625" customWidth="1"/>
    <col min="12034" max="12034" width="17.5703125" customWidth="1"/>
    <col min="12035" max="12035" width="14.140625" customWidth="1"/>
    <col min="12289" max="12289" width="43.140625" customWidth="1"/>
    <col min="12290" max="12290" width="17.5703125" customWidth="1"/>
    <col min="12291" max="12291" width="14.140625" customWidth="1"/>
    <col min="12545" max="12545" width="43.140625" customWidth="1"/>
    <col min="12546" max="12546" width="17.5703125" customWidth="1"/>
    <col min="12547" max="12547" width="14.140625" customWidth="1"/>
    <col min="12801" max="12801" width="43.140625" customWidth="1"/>
    <col min="12802" max="12802" width="17.5703125" customWidth="1"/>
    <col min="12803" max="12803" width="14.140625" customWidth="1"/>
    <col min="13057" max="13057" width="43.140625" customWidth="1"/>
    <col min="13058" max="13058" width="17.5703125" customWidth="1"/>
    <col min="13059" max="13059" width="14.140625" customWidth="1"/>
    <col min="13313" max="13313" width="43.140625" customWidth="1"/>
    <col min="13314" max="13314" width="17.5703125" customWidth="1"/>
    <col min="13315" max="13315" width="14.140625" customWidth="1"/>
    <col min="13569" max="13569" width="43.140625" customWidth="1"/>
    <col min="13570" max="13570" width="17.5703125" customWidth="1"/>
    <col min="13571" max="13571" width="14.140625" customWidth="1"/>
    <col min="13825" max="13825" width="43.140625" customWidth="1"/>
    <col min="13826" max="13826" width="17.5703125" customWidth="1"/>
    <col min="13827" max="13827" width="14.140625" customWidth="1"/>
    <col min="14081" max="14081" width="43.140625" customWidth="1"/>
    <col min="14082" max="14082" width="17.5703125" customWidth="1"/>
    <col min="14083" max="14083" width="14.140625" customWidth="1"/>
    <col min="14337" max="14337" width="43.140625" customWidth="1"/>
    <col min="14338" max="14338" width="17.5703125" customWidth="1"/>
    <col min="14339" max="14339" width="14.140625" customWidth="1"/>
    <col min="14593" max="14593" width="43.140625" customWidth="1"/>
    <col min="14594" max="14594" width="17.5703125" customWidth="1"/>
    <col min="14595" max="14595" width="14.140625" customWidth="1"/>
    <col min="14849" max="14849" width="43.140625" customWidth="1"/>
    <col min="14850" max="14850" width="17.5703125" customWidth="1"/>
    <col min="14851" max="14851" width="14.140625" customWidth="1"/>
    <col min="15105" max="15105" width="43.140625" customWidth="1"/>
    <col min="15106" max="15106" width="17.5703125" customWidth="1"/>
    <col min="15107" max="15107" width="14.140625" customWidth="1"/>
    <col min="15361" max="15361" width="43.140625" customWidth="1"/>
    <col min="15362" max="15362" width="17.5703125" customWidth="1"/>
    <col min="15363" max="15363" width="14.140625" customWidth="1"/>
    <col min="15617" max="15617" width="43.140625" customWidth="1"/>
    <col min="15618" max="15618" width="17.5703125" customWidth="1"/>
    <col min="15619" max="15619" width="14.140625" customWidth="1"/>
    <col min="15873" max="15873" width="43.140625" customWidth="1"/>
    <col min="15874" max="15874" width="17.5703125" customWidth="1"/>
    <col min="15875" max="15875" width="14.140625" customWidth="1"/>
    <col min="16129" max="16129" width="43.140625" customWidth="1"/>
    <col min="16130" max="16130" width="17.5703125" customWidth="1"/>
    <col min="16131" max="16131" width="14.140625" customWidth="1"/>
  </cols>
  <sheetData>
    <row r="1" spans="1:3">
      <c r="B1" s="638"/>
      <c r="C1" s="638"/>
    </row>
    <row r="3" spans="1:3">
      <c r="A3" s="464" t="s">
        <v>625</v>
      </c>
      <c r="B3" s="464"/>
      <c r="C3" s="464"/>
    </row>
    <row r="4" spans="1:3">
      <c r="A4" s="464" t="s">
        <v>598</v>
      </c>
      <c r="B4" s="464"/>
      <c r="C4" s="465"/>
    </row>
    <row r="5" spans="1:3">
      <c r="A5" s="464" t="s">
        <v>560</v>
      </c>
      <c r="B5" s="464"/>
      <c r="C5" s="465"/>
    </row>
    <row r="8" spans="1:3" ht="12.75" customHeight="1">
      <c r="A8" s="7"/>
      <c r="B8" s="640" t="s">
        <v>514</v>
      </c>
      <c r="C8" s="657" t="s">
        <v>66</v>
      </c>
    </row>
    <row r="9" spans="1:3">
      <c r="A9" s="7"/>
      <c r="B9" s="590"/>
      <c r="C9" s="590"/>
    </row>
    <row r="10" spans="1:3">
      <c r="A10" s="653" t="s">
        <v>515</v>
      </c>
      <c r="B10" s="653"/>
      <c r="C10" s="653"/>
    </row>
    <row r="11" spans="1:3">
      <c r="A11" s="21"/>
      <c r="B11" s="21"/>
      <c r="C11" s="21"/>
    </row>
    <row r="12" spans="1:3">
      <c r="A12" s="23" t="s">
        <v>516</v>
      </c>
      <c r="B12" s="79">
        <v>1855</v>
      </c>
      <c r="C12" s="79">
        <f>SUM(B12:B12)</f>
        <v>1855</v>
      </c>
    </row>
    <row r="13" spans="1:3">
      <c r="A13" s="23" t="s">
        <v>517</v>
      </c>
      <c r="B13" s="79"/>
      <c r="C13" s="79">
        <f>SUM(B13:B13)</f>
        <v>0</v>
      </c>
    </row>
    <row r="14" spans="1:3">
      <c r="A14" s="21"/>
      <c r="B14" s="79"/>
      <c r="C14" s="79"/>
    </row>
    <row r="15" spans="1:3">
      <c r="A15" s="20" t="s">
        <v>298</v>
      </c>
      <c r="B15" s="145">
        <f>SUM(B12:B13)</f>
        <v>1855</v>
      </c>
      <c r="C15" s="145">
        <f>SUM(C12:C13)</f>
        <v>1855</v>
      </c>
    </row>
    <row r="16" spans="1:3">
      <c r="A16" s="21"/>
      <c r="B16" s="21"/>
      <c r="C16" s="21"/>
    </row>
    <row r="17" spans="1:3">
      <c r="A17" s="21"/>
      <c r="B17" s="21"/>
      <c r="C17" s="21"/>
    </row>
    <row r="18" spans="1:3">
      <c r="A18" s="495" t="s">
        <v>518</v>
      </c>
      <c r="B18" s="496"/>
      <c r="C18" s="497"/>
    </row>
    <row r="19" spans="1:3">
      <c r="A19" s="21"/>
      <c r="B19" s="21"/>
      <c r="C19" s="21"/>
    </row>
    <row r="20" spans="1:3" ht="60" customHeight="1">
      <c r="A20" s="329" t="s">
        <v>519</v>
      </c>
      <c r="B20" s="282">
        <v>0</v>
      </c>
      <c r="C20" s="282">
        <f t="shared" ref="C20:C26" si="0">SUM(B20:B20)</f>
        <v>0</v>
      </c>
    </row>
    <row r="21" spans="1:3" ht="60" customHeight="1">
      <c r="A21" s="329" t="s">
        <v>520</v>
      </c>
      <c r="B21" s="282">
        <v>0</v>
      </c>
      <c r="C21" s="282">
        <f t="shared" si="0"/>
        <v>0</v>
      </c>
    </row>
    <row r="22" spans="1:3" ht="60" customHeight="1">
      <c r="A22" s="329" t="s">
        <v>521</v>
      </c>
      <c r="B22" s="282">
        <v>0</v>
      </c>
      <c r="C22" s="282">
        <f t="shared" si="0"/>
        <v>0</v>
      </c>
    </row>
    <row r="23" spans="1:3" ht="60" customHeight="1">
      <c r="A23" s="329" t="s">
        <v>522</v>
      </c>
      <c r="B23" s="282">
        <v>0</v>
      </c>
      <c r="C23" s="282">
        <f t="shared" si="0"/>
        <v>0</v>
      </c>
    </row>
    <row r="24" spans="1:3" ht="60" customHeight="1">
      <c r="A24" s="329" t="s">
        <v>523</v>
      </c>
      <c r="B24" s="282">
        <v>0</v>
      </c>
      <c r="C24" s="282">
        <f t="shared" si="0"/>
        <v>0</v>
      </c>
    </row>
    <row r="25" spans="1:3" ht="60" customHeight="1">
      <c r="A25" s="329" t="s">
        <v>524</v>
      </c>
      <c r="B25" s="282">
        <v>0</v>
      </c>
      <c r="C25" s="282">
        <f t="shared" si="0"/>
        <v>0</v>
      </c>
    </row>
    <row r="26" spans="1:3" ht="60" customHeight="1">
      <c r="A26" s="329" t="s">
        <v>525</v>
      </c>
      <c r="B26" s="282">
        <v>0</v>
      </c>
      <c r="C26" s="282">
        <f t="shared" si="0"/>
        <v>0</v>
      </c>
    </row>
    <row r="27" spans="1:3">
      <c r="A27" s="21"/>
      <c r="B27" s="21"/>
      <c r="C27" s="21"/>
    </row>
    <row r="28" spans="1:3">
      <c r="A28" s="20" t="s">
        <v>298</v>
      </c>
      <c r="B28" s="20">
        <f>SUM(B20:B26)</f>
        <v>0</v>
      </c>
      <c r="C28" s="20">
        <f>SUM(C20:C26)</f>
        <v>0</v>
      </c>
    </row>
    <row r="29" spans="1:3">
      <c r="A29" s="654" t="s">
        <v>526</v>
      </c>
      <c r="B29" s="655"/>
      <c r="C29" s="656"/>
    </row>
    <row r="30" spans="1:3">
      <c r="A30" s="21"/>
      <c r="B30" s="21"/>
      <c r="C30" s="21"/>
    </row>
    <row r="31" spans="1:3">
      <c r="A31" s="330" t="s">
        <v>527</v>
      </c>
      <c r="B31" s="79">
        <v>1613</v>
      </c>
      <c r="C31" s="79">
        <f>SUM(B31:B31)</f>
        <v>1613</v>
      </c>
    </row>
    <row r="32" spans="1:3">
      <c r="A32" s="21" t="s">
        <v>528</v>
      </c>
      <c r="B32" s="79">
        <v>0</v>
      </c>
      <c r="C32" s="79">
        <f>SUM(B32:B32)</f>
        <v>0</v>
      </c>
    </row>
    <row r="33" spans="1:3">
      <c r="A33" s="20" t="s">
        <v>298</v>
      </c>
      <c r="B33" s="145">
        <f>SUM(B31:B32)</f>
        <v>1613</v>
      </c>
      <c r="C33" s="145">
        <f>SUM(C31:C32)</f>
        <v>1613</v>
      </c>
    </row>
  </sheetData>
  <mergeCells count="9">
    <mergeCell ref="A10:C10"/>
    <mergeCell ref="A18:C18"/>
    <mergeCell ref="A29:C29"/>
    <mergeCell ref="B1:C1"/>
    <mergeCell ref="A3:C3"/>
    <mergeCell ref="A4:C4"/>
    <mergeCell ref="A5:C5"/>
    <mergeCell ref="B8:B9"/>
    <mergeCell ref="C8:C9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3:E25"/>
  <sheetViews>
    <sheetView view="pageBreakPreview" zoomScale="60" zoomScaleNormal="100" workbookViewId="0">
      <selection activeCell="A4" sqref="A4:C4"/>
    </sheetView>
  </sheetViews>
  <sheetFormatPr defaultRowHeight="12.75"/>
  <cols>
    <col min="1" max="1" width="47.85546875" customWidth="1"/>
    <col min="2" max="2" width="19.140625" customWidth="1"/>
    <col min="3" max="3" width="16.5703125" customWidth="1"/>
    <col min="257" max="257" width="47.85546875" customWidth="1"/>
    <col min="258" max="258" width="19.140625" customWidth="1"/>
    <col min="259" max="259" width="16.5703125" customWidth="1"/>
    <col min="513" max="513" width="47.85546875" customWidth="1"/>
    <col min="514" max="514" width="19.140625" customWidth="1"/>
    <col min="515" max="515" width="16.5703125" customWidth="1"/>
    <col min="769" max="769" width="47.85546875" customWidth="1"/>
    <col min="770" max="770" width="19.140625" customWidth="1"/>
    <col min="771" max="771" width="16.5703125" customWidth="1"/>
    <col min="1025" max="1025" width="47.85546875" customWidth="1"/>
    <col min="1026" max="1026" width="19.140625" customWidth="1"/>
    <col min="1027" max="1027" width="16.5703125" customWidth="1"/>
    <col min="1281" max="1281" width="47.85546875" customWidth="1"/>
    <col min="1282" max="1282" width="19.140625" customWidth="1"/>
    <col min="1283" max="1283" width="16.5703125" customWidth="1"/>
    <col min="1537" max="1537" width="47.85546875" customWidth="1"/>
    <col min="1538" max="1538" width="19.140625" customWidth="1"/>
    <col min="1539" max="1539" width="16.5703125" customWidth="1"/>
    <col min="1793" max="1793" width="47.85546875" customWidth="1"/>
    <col min="1794" max="1794" width="19.140625" customWidth="1"/>
    <col min="1795" max="1795" width="16.5703125" customWidth="1"/>
    <col min="2049" max="2049" width="47.85546875" customWidth="1"/>
    <col min="2050" max="2050" width="19.140625" customWidth="1"/>
    <col min="2051" max="2051" width="16.5703125" customWidth="1"/>
    <col min="2305" max="2305" width="47.85546875" customWidth="1"/>
    <col min="2306" max="2306" width="19.140625" customWidth="1"/>
    <col min="2307" max="2307" width="16.5703125" customWidth="1"/>
    <col min="2561" max="2561" width="47.85546875" customWidth="1"/>
    <col min="2562" max="2562" width="19.140625" customWidth="1"/>
    <col min="2563" max="2563" width="16.5703125" customWidth="1"/>
    <col min="2817" max="2817" width="47.85546875" customWidth="1"/>
    <col min="2818" max="2818" width="19.140625" customWidth="1"/>
    <col min="2819" max="2819" width="16.5703125" customWidth="1"/>
    <col min="3073" max="3073" width="47.85546875" customWidth="1"/>
    <col min="3074" max="3074" width="19.140625" customWidth="1"/>
    <col min="3075" max="3075" width="16.5703125" customWidth="1"/>
    <col min="3329" max="3329" width="47.85546875" customWidth="1"/>
    <col min="3330" max="3330" width="19.140625" customWidth="1"/>
    <col min="3331" max="3331" width="16.5703125" customWidth="1"/>
    <col min="3585" max="3585" width="47.85546875" customWidth="1"/>
    <col min="3586" max="3586" width="19.140625" customWidth="1"/>
    <col min="3587" max="3587" width="16.5703125" customWidth="1"/>
    <col min="3841" max="3841" width="47.85546875" customWidth="1"/>
    <col min="3842" max="3842" width="19.140625" customWidth="1"/>
    <col min="3843" max="3843" width="16.5703125" customWidth="1"/>
    <col min="4097" max="4097" width="47.85546875" customWidth="1"/>
    <col min="4098" max="4098" width="19.140625" customWidth="1"/>
    <col min="4099" max="4099" width="16.5703125" customWidth="1"/>
    <col min="4353" max="4353" width="47.85546875" customWidth="1"/>
    <col min="4354" max="4354" width="19.140625" customWidth="1"/>
    <col min="4355" max="4355" width="16.5703125" customWidth="1"/>
    <col min="4609" max="4609" width="47.85546875" customWidth="1"/>
    <col min="4610" max="4610" width="19.140625" customWidth="1"/>
    <col min="4611" max="4611" width="16.5703125" customWidth="1"/>
    <col min="4865" max="4865" width="47.85546875" customWidth="1"/>
    <col min="4866" max="4866" width="19.140625" customWidth="1"/>
    <col min="4867" max="4867" width="16.5703125" customWidth="1"/>
    <col min="5121" max="5121" width="47.85546875" customWidth="1"/>
    <col min="5122" max="5122" width="19.140625" customWidth="1"/>
    <col min="5123" max="5123" width="16.5703125" customWidth="1"/>
    <col min="5377" max="5377" width="47.85546875" customWidth="1"/>
    <col min="5378" max="5378" width="19.140625" customWidth="1"/>
    <col min="5379" max="5379" width="16.5703125" customWidth="1"/>
    <col min="5633" max="5633" width="47.85546875" customWidth="1"/>
    <col min="5634" max="5634" width="19.140625" customWidth="1"/>
    <col min="5635" max="5635" width="16.5703125" customWidth="1"/>
    <col min="5889" max="5889" width="47.85546875" customWidth="1"/>
    <col min="5890" max="5890" width="19.140625" customWidth="1"/>
    <col min="5891" max="5891" width="16.5703125" customWidth="1"/>
    <col min="6145" max="6145" width="47.85546875" customWidth="1"/>
    <col min="6146" max="6146" width="19.140625" customWidth="1"/>
    <col min="6147" max="6147" width="16.5703125" customWidth="1"/>
    <col min="6401" max="6401" width="47.85546875" customWidth="1"/>
    <col min="6402" max="6402" width="19.140625" customWidth="1"/>
    <col min="6403" max="6403" width="16.5703125" customWidth="1"/>
    <col min="6657" max="6657" width="47.85546875" customWidth="1"/>
    <col min="6658" max="6658" width="19.140625" customWidth="1"/>
    <col min="6659" max="6659" width="16.5703125" customWidth="1"/>
    <col min="6913" max="6913" width="47.85546875" customWidth="1"/>
    <col min="6914" max="6914" width="19.140625" customWidth="1"/>
    <col min="6915" max="6915" width="16.5703125" customWidth="1"/>
    <col min="7169" max="7169" width="47.85546875" customWidth="1"/>
    <col min="7170" max="7170" width="19.140625" customWidth="1"/>
    <col min="7171" max="7171" width="16.5703125" customWidth="1"/>
    <col min="7425" max="7425" width="47.85546875" customWidth="1"/>
    <col min="7426" max="7426" width="19.140625" customWidth="1"/>
    <col min="7427" max="7427" width="16.5703125" customWidth="1"/>
    <col min="7681" max="7681" width="47.85546875" customWidth="1"/>
    <col min="7682" max="7682" width="19.140625" customWidth="1"/>
    <col min="7683" max="7683" width="16.5703125" customWidth="1"/>
    <col min="7937" max="7937" width="47.85546875" customWidth="1"/>
    <col min="7938" max="7938" width="19.140625" customWidth="1"/>
    <col min="7939" max="7939" width="16.5703125" customWidth="1"/>
    <col min="8193" max="8193" width="47.85546875" customWidth="1"/>
    <col min="8194" max="8194" width="19.140625" customWidth="1"/>
    <col min="8195" max="8195" width="16.5703125" customWidth="1"/>
    <col min="8449" max="8449" width="47.85546875" customWidth="1"/>
    <col min="8450" max="8450" width="19.140625" customWidth="1"/>
    <col min="8451" max="8451" width="16.5703125" customWidth="1"/>
    <col min="8705" max="8705" width="47.85546875" customWidth="1"/>
    <col min="8706" max="8706" width="19.140625" customWidth="1"/>
    <col min="8707" max="8707" width="16.5703125" customWidth="1"/>
    <col min="8961" max="8961" width="47.85546875" customWidth="1"/>
    <col min="8962" max="8962" width="19.140625" customWidth="1"/>
    <col min="8963" max="8963" width="16.5703125" customWidth="1"/>
    <col min="9217" max="9217" width="47.85546875" customWidth="1"/>
    <col min="9218" max="9218" width="19.140625" customWidth="1"/>
    <col min="9219" max="9219" width="16.5703125" customWidth="1"/>
    <col min="9473" max="9473" width="47.85546875" customWidth="1"/>
    <col min="9474" max="9474" width="19.140625" customWidth="1"/>
    <col min="9475" max="9475" width="16.5703125" customWidth="1"/>
    <col min="9729" max="9729" width="47.85546875" customWidth="1"/>
    <col min="9730" max="9730" width="19.140625" customWidth="1"/>
    <col min="9731" max="9731" width="16.5703125" customWidth="1"/>
    <col min="9985" max="9985" width="47.85546875" customWidth="1"/>
    <col min="9986" max="9986" width="19.140625" customWidth="1"/>
    <col min="9987" max="9987" width="16.5703125" customWidth="1"/>
    <col min="10241" max="10241" width="47.85546875" customWidth="1"/>
    <col min="10242" max="10242" width="19.140625" customWidth="1"/>
    <col min="10243" max="10243" width="16.5703125" customWidth="1"/>
    <col min="10497" max="10497" width="47.85546875" customWidth="1"/>
    <col min="10498" max="10498" width="19.140625" customWidth="1"/>
    <col min="10499" max="10499" width="16.5703125" customWidth="1"/>
    <col min="10753" max="10753" width="47.85546875" customWidth="1"/>
    <col min="10754" max="10754" width="19.140625" customWidth="1"/>
    <col min="10755" max="10755" width="16.5703125" customWidth="1"/>
    <col min="11009" max="11009" width="47.85546875" customWidth="1"/>
    <col min="11010" max="11010" width="19.140625" customWidth="1"/>
    <col min="11011" max="11011" width="16.5703125" customWidth="1"/>
    <col min="11265" max="11265" width="47.85546875" customWidth="1"/>
    <col min="11266" max="11266" width="19.140625" customWidth="1"/>
    <col min="11267" max="11267" width="16.5703125" customWidth="1"/>
    <col min="11521" max="11521" width="47.85546875" customWidth="1"/>
    <col min="11522" max="11522" width="19.140625" customWidth="1"/>
    <col min="11523" max="11523" width="16.5703125" customWidth="1"/>
    <col min="11777" max="11777" width="47.85546875" customWidth="1"/>
    <col min="11778" max="11778" width="19.140625" customWidth="1"/>
    <col min="11779" max="11779" width="16.5703125" customWidth="1"/>
    <col min="12033" max="12033" width="47.85546875" customWidth="1"/>
    <col min="12034" max="12034" width="19.140625" customWidth="1"/>
    <col min="12035" max="12035" width="16.5703125" customWidth="1"/>
    <col min="12289" max="12289" width="47.85546875" customWidth="1"/>
    <col min="12290" max="12290" width="19.140625" customWidth="1"/>
    <col min="12291" max="12291" width="16.5703125" customWidth="1"/>
    <col min="12545" max="12545" width="47.85546875" customWidth="1"/>
    <col min="12546" max="12546" width="19.140625" customWidth="1"/>
    <col min="12547" max="12547" width="16.5703125" customWidth="1"/>
    <col min="12801" max="12801" width="47.85546875" customWidth="1"/>
    <col min="12802" max="12802" width="19.140625" customWidth="1"/>
    <col min="12803" max="12803" width="16.5703125" customWidth="1"/>
    <col min="13057" max="13057" width="47.85546875" customWidth="1"/>
    <col min="13058" max="13058" width="19.140625" customWidth="1"/>
    <col min="13059" max="13059" width="16.5703125" customWidth="1"/>
    <col min="13313" max="13313" width="47.85546875" customWidth="1"/>
    <col min="13314" max="13314" width="19.140625" customWidth="1"/>
    <col min="13315" max="13315" width="16.5703125" customWidth="1"/>
    <col min="13569" max="13569" width="47.85546875" customWidth="1"/>
    <col min="13570" max="13570" width="19.140625" customWidth="1"/>
    <col min="13571" max="13571" width="16.5703125" customWidth="1"/>
    <col min="13825" max="13825" width="47.85546875" customWidth="1"/>
    <col min="13826" max="13826" width="19.140625" customWidth="1"/>
    <col min="13827" max="13827" width="16.5703125" customWidth="1"/>
    <col min="14081" max="14081" width="47.85546875" customWidth="1"/>
    <col min="14082" max="14082" width="19.140625" customWidth="1"/>
    <col min="14083" max="14083" width="16.5703125" customWidth="1"/>
    <col min="14337" max="14337" width="47.85546875" customWidth="1"/>
    <col min="14338" max="14338" width="19.140625" customWidth="1"/>
    <col min="14339" max="14339" width="16.5703125" customWidth="1"/>
    <col min="14593" max="14593" width="47.85546875" customWidth="1"/>
    <col min="14594" max="14594" width="19.140625" customWidth="1"/>
    <col min="14595" max="14595" width="16.5703125" customWidth="1"/>
    <col min="14849" max="14849" width="47.85546875" customWidth="1"/>
    <col min="14850" max="14850" width="19.140625" customWidth="1"/>
    <col min="14851" max="14851" width="16.5703125" customWidth="1"/>
    <col min="15105" max="15105" width="47.85546875" customWidth="1"/>
    <col min="15106" max="15106" width="19.140625" customWidth="1"/>
    <col min="15107" max="15107" width="16.5703125" customWidth="1"/>
    <col min="15361" max="15361" width="47.85546875" customWidth="1"/>
    <col min="15362" max="15362" width="19.140625" customWidth="1"/>
    <col min="15363" max="15363" width="16.5703125" customWidth="1"/>
    <col min="15617" max="15617" width="47.85546875" customWidth="1"/>
    <col min="15618" max="15618" width="19.140625" customWidth="1"/>
    <col min="15619" max="15619" width="16.5703125" customWidth="1"/>
    <col min="15873" max="15873" width="47.85546875" customWidth="1"/>
    <col min="15874" max="15874" width="19.140625" customWidth="1"/>
    <col min="15875" max="15875" width="16.5703125" customWidth="1"/>
    <col min="16129" max="16129" width="47.85546875" customWidth="1"/>
    <col min="16130" max="16130" width="19.140625" customWidth="1"/>
    <col min="16131" max="16131" width="16.5703125" customWidth="1"/>
  </cols>
  <sheetData>
    <row r="3" spans="1:5">
      <c r="A3" s="464" t="s">
        <v>626</v>
      </c>
      <c r="B3" s="464"/>
      <c r="C3" s="464"/>
    </row>
    <row r="4" spans="1:5">
      <c r="A4" s="464" t="s">
        <v>599</v>
      </c>
      <c r="B4" s="464"/>
      <c r="C4" s="464"/>
    </row>
    <row r="5" spans="1:5">
      <c r="A5" s="464" t="s">
        <v>529</v>
      </c>
      <c r="B5" s="464"/>
      <c r="C5" s="464"/>
    </row>
    <row r="6" spans="1:5">
      <c r="A6" s="464" t="s">
        <v>559</v>
      </c>
      <c r="B6" s="464"/>
      <c r="C6" s="464"/>
    </row>
    <row r="8" spans="1:5">
      <c r="C8" s="288" t="s">
        <v>300</v>
      </c>
    </row>
    <row r="9" spans="1:5" ht="25.5">
      <c r="A9" s="283" t="s">
        <v>224</v>
      </c>
      <c r="B9" s="283" t="s">
        <v>530</v>
      </c>
      <c r="C9" s="286" t="s">
        <v>531</v>
      </c>
    </row>
    <row r="10" spans="1:5">
      <c r="A10" s="21"/>
      <c r="B10" s="79"/>
      <c r="C10" s="79"/>
    </row>
    <row r="11" spans="1:5">
      <c r="A11" s="23" t="s">
        <v>532</v>
      </c>
      <c r="B11" s="298">
        <f>SUM(B12:B16)</f>
        <v>7</v>
      </c>
      <c r="C11" s="79">
        <f>SUM(C12:C16)</f>
        <v>0</v>
      </c>
    </row>
    <row r="12" spans="1:5">
      <c r="A12" s="23" t="s">
        <v>533</v>
      </c>
      <c r="B12" s="79">
        <v>0</v>
      </c>
      <c r="C12" s="79">
        <v>0</v>
      </c>
    </row>
    <row r="13" spans="1:5">
      <c r="A13" s="23" t="s">
        <v>534</v>
      </c>
      <c r="B13" s="79">
        <v>0</v>
      </c>
      <c r="C13" s="79">
        <v>0</v>
      </c>
    </row>
    <row r="14" spans="1:5">
      <c r="A14" s="23" t="s">
        <v>535</v>
      </c>
      <c r="B14" s="79">
        <v>0</v>
      </c>
      <c r="C14" s="79">
        <v>0</v>
      </c>
    </row>
    <row r="15" spans="1:5">
      <c r="A15" s="23" t="s">
        <v>536</v>
      </c>
      <c r="B15" s="79">
        <v>0</v>
      </c>
      <c r="C15" s="79">
        <v>0</v>
      </c>
    </row>
    <row r="16" spans="1:5">
      <c r="A16" s="23" t="s">
        <v>537</v>
      </c>
      <c r="B16" s="79">
        <v>7</v>
      </c>
      <c r="C16" s="79">
        <v>0</v>
      </c>
      <c r="E16" s="10" t="s">
        <v>561</v>
      </c>
    </row>
    <row r="17" spans="1:3">
      <c r="A17" s="21"/>
      <c r="B17" s="79"/>
      <c r="C17" s="79"/>
    </row>
    <row r="18" spans="1:3">
      <c r="A18" s="23" t="s">
        <v>538</v>
      </c>
      <c r="B18" s="79">
        <f>SUM(B19:B23)</f>
        <v>0</v>
      </c>
      <c r="C18" s="79">
        <f>SUM(C19:C23)</f>
        <v>0</v>
      </c>
    </row>
    <row r="19" spans="1:3">
      <c r="A19" s="23" t="s">
        <v>533</v>
      </c>
      <c r="B19" s="79">
        <v>0</v>
      </c>
      <c r="C19" s="79">
        <v>0</v>
      </c>
    </row>
    <row r="20" spans="1:3">
      <c r="A20" s="23" t="s">
        <v>534</v>
      </c>
      <c r="B20" s="79">
        <v>0</v>
      </c>
      <c r="C20" s="79">
        <v>0</v>
      </c>
    </row>
    <row r="21" spans="1:3">
      <c r="A21" s="23" t="s">
        <v>535</v>
      </c>
      <c r="B21" s="79">
        <v>0</v>
      </c>
      <c r="C21" s="79">
        <v>0</v>
      </c>
    </row>
    <row r="22" spans="1:3">
      <c r="A22" s="23" t="s">
        <v>536</v>
      </c>
      <c r="B22" s="79">
        <v>0</v>
      </c>
      <c r="C22" s="79">
        <v>0</v>
      </c>
    </row>
    <row r="23" spans="1:3">
      <c r="A23" s="23" t="s">
        <v>537</v>
      </c>
      <c r="B23" s="79">
        <v>0</v>
      </c>
      <c r="C23" s="79">
        <v>0</v>
      </c>
    </row>
    <row r="24" spans="1:3">
      <c r="A24" s="21"/>
      <c r="B24" s="79"/>
      <c r="C24" s="79"/>
    </row>
    <row r="25" spans="1:3">
      <c r="A25" s="20" t="s">
        <v>451</v>
      </c>
      <c r="B25" s="145">
        <f>B11+B18</f>
        <v>7</v>
      </c>
      <c r="C25" s="145">
        <f>C11+C18</f>
        <v>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A4" sqref="A4:D4"/>
    </sheetView>
  </sheetViews>
  <sheetFormatPr defaultRowHeight="12.75"/>
  <cols>
    <col min="1" max="1" width="31.42578125" customWidth="1"/>
    <col min="2" max="2" width="18.85546875" customWidth="1"/>
    <col min="3" max="3" width="18.42578125" customWidth="1"/>
    <col min="4" max="4" width="14.7109375" customWidth="1"/>
  </cols>
  <sheetData>
    <row r="1" spans="1:11">
      <c r="D1" s="77"/>
    </row>
    <row r="3" spans="1:11">
      <c r="A3" s="464" t="s">
        <v>604</v>
      </c>
      <c r="B3" s="464"/>
      <c r="C3" s="464"/>
      <c r="D3" s="464"/>
      <c r="E3" s="19"/>
      <c r="F3" s="19"/>
      <c r="G3" s="19"/>
      <c r="H3" s="19"/>
      <c r="I3" s="19"/>
      <c r="J3" s="18"/>
      <c r="K3" s="18"/>
    </row>
    <row r="4" spans="1:11">
      <c r="A4" s="464" t="s">
        <v>84</v>
      </c>
      <c r="B4" s="464"/>
      <c r="C4" s="464"/>
      <c r="D4" s="464"/>
    </row>
    <row r="5" spans="1:11">
      <c r="A5" s="464" t="s">
        <v>85</v>
      </c>
      <c r="B5" s="464"/>
      <c r="C5" s="464"/>
      <c r="D5" s="464"/>
    </row>
    <row r="6" spans="1:11">
      <c r="A6" s="464" t="s">
        <v>86</v>
      </c>
      <c r="B6" s="464"/>
      <c r="C6" s="464"/>
      <c r="D6" s="464"/>
    </row>
    <row r="7" spans="1:11">
      <c r="A7" s="17"/>
      <c r="B7" s="17"/>
      <c r="C7" s="17"/>
      <c r="D7" s="17"/>
    </row>
    <row r="8" spans="1:11">
      <c r="A8" s="9"/>
      <c r="B8" s="9"/>
      <c r="C8" s="9"/>
    </row>
    <row r="9" spans="1:11">
      <c r="A9" s="9"/>
      <c r="B9" s="9"/>
      <c r="C9" s="9"/>
    </row>
    <row r="10" spans="1:11">
      <c r="A10" s="21"/>
      <c r="B10" s="24" t="s">
        <v>48</v>
      </c>
      <c r="C10" s="24" t="s">
        <v>49</v>
      </c>
      <c r="D10" s="24" t="s">
        <v>18</v>
      </c>
    </row>
    <row r="11" spans="1:11">
      <c r="A11" s="20" t="s">
        <v>50</v>
      </c>
      <c r="B11" s="42"/>
      <c r="C11" s="42"/>
      <c r="D11" s="21"/>
    </row>
    <row r="12" spans="1:11">
      <c r="A12" s="21"/>
      <c r="B12" s="42"/>
      <c r="C12" s="42"/>
      <c r="D12" s="21"/>
    </row>
    <row r="13" spans="1:11">
      <c r="A13" s="21" t="s">
        <v>87</v>
      </c>
      <c r="B13" s="42"/>
      <c r="C13" s="42"/>
      <c r="D13" s="21"/>
    </row>
    <row r="14" spans="1:11">
      <c r="A14" s="21" t="s">
        <v>89</v>
      </c>
      <c r="B14" s="42"/>
      <c r="C14" s="42"/>
      <c r="D14" s="21"/>
    </row>
    <row r="15" spans="1:11">
      <c r="A15" s="21"/>
      <c r="B15" s="21"/>
      <c r="C15" s="21"/>
      <c r="D15" s="21"/>
    </row>
    <row r="16" spans="1:11">
      <c r="A16" s="20" t="s">
        <v>51</v>
      </c>
      <c r="B16" s="21"/>
      <c r="C16" s="21"/>
      <c r="D16" s="21"/>
    </row>
    <row r="17" spans="1:4">
      <c r="A17" s="21"/>
      <c r="B17" s="21"/>
      <c r="C17" s="21"/>
      <c r="D17" s="21"/>
    </row>
    <row r="18" spans="1:4">
      <c r="A18" s="21" t="s">
        <v>88</v>
      </c>
      <c r="B18" s="21"/>
      <c r="C18" s="21"/>
      <c r="D18" s="21"/>
    </row>
    <row r="19" spans="1:4">
      <c r="A19" s="21" t="s">
        <v>90</v>
      </c>
      <c r="B19" s="21"/>
      <c r="C19" s="21"/>
      <c r="D19" s="21"/>
    </row>
    <row r="20" spans="1:4">
      <c r="A20" s="21"/>
      <c r="B20" s="42"/>
      <c r="C20" s="42"/>
      <c r="D20" s="21"/>
    </row>
    <row r="21" spans="1:4">
      <c r="A21" s="14"/>
      <c r="B21" s="15"/>
      <c r="C21" s="91" t="s">
        <v>298</v>
      </c>
      <c r="D21" s="20">
        <f>D11-D20</f>
        <v>0</v>
      </c>
    </row>
  </sheetData>
  <mergeCells count="4">
    <mergeCell ref="A4:D4"/>
    <mergeCell ref="A5:D5"/>
    <mergeCell ref="A6:D6"/>
    <mergeCell ref="A3:D3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4"/>
  <sheetViews>
    <sheetView view="pageBreakPreview" zoomScale="60" zoomScaleNormal="100" workbookViewId="0">
      <selection activeCell="A4" sqref="A4:L4"/>
    </sheetView>
  </sheetViews>
  <sheetFormatPr defaultRowHeight="12.75"/>
  <cols>
    <col min="1" max="1" width="5.140625" customWidth="1"/>
    <col min="2" max="2" width="5.28515625" customWidth="1"/>
    <col min="8" max="8" width="20.42578125" customWidth="1"/>
    <col min="9" max="11" width="10.5703125" customWidth="1"/>
  </cols>
  <sheetData>
    <row r="1" spans="1:12">
      <c r="L1" s="77"/>
    </row>
    <row r="3" spans="1:12">
      <c r="A3" s="464" t="s">
        <v>605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</row>
    <row r="4" spans="1:12">
      <c r="A4" s="464" t="s">
        <v>564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</row>
    <row r="5" spans="1:12">
      <c r="A5" s="464" t="s">
        <v>381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</row>
    <row r="7" spans="1:12">
      <c r="A7" s="17"/>
      <c r="B7" s="17"/>
      <c r="C7" s="17"/>
      <c r="D7" s="17"/>
      <c r="E7" s="17"/>
      <c r="F7" s="17"/>
      <c r="G7" s="17"/>
      <c r="H7" s="17"/>
      <c r="K7" s="41" t="s">
        <v>300</v>
      </c>
    </row>
    <row r="8" spans="1:12" ht="25.5">
      <c r="A8" s="476" t="s">
        <v>224</v>
      </c>
      <c r="B8" s="477"/>
      <c r="C8" s="477"/>
      <c r="D8" s="477"/>
      <c r="E8" s="477"/>
      <c r="F8" s="477"/>
      <c r="G8" s="477"/>
      <c r="H8" s="478"/>
      <c r="I8" s="147" t="s">
        <v>285</v>
      </c>
      <c r="J8" s="147" t="s">
        <v>286</v>
      </c>
      <c r="K8" s="148" t="s">
        <v>284</v>
      </c>
      <c r="L8" s="147" t="s">
        <v>287</v>
      </c>
    </row>
    <row r="9" spans="1:12">
      <c r="A9" s="485" t="s">
        <v>177</v>
      </c>
      <c r="B9" s="485"/>
      <c r="C9" s="485"/>
      <c r="D9" s="485"/>
      <c r="E9" s="485"/>
      <c r="F9" s="485"/>
      <c r="G9" s="485"/>
      <c r="H9" s="485"/>
      <c r="I9" s="145">
        <f>I10+I27+I37+I48</f>
        <v>36947</v>
      </c>
      <c r="J9" s="145">
        <f>J10+J27+J37+J48</f>
        <v>46797</v>
      </c>
      <c r="K9" s="145">
        <f>K10+K27+K37+K48</f>
        <v>44746</v>
      </c>
      <c r="L9" s="79">
        <f>K9/J9*100</f>
        <v>95.617240421394527</v>
      </c>
    </row>
    <row r="10" spans="1:12">
      <c r="A10" s="227"/>
      <c r="B10" s="479" t="s">
        <v>330</v>
      </c>
      <c r="C10" s="479"/>
      <c r="D10" s="479"/>
      <c r="E10" s="479"/>
      <c r="F10" s="479"/>
      <c r="G10" s="479"/>
      <c r="H10" s="479"/>
      <c r="I10" s="228">
        <f>I11+I19</f>
        <v>28317</v>
      </c>
      <c r="J10" s="228">
        <f>J11+J19</f>
        <v>38142</v>
      </c>
      <c r="K10" s="228">
        <f>K11+K19</f>
        <v>38038</v>
      </c>
      <c r="L10" s="79">
        <f>K10/J10*100</f>
        <v>99.727334696659852</v>
      </c>
    </row>
    <row r="11" spans="1:12">
      <c r="A11" s="110"/>
      <c r="B11" s="262"/>
      <c r="C11" s="487" t="s">
        <v>72</v>
      </c>
      <c r="D11" s="487"/>
      <c r="E11" s="487"/>
      <c r="F11" s="487"/>
      <c r="G11" s="487"/>
      <c r="H11" s="487"/>
      <c r="I11" s="272">
        <f>SUM(I12:I15)</f>
        <v>9194</v>
      </c>
      <c r="J11" s="272">
        <f>SUM(J12:J15)</f>
        <v>14668</v>
      </c>
      <c r="K11" s="272">
        <f>SUM(K12:K15)</f>
        <v>14564</v>
      </c>
      <c r="L11" s="79">
        <f t="shared" ref="L11:L50" si="0">K11/J11*100</f>
        <v>99.290973547859281</v>
      </c>
    </row>
    <row r="12" spans="1:12">
      <c r="A12" s="110"/>
      <c r="B12" s="37"/>
      <c r="C12" s="480" t="s">
        <v>362</v>
      </c>
      <c r="D12" s="480"/>
      <c r="E12" s="480"/>
      <c r="F12" s="480"/>
      <c r="G12" s="480"/>
      <c r="H12" s="480"/>
      <c r="I12" s="79">
        <v>8672</v>
      </c>
      <c r="J12" s="79">
        <v>14146</v>
      </c>
      <c r="K12" s="79">
        <v>14146</v>
      </c>
      <c r="L12" s="79">
        <f t="shared" si="0"/>
        <v>100</v>
      </c>
    </row>
    <row r="13" spans="1:12">
      <c r="A13" s="110"/>
      <c r="B13" s="37"/>
      <c r="C13" s="484" t="s">
        <v>178</v>
      </c>
      <c r="D13" s="480"/>
      <c r="E13" s="480"/>
      <c r="F13" s="480"/>
      <c r="G13" s="480"/>
      <c r="H13" s="480"/>
      <c r="I13" s="159" t="s">
        <v>53</v>
      </c>
      <c r="J13" s="79"/>
      <c r="K13" s="79"/>
      <c r="L13" s="79"/>
    </row>
    <row r="14" spans="1:12" ht="12.75" customHeight="1">
      <c r="A14" s="110"/>
      <c r="B14" s="37"/>
      <c r="C14" s="480" t="s">
        <v>179</v>
      </c>
      <c r="D14" s="480"/>
      <c r="E14" s="480"/>
      <c r="F14" s="480"/>
      <c r="G14" s="480"/>
      <c r="H14" s="480"/>
      <c r="I14" s="159" t="s">
        <v>53</v>
      </c>
      <c r="J14" s="79"/>
      <c r="K14" s="79"/>
      <c r="L14" s="79"/>
    </row>
    <row r="15" spans="1:12">
      <c r="A15" s="110"/>
      <c r="B15" s="37"/>
      <c r="C15" s="481" t="s">
        <v>321</v>
      </c>
      <c r="D15" s="482"/>
      <c r="E15" s="482"/>
      <c r="F15" s="482"/>
      <c r="G15" s="482"/>
      <c r="H15" s="483"/>
      <c r="I15" s="149">
        <v>522</v>
      </c>
      <c r="J15" s="149">
        <v>522</v>
      </c>
      <c r="K15" s="149">
        <v>418</v>
      </c>
      <c r="L15" s="79">
        <f t="shared" si="0"/>
        <v>80.076628352490417</v>
      </c>
    </row>
    <row r="16" spans="1:12">
      <c r="A16" s="110"/>
      <c r="B16" s="37"/>
      <c r="C16" s="467" t="s">
        <v>331</v>
      </c>
      <c r="D16" s="468"/>
      <c r="E16" s="468"/>
      <c r="F16" s="468"/>
      <c r="G16" s="468"/>
      <c r="H16" s="469"/>
      <c r="I16" s="273" t="s">
        <v>53</v>
      </c>
      <c r="J16" s="149"/>
      <c r="K16" s="149"/>
      <c r="L16" s="79"/>
    </row>
    <row r="17" spans="1:12">
      <c r="A17" s="110"/>
      <c r="B17" s="37"/>
      <c r="C17" s="467" t="s">
        <v>332</v>
      </c>
      <c r="D17" s="468"/>
      <c r="E17" s="468"/>
      <c r="F17" s="468"/>
      <c r="G17" s="468"/>
      <c r="H17" s="469"/>
      <c r="I17" s="273" t="s">
        <v>53</v>
      </c>
      <c r="J17" s="149"/>
      <c r="K17" s="149"/>
      <c r="L17" s="79"/>
    </row>
    <row r="18" spans="1:12">
      <c r="A18" s="110"/>
      <c r="B18" s="37"/>
      <c r="C18" s="467" t="s">
        <v>333</v>
      </c>
      <c r="D18" s="468"/>
      <c r="E18" s="468"/>
      <c r="F18" s="468"/>
      <c r="G18" s="468"/>
      <c r="H18" s="469"/>
      <c r="I18" s="273" t="s">
        <v>53</v>
      </c>
      <c r="J18" s="149"/>
      <c r="K18" s="149"/>
      <c r="L18" s="79"/>
    </row>
    <row r="19" spans="1:12">
      <c r="A19" s="110"/>
      <c r="B19" s="37"/>
      <c r="C19" s="467" t="s">
        <v>334</v>
      </c>
      <c r="D19" s="468"/>
      <c r="E19" s="468"/>
      <c r="F19" s="468"/>
      <c r="G19" s="468"/>
      <c r="H19" s="469"/>
      <c r="I19" s="274">
        <f>SUM(I20:I26)</f>
        <v>19123</v>
      </c>
      <c r="J19" s="274">
        <f>SUM(J20:J26)</f>
        <v>23474</v>
      </c>
      <c r="K19" s="274">
        <f>SUM(K20:K26)</f>
        <v>23474</v>
      </c>
      <c r="L19" s="79">
        <f t="shared" si="0"/>
        <v>100</v>
      </c>
    </row>
    <row r="20" spans="1:12">
      <c r="A20" s="110"/>
      <c r="B20" s="7"/>
      <c r="C20" s="268" t="s">
        <v>365</v>
      </c>
      <c r="D20" s="269"/>
      <c r="E20" s="269"/>
      <c r="F20" s="269"/>
      <c r="G20" s="269"/>
      <c r="H20" s="261"/>
      <c r="I20" s="149">
        <v>12668</v>
      </c>
      <c r="J20" s="149">
        <v>12724</v>
      </c>
      <c r="K20" s="149">
        <v>12724</v>
      </c>
      <c r="L20" s="79">
        <f t="shared" si="0"/>
        <v>100</v>
      </c>
    </row>
    <row r="21" spans="1:12">
      <c r="A21" s="110"/>
      <c r="B21" s="7"/>
      <c r="C21" s="268" t="s">
        <v>364</v>
      </c>
      <c r="D21" s="269"/>
      <c r="E21" s="269"/>
      <c r="F21" s="269"/>
      <c r="G21" s="269"/>
      <c r="H21" s="261"/>
      <c r="I21" s="172" t="s">
        <v>53</v>
      </c>
      <c r="J21" s="149"/>
      <c r="K21" s="149"/>
      <c r="L21" s="79"/>
    </row>
    <row r="22" spans="1:12">
      <c r="A22" s="110"/>
      <c r="B22" s="7"/>
      <c r="C22" s="268" t="s">
        <v>366</v>
      </c>
      <c r="D22" s="269"/>
      <c r="E22" s="269"/>
      <c r="F22" s="269"/>
      <c r="G22" s="269"/>
      <c r="H22" s="261"/>
      <c r="I22" s="149">
        <v>4108</v>
      </c>
      <c r="J22" s="149">
        <v>6271</v>
      </c>
      <c r="K22" s="149">
        <v>6271</v>
      </c>
      <c r="L22" s="79">
        <f t="shared" si="0"/>
        <v>100</v>
      </c>
    </row>
    <row r="23" spans="1:12">
      <c r="A23" s="110"/>
      <c r="B23" s="7"/>
      <c r="C23" s="268" t="s">
        <v>363</v>
      </c>
      <c r="D23" s="269"/>
      <c r="E23" s="269"/>
      <c r="F23" s="269"/>
      <c r="G23" s="269"/>
      <c r="H23" s="261"/>
      <c r="I23" s="149">
        <v>441</v>
      </c>
      <c r="J23" s="149">
        <v>1200</v>
      </c>
      <c r="K23" s="149">
        <v>1200</v>
      </c>
      <c r="L23" s="79">
        <f t="shared" si="0"/>
        <v>100</v>
      </c>
    </row>
    <row r="24" spans="1:12">
      <c r="A24" s="110"/>
      <c r="B24" s="7"/>
      <c r="C24" s="268" t="s">
        <v>367</v>
      </c>
      <c r="D24" s="269"/>
      <c r="E24" s="269"/>
      <c r="F24" s="269"/>
      <c r="G24" s="269"/>
      <c r="H24" s="261"/>
      <c r="I24" s="172" t="s">
        <v>53</v>
      </c>
      <c r="J24" s="149"/>
      <c r="K24" s="149"/>
      <c r="L24" s="79"/>
    </row>
    <row r="25" spans="1:12">
      <c r="A25" s="110"/>
      <c r="B25" s="7"/>
      <c r="C25" s="268" t="s">
        <v>368</v>
      </c>
      <c r="D25" s="269"/>
      <c r="E25" s="269"/>
      <c r="F25" s="269"/>
      <c r="G25" s="269"/>
      <c r="H25" s="261"/>
      <c r="I25" s="149">
        <v>56</v>
      </c>
      <c r="J25" s="149">
        <v>3266</v>
      </c>
      <c r="K25" s="149">
        <v>3266</v>
      </c>
      <c r="L25" s="79">
        <f t="shared" si="0"/>
        <v>100</v>
      </c>
    </row>
    <row r="26" spans="1:12">
      <c r="A26" s="110"/>
      <c r="B26" s="7"/>
      <c r="C26" s="268" t="s">
        <v>369</v>
      </c>
      <c r="D26" s="269"/>
      <c r="E26" s="269"/>
      <c r="F26" s="269"/>
      <c r="G26" s="269"/>
      <c r="H26" s="261"/>
      <c r="I26" s="149">
        <v>1850</v>
      </c>
      <c r="J26" s="149">
        <v>13</v>
      </c>
      <c r="K26" s="149">
        <v>13</v>
      </c>
      <c r="L26" s="79">
        <f t="shared" si="0"/>
        <v>100</v>
      </c>
    </row>
    <row r="27" spans="1:12">
      <c r="A27" s="227"/>
      <c r="B27" s="479" t="s">
        <v>335</v>
      </c>
      <c r="C27" s="479"/>
      <c r="D27" s="479"/>
      <c r="E27" s="479"/>
      <c r="F27" s="479"/>
      <c r="G27" s="479"/>
      <c r="H27" s="479"/>
      <c r="I27" s="228">
        <f>SUM(I28:I36)</f>
        <v>8150</v>
      </c>
      <c r="J27" s="228">
        <f>SUM(J28:J36)</f>
        <v>8150</v>
      </c>
      <c r="K27" s="228">
        <f>SUM(K28:K36)</f>
        <v>6264</v>
      </c>
      <c r="L27" s="79">
        <f t="shared" si="0"/>
        <v>76.858895705521462</v>
      </c>
    </row>
    <row r="28" spans="1:12">
      <c r="A28" s="110"/>
      <c r="B28" s="11"/>
      <c r="C28" s="480" t="s">
        <v>119</v>
      </c>
      <c r="D28" s="480"/>
      <c r="E28" s="480"/>
      <c r="F28" s="480"/>
      <c r="G28" s="480"/>
      <c r="H28" s="480"/>
      <c r="I28" s="79">
        <v>7210</v>
      </c>
      <c r="J28" s="79"/>
      <c r="K28" s="79"/>
      <c r="L28" s="79"/>
    </row>
    <row r="29" spans="1:12">
      <c r="A29" s="110"/>
      <c r="B29" s="37"/>
      <c r="C29" s="495" t="s">
        <v>565</v>
      </c>
      <c r="D29" s="496"/>
      <c r="E29" s="496"/>
      <c r="F29" s="496"/>
      <c r="G29" s="496"/>
      <c r="H29" s="497"/>
      <c r="I29" s="79"/>
      <c r="J29" s="79">
        <v>2700</v>
      </c>
      <c r="K29" s="79">
        <v>1976</v>
      </c>
      <c r="L29" s="79">
        <f t="shared" si="0"/>
        <v>73.18518518518519</v>
      </c>
    </row>
    <row r="30" spans="1:12">
      <c r="A30" s="110"/>
      <c r="B30" s="37"/>
      <c r="C30" s="495" t="s">
        <v>566</v>
      </c>
      <c r="D30" s="496"/>
      <c r="E30" s="496"/>
      <c r="F30" s="496"/>
      <c r="G30" s="496"/>
      <c r="H30" s="497"/>
      <c r="I30" s="79"/>
      <c r="J30" s="79">
        <v>5110</v>
      </c>
      <c r="K30" s="79">
        <v>4104</v>
      </c>
      <c r="L30" s="79">
        <f t="shared" si="0"/>
        <v>80.313111545988264</v>
      </c>
    </row>
    <row r="31" spans="1:12">
      <c r="A31" s="110"/>
      <c r="B31" s="37"/>
      <c r="C31" s="508" t="s">
        <v>192</v>
      </c>
      <c r="D31" s="508"/>
      <c r="E31" s="508"/>
      <c r="F31" s="508"/>
      <c r="G31" s="508"/>
      <c r="H31" s="508"/>
      <c r="I31" s="159" t="s">
        <v>53</v>
      </c>
      <c r="J31" s="79"/>
      <c r="K31" s="79"/>
      <c r="L31" s="79"/>
    </row>
    <row r="32" spans="1:12">
      <c r="A32" s="110"/>
      <c r="B32" s="37"/>
      <c r="C32" s="480" t="s">
        <v>375</v>
      </c>
      <c r="D32" s="480"/>
      <c r="E32" s="480"/>
      <c r="F32" s="480"/>
      <c r="G32" s="480"/>
      <c r="H32" s="480"/>
      <c r="I32" s="79">
        <v>600</v>
      </c>
      <c r="J32" s="79"/>
      <c r="K32" s="79"/>
      <c r="L32" s="79"/>
    </row>
    <row r="33" spans="1:12">
      <c r="A33" s="110"/>
      <c r="B33" s="37"/>
      <c r="C33" s="509" t="s">
        <v>336</v>
      </c>
      <c r="D33" s="480"/>
      <c r="E33" s="480"/>
      <c r="F33" s="480"/>
      <c r="G33" s="480"/>
      <c r="H33" s="480"/>
      <c r="I33" s="159" t="s">
        <v>53</v>
      </c>
      <c r="J33" s="79"/>
      <c r="K33" s="79"/>
      <c r="L33" s="79"/>
    </row>
    <row r="34" spans="1:12">
      <c r="A34" s="110"/>
      <c r="B34" s="37"/>
      <c r="C34" s="509" t="s">
        <v>376</v>
      </c>
      <c r="D34" s="480"/>
      <c r="E34" s="480"/>
      <c r="F34" s="480"/>
      <c r="G34" s="480"/>
      <c r="H34" s="480"/>
      <c r="I34" s="79">
        <v>290</v>
      </c>
      <c r="J34" s="79">
        <v>290</v>
      </c>
      <c r="K34" s="79">
        <v>184</v>
      </c>
      <c r="L34" s="79">
        <f t="shared" si="0"/>
        <v>63.448275862068968</v>
      </c>
    </row>
    <row r="35" spans="1:12">
      <c r="A35" s="110"/>
      <c r="B35" s="37"/>
      <c r="C35" s="480" t="s">
        <v>180</v>
      </c>
      <c r="D35" s="480"/>
      <c r="E35" s="480"/>
      <c r="F35" s="480"/>
      <c r="G35" s="480"/>
      <c r="H35" s="480"/>
      <c r="I35" s="159" t="s">
        <v>53</v>
      </c>
      <c r="J35" s="79"/>
      <c r="K35" s="79"/>
      <c r="L35" s="79"/>
    </row>
    <row r="36" spans="1:12">
      <c r="A36" s="110"/>
      <c r="B36" s="16"/>
      <c r="C36" s="480" t="s">
        <v>567</v>
      </c>
      <c r="D36" s="480"/>
      <c r="E36" s="480"/>
      <c r="F36" s="480"/>
      <c r="G36" s="480"/>
      <c r="H36" s="480"/>
      <c r="I36" s="79">
        <v>50</v>
      </c>
      <c r="J36" s="79">
        <v>50</v>
      </c>
      <c r="K36" s="79"/>
      <c r="L36" s="79"/>
    </row>
    <row r="37" spans="1:12">
      <c r="A37" s="227"/>
      <c r="B37" s="488" t="s">
        <v>337</v>
      </c>
      <c r="C37" s="489"/>
      <c r="D37" s="489"/>
      <c r="E37" s="489"/>
      <c r="F37" s="489"/>
      <c r="G37" s="489"/>
      <c r="H37" s="490"/>
      <c r="I37" s="228">
        <f>SUM(I38:I47)</f>
        <v>480</v>
      </c>
      <c r="J37" s="228">
        <f>SUM(J38:J47)</f>
        <v>430</v>
      </c>
      <c r="K37" s="228">
        <f>SUM(K38:K47)</f>
        <v>232</v>
      </c>
      <c r="L37" s="79">
        <f t="shared" si="0"/>
        <v>53.953488372093027</v>
      </c>
    </row>
    <row r="38" spans="1:12">
      <c r="A38" s="110"/>
      <c r="B38" s="11"/>
      <c r="C38" s="473" t="s">
        <v>338</v>
      </c>
      <c r="D38" s="474"/>
      <c r="E38" s="474"/>
      <c r="F38" s="474"/>
      <c r="G38" s="474"/>
      <c r="H38" s="475"/>
      <c r="I38" s="159" t="s">
        <v>53</v>
      </c>
      <c r="J38" s="79"/>
      <c r="K38" s="79"/>
      <c r="L38" s="79"/>
    </row>
    <row r="39" spans="1:12">
      <c r="A39" s="110"/>
      <c r="B39" s="37"/>
      <c r="C39" s="473" t="s">
        <v>183</v>
      </c>
      <c r="D39" s="474"/>
      <c r="E39" s="474"/>
      <c r="F39" s="474"/>
      <c r="G39" s="474"/>
      <c r="H39" s="475"/>
      <c r="I39" s="79">
        <v>30</v>
      </c>
      <c r="J39" s="79">
        <v>30</v>
      </c>
      <c r="K39" s="79">
        <v>129</v>
      </c>
      <c r="L39" s="79">
        <f t="shared" si="0"/>
        <v>430</v>
      </c>
    </row>
    <row r="40" spans="1:12">
      <c r="A40" s="110"/>
      <c r="B40" s="37"/>
      <c r="C40" s="473" t="s">
        <v>182</v>
      </c>
      <c r="D40" s="474"/>
      <c r="E40" s="474"/>
      <c r="F40" s="474"/>
      <c r="G40" s="474"/>
      <c r="H40" s="475"/>
      <c r="I40" s="79">
        <v>380</v>
      </c>
      <c r="J40" s="79">
        <v>380</v>
      </c>
      <c r="K40" s="79">
        <v>102</v>
      </c>
      <c r="L40" s="79">
        <f t="shared" si="0"/>
        <v>26.842105263157894</v>
      </c>
    </row>
    <row r="41" spans="1:12">
      <c r="A41" s="110"/>
      <c r="B41" s="37"/>
      <c r="C41" s="223" t="s">
        <v>339</v>
      </c>
      <c r="D41" s="270"/>
      <c r="E41" s="270"/>
      <c r="F41" s="270"/>
      <c r="G41" s="270"/>
      <c r="H41" s="271"/>
      <c r="I41" s="159" t="s">
        <v>53</v>
      </c>
      <c r="J41" s="79"/>
      <c r="K41" s="79"/>
      <c r="L41" s="79"/>
    </row>
    <row r="42" spans="1:12">
      <c r="A42" s="110"/>
      <c r="B42" s="37"/>
      <c r="C42" s="470" t="s">
        <v>370</v>
      </c>
      <c r="D42" s="471"/>
      <c r="E42" s="471"/>
      <c r="F42" s="471"/>
      <c r="G42" s="471"/>
      <c r="H42" s="472"/>
      <c r="I42" s="159" t="s">
        <v>53</v>
      </c>
      <c r="J42" s="79"/>
      <c r="K42" s="79"/>
      <c r="L42" s="79"/>
    </row>
    <row r="43" spans="1:12">
      <c r="A43" s="110"/>
      <c r="B43" s="37"/>
      <c r="C43" s="42" t="s">
        <v>372</v>
      </c>
      <c r="D43" s="42"/>
      <c r="E43" s="42"/>
      <c r="F43" s="42"/>
      <c r="G43" s="42"/>
      <c r="H43" s="42"/>
      <c r="I43" s="159" t="s">
        <v>53</v>
      </c>
      <c r="J43" s="79"/>
      <c r="K43" s="79"/>
      <c r="L43" s="79"/>
    </row>
    <row r="44" spans="1:12">
      <c r="A44" s="110"/>
      <c r="B44" s="37"/>
      <c r="C44" s="470" t="s">
        <v>181</v>
      </c>
      <c r="D44" s="471"/>
      <c r="E44" s="471"/>
      <c r="F44" s="471"/>
      <c r="G44" s="471"/>
      <c r="H44" s="472"/>
      <c r="I44" s="159" t="s">
        <v>53</v>
      </c>
      <c r="J44" s="79"/>
      <c r="K44" s="79"/>
      <c r="L44" s="79"/>
    </row>
    <row r="45" spans="1:12">
      <c r="A45" s="110"/>
      <c r="B45" s="37"/>
      <c r="C45" s="42" t="s">
        <v>374</v>
      </c>
      <c r="D45" s="42"/>
      <c r="E45" s="42"/>
      <c r="F45" s="42"/>
      <c r="G45" s="42"/>
      <c r="H45" s="42"/>
      <c r="I45" s="79">
        <v>20</v>
      </c>
      <c r="J45" s="79">
        <v>20</v>
      </c>
      <c r="K45" s="79">
        <v>1</v>
      </c>
      <c r="L45" s="79">
        <f t="shared" si="0"/>
        <v>5</v>
      </c>
    </row>
    <row r="46" spans="1:12">
      <c r="A46" s="110"/>
      <c r="B46" s="37"/>
      <c r="C46" s="470" t="s">
        <v>373</v>
      </c>
      <c r="D46" s="471"/>
      <c r="E46" s="471"/>
      <c r="F46" s="471"/>
      <c r="G46" s="471"/>
      <c r="H46" s="472"/>
      <c r="I46" s="159" t="s">
        <v>53</v>
      </c>
      <c r="J46" s="79"/>
      <c r="K46" s="79"/>
      <c r="L46" s="79"/>
    </row>
    <row r="47" spans="1:12">
      <c r="A47" s="110"/>
      <c r="B47" s="37"/>
      <c r="C47" s="470" t="s">
        <v>371</v>
      </c>
      <c r="D47" s="471"/>
      <c r="E47" s="471"/>
      <c r="F47" s="471"/>
      <c r="G47" s="471"/>
      <c r="H47" s="472"/>
      <c r="I47" s="79">
        <v>50</v>
      </c>
      <c r="J47" s="79"/>
      <c r="K47" s="79"/>
      <c r="L47" s="79"/>
    </row>
    <row r="48" spans="1:12">
      <c r="A48" s="227"/>
      <c r="B48" s="479" t="s">
        <v>340</v>
      </c>
      <c r="C48" s="479"/>
      <c r="D48" s="479"/>
      <c r="E48" s="479"/>
      <c r="F48" s="479"/>
      <c r="G48" s="479"/>
      <c r="H48" s="479"/>
      <c r="I48" s="228">
        <f>SUM(I49:I51)</f>
        <v>0</v>
      </c>
      <c r="J48" s="228">
        <f>SUM(J49:J51)</f>
        <v>75</v>
      </c>
      <c r="K48" s="228">
        <f>SUM(K49:K51)</f>
        <v>212</v>
      </c>
      <c r="L48" s="79">
        <f t="shared" si="0"/>
        <v>282.66666666666669</v>
      </c>
    </row>
    <row r="49" spans="1:12">
      <c r="A49" s="110"/>
      <c r="B49" s="263"/>
      <c r="C49" s="492" t="s">
        <v>341</v>
      </c>
      <c r="D49" s="493"/>
      <c r="E49" s="493"/>
      <c r="F49" s="493"/>
      <c r="G49" s="493"/>
      <c r="H49" s="494"/>
      <c r="I49" s="163" t="s">
        <v>53</v>
      </c>
      <c r="J49" s="79"/>
      <c r="K49" s="79"/>
      <c r="L49" s="79"/>
    </row>
    <row r="50" spans="1:12">
      <c r="A50" s="110"/>
      <c r="B50" s="264"/>
      <c r="C50" s="492" t="s">
        <v>342</v>
      </c>
      <c r="D50" s="493"/>
      <c r="E50" s="493"/>
      <c r="F50" s="493"/>
      <c r="G50" s="493"/>
      <c r="H50" s="494"/>
      <c r="I50" s="146"/>
      <c r="J50" s="79">
        <v>75</v>
      </c>
      <c r="K50" s="79">
        <v>212</v>
      </c>
      <c r="L50" s="79">
        <f t="shared" si="0"/>
        <v>282.66666666666669</v>
      </c>
    </row>
    <row r="51" spans="1:12">
      <c r="A51" s="110"/>
      <c r="B51" s="264"/>
      <c r="C51" s="486" t="s">
        <v>343</v>
      </c>
      <c r="D51" s="486"/>
      <c r="E51" s="486"/>
      <c r="F51" s="486"/>
      <c r="G51" s="486"/>
      <c r="H51" s="486"/>
      <c r="I51" s="163" t="s">
        <v>53</v>
      </c>
      <c r="J51" s="79"/>
      <c r="K51" s="79"/>
      <c r="L51" s="79"/>
    </row>
    <row r="52" spans="1:12">
      <c r="A52" s="110"/>
      <c r="B52" s="7"/>
      <c r="C52" s="491"/>
      <c r="D52" s="491"/>
      <c r="E52" s="491"/>
      <c r="F52" s="491"/>
      <c r="G52" s="491"/>
      <c r="H52" s="491"/>
      <c r="I52" s="79"/>
      <c r="J52" s="79"/>
      <c r="K52" s="79"/>
      <c r="L52" s="79"/>
    </row>
    <row r="53" spans="1:12">
      <c r="A53" s="485" t="s">
        <v>184</v>
      </c>
      <c r="B53" s="485"/>
      <c r="C53" s="485"/>
      <c r="D53" s="485"/>
      <c r="E53" s="485"/>
      <c r="F53" s="485"/>
      <c r="G53" s="485"/>
      <c r="H53" s="485"/>
      <c r="I53" s="161">
        <f>I54+I58+I67</f>
        <v>0</v>
      </c>
      <c r="J53" s="161">
        <f>J54+J58+J67</f>
        <v>80</v>
      </c>
      <c r="K53" s="161">
        <f>K54+K58+K67</f>
        <v>80</v>
      </c>
      <c r="L53" s="79">
        <f t="shared" ref="L53" si="1">K53/J53*100</f>
        <v>100</v>
      </c>
    </row>
    <row r="54" spans="1:12">
      <c r="A54" s="35"/>
      <c r="B54" s="479" t="s">
        <v>185</v>
      </c>
      <c r="C54" s="479"/>
      <c r="D54" s="479"/>
      <c r="E54" s="479"/>
      <c r="F54" s="479"/>
      <c r="G54" s="479"/>
      <c r="H54" s="479"/>
      <c r="I54" s="228">
        <f>SUM(I55:I57)</f>
        <v>0</v>
      </c>
      <c r="J54" s="228">
        <f>SUM(J55:J57)</f>
        <v>0</v>
      </c>
      <c r="K54" s="228">
        <f>SUM(K55:K57)</f>
        <v>0</v>
      </c>
      <c r="L54" s="79"/>
    </row>
    <row r="55" spans="1:12">
      <c r="A55" s="110"/>
      <c r="B55" s="11"/>
      <c r="C55" s="480" t="s">
        <v>186</v>
      </c>
      <c r="D55" s="480"/>
      <c r="E55" s="480"/>
      <c r="F55" s="480"/>
      <c r="G55" s="480"/>
      <c r="H55" s="480"/>
      <c r="I55" s="159"/>
      <c r="J55" s="79"/>
      <c r="K55" s="79"/>
      <c r="L55" s="79"/>
    </row>
    <row r="56" spans="1:12">
      <c r="A56" s="110"/>
      <c r="B56" s="37"/>
      <c r="C56" s="480" t="s">
        <v>193</v>
      </c>
      <c r="D56" s="480"/>
      <c r="E56" s="480"/>
      <c r="F56" s="480"/>
      <c r="G56" s="480"/>
      <c r="H56" s="480"/>
      <c r="I56" s="159"/>
      <c r="J56" s="79"/>
      <c r="K56" s="79"/>
      <c r="L56" s="79"/>
    </row>
    <row r="57" spans="1:12">
      <c r="A57" s="110"/>
      <c r="B57" s="16"/>
      <c r="C57" s="470" t="s">
        <v>93</v>
      </c>
      <c r="D57" s="471"/>
      <c r="E57" s="471"/>
      <c r="F57" s="471"/>
      <c r="G57" s="471"/>
      <c r="H57" s="472"/>
      <c r="I57" s="159"/>
      <c r="J57" s="79"/>
      <c r="K57" s="79"/>
      <c r="L57" s="79"/>
    </row>
    <row r="58" spans="1:12" ht="12.75" customHeight="1">
      <c r="A58" s="227"/>
      <c r="B58" s="479" t="s">
        <v>344</v>
      </c>
      <c r="C58" s="479"/>
      <c r="D58" s="479"/>
      <c r="E58" s="479"/>
      <c r="F58" s="479"/>
      <c r="G58" s="479"/>
      <c r="H58" s="479"/>
      <c r="I58" s="275">
        <f>I59+I64+I65+I66</f>
        <v>0</v>
      </c>
      <c r="J58" s="275">
        <f>J59+J64+J65+J66</f>
        <v>0</v>
      </c>
      <c r="K58" s="275">
        <f>K59+K64+K65+K66</f>
        <v>0</v>
      </c>
      <c r="L58" s="79"/>
    </row>
    <row r="59" spans="1:12" ht="12.75" customHeight="1">
      <c r="A59" s="110"/>
      <c r="B59" s="262"/>
      <c r="C59" s="492" t="s">
        <v>72</v>
      </c>
      <c r="D59" s="493"/>
      <c r="E59" s="493"/>
      <c r="F59" s="493"/>
      <c r="G59" s="493"/>
      <c r="H59" s="494"/>
      <c r="I59" s="163">
        <f>SUM(I60:I63)</f>
        <v>0</v>
      </c>
      <c r="J59" s="163">
        <f>SUM(J60:J63)</f>
        <v>0</v>
      </c>
      <c r="K59" s="163">
        <f>SUM(K60:K63)</f>
        <v>0</v>
      </c>
      <c r="L59" s="79"/>
    </row>
    <row r="60" spans="1:12">
      <c r="A60" s="110"/>
      <c r="B60" s="37"/>
      <c r="C60" s="480" t="s">
        <v>362</v>
      </c>
      <c r="D60" s="480"/>
      <c r="E60" s="480"/>
      <c r="F60" s="480"/>
      <c r="G60" s="480"/>
      <c r="H60" s="480"/>
      <c r="I60" s="159"/>
      <c r="J60" s="79"/>
      <c r="K60" s="79"/>
      <c r="L60" s="79"/>
    </row>
    <row r="61" spans="1:12" ht="12.75" customHeight="1">
      <c r="A61" s="110"/>
      <c r="B61" s="37"/>
      <c r="C61" s="484" t="s">
        <v>178</v>
      </c>
      <c r="D61" s="480"/>
      <c r="E61" s="480"/>
      <c r="F61" s="480"/>
      <c r="G61" s="480"/>
      <c r="H61" s="480"/>
      <c r="I61" s="159"/>
      <c r="J61" s="79"/>
      <c r="K61" s="79"/>
      <c r="L61" s="79"/>
    </row>
    <row r="62" spans="1:12">
      <c r="A62" s="110"/>
      <c r="B62" s="37"/>
      <c r="C62" s="480" t="s">
        <v>179</v>
      </c>
      <c r="D62" s="480"/>
      <c r="E62" s="480"/>
      <c r="F62" s="480"/>
      <c r="G62" s="480"/>
      <c r="H62" s="480"/>
      <c r="I62" s="159"/>
      <c r="J62" s="79"/>
      <c r="K62" s="79"/>
      <c r="L62" s="79"/>
    </row>
    <row r="63" spans="1:12">
      <c r="A63" s="110"/>
      <c r="B63" s="37"/>
      <c r="C63" s="481" t="s">
        <v>321</v>
      </c>
      <c r="D63" s="482"/>
      <c r="E63" s="482"/>
      <c r="F63" s="482"/>
      <c r="G63" s="482"/>
      <c r="H63" s="483"/>
      <c r="I63" s="159"/>
      <c r="J63" s="79"/>
      <c r="K63" s="79"/>
      <c r="L63" s="79"/>
    </row>
    <row r="64" spans="1:12">
      <c r="A64" s="110"/>
      <c r="B64" s="37"/>
      <c r="C64" s="498" t="s">
        <v>331</v>
      </c>
      <c r="D64" s="471"/>
      <c r="E64" s="471"/>
      <c r="F64" s="471"/>
      <c r="G64" s="471"/>
      <c r="H64" s="472"/>
      <c r="I64" s="172"/>
      <c r="J64" s="149"/>
      <c r="K64" s="149"/>
      <c r="L64" s="149"/>
    </row>
    <row r="65" spans="1:12">
      <c r="A65" s="110"/>
      <c r="B65" s="37"/>
      <c r="C65" s="498" t="s">
        <v>332</v>
      </c>
      <c r="D65" s="471"/>
      <c r="E65" s="471"/>
      <c r="F65" s="471"/>
      <c r="G65" s="471"/>
      <c r="H65" s="472"/>
      <c r="I65" s="172"/>
      <c r="J65" s="149"/>
      <c r="K65" s="149"/>
      <c r="L65" s="149"/>
    </row>
    <row r="66" spans="1:12">
      <c r="A66" s="110"/>
      <c r="B66" s="16"/>
      <c r="C66" s="498" t="s">
        <v>345</v>
      </c>
      <c r="D66" s="471"/>
      <c r="E66" s="471"/>
      <c r="F66" s="471"/>
      <c r="G66" s="471"/>
      <c r="H66" s="472"/>
      <c r="I66" s="172"/>
      <c r="J66" s="149"/>
      <c r="K66" s="149"/>
      <c r="L66" s="149"/>
    </row>
    <row r="67" spans="1:12">
      <c r="A67" s="227"/>
      <c r="B67" s="479" t="s">
        <v>187</v>
      </c>
      <c r="C67" s="480"/>
      <c r="D67" s="480"/>
      <c r="E67" s="480"/>
      <c r="F67" s="480"/>
      <c r="G67" s="480"/>
      <c r="H67" s="480"/>
      <c r="I67" s="228">
        <f>SUM(I68:I70)</f>
        <v>0</v>
      </c>
      <c r="J67" s="228">
        <f>SUM(J68:J70)</f>
        <v>80</v>
      </c>
      <c r="K67" s="228">
        <f>SUM(K68:K70)</f>
        <v>80</v>
      </c>
      <c r="L67" s="79">
        <f t="shared" ref="L67" si="2">K67/J67*100</f>
        <v>100</v>
      </c>
    </row>
    <row r="68" spans="1:12">
      <c r="A68" s="110"/>
      <c r="B68" s="263"/>
      <c r="C68" s="492" t="s">
        <v>341</v>
      </c>
      <c r="D68" s="493"/>
      <c r="E68" s="493"/>
      <c r="F68" s="493"/>
      <c r="G68" s="493"/>
      <c r="H68" s="494"/>
      <c r="I68" s="159"/>
      <c r="J68" s="79"/>
      <c r="K68" s="79"/>
      <c r="L68" s="79"/>
    </row>
    <row r="69" spans="1:12">
      <c r="A69" s="110"/>
      <c r="B69" s="264"/>
      <c r="C69" s="492" t="s">
        <v>342</v>
      </c>
      <c r="D69" s="493"/>
      <c r="E69" s="493"/>
      <c r="F69" s="493"/>
      <c r="G69" s="493"/>
      <c r="H69" s="494"/>
      <c r="I69" s="159"/>
      <c r="J69" s="79">
        <v>80</v>
      </c>
      <c r="K69" s="79">
        <v>80</v>
      </c>
      <c r="L69" s="79">
        <f t="shared" ref="L69" si="3">K69/J69*100</f>
        <v>100</v>
      </c>
    </row>
    <row r="70" spans="1:12">
      <c r="A70" s="110"/>
      <c r="B70" s="264"/>
      <c r="C70" s="492" t="s">
        <v>343</v>
      </c>
      <c r="D70" s="493"/>
      <c r="E70" s="493"/>
      <c r="F70" s="493"/>
      <c r="G70" s="493"/>
      <c r="H70" s="494"/>
      <c r="I70" s="159"/>
      <c r="J70" s="79"/>
      <c r="K70" s="79"/>
      <c r="L70" s="79"/>
    </row>
    <row r="71" spans="1:12">
      <c r="A71" s="502"/>
      <c r="B71" s="503"/>
      <c r="C71" s="503"/>
      <c r="D71" s="503"/>
      <c r="E71" s="503"/>
      <c r="F71" s="503"/>
      <c r="G71" s="503"/>
      <c r="H71" s="504"/>
      <c r="I71" s="79"/>
      <c r="J71" s="79"/>
      <c r="K71" s="79"/>
      <c r="L71" s="79"/>
    </row>
    <row r="72" spans="1:12">
      <c r="A72" s="485" t="s">
        <v>346</v>
      </c>
      <c r="B72" s="485"/>
      <c r="C72" s="485"/>
      <c r="D72" s="485"/>
      <c r="E72" s="485"/>
      <c r="F72" s="485"/>
      <c r="G72" s="485"/>
      <c r="H72" s="485"/>
      <c r="I72" s="145">
        <f>I9+I53</f>
        <v>36947</v>
      </c>
      <c r="J72" s="145">
        <f>J9+J53</f>
        <v>46877</v>
      </c>
      <c r="K72" s="145">
        <f>K9+K53</f>
        <v>44826</v>
      </c>
      <c r="L72" s="79">
        <f t="shared" ref="L72:L76" si="4">K72/J72*100</f>
        <v>95.624720011946152</v>
      </c>
    </row>
    <row r="73" spans="1:12">
      <c r="A73" s="499"/>
      <c r="B73" s="500"/>
      <c r="C73" s="500"/>
      <c r="D73" s="500"/>
      <c r="E73" s="500"/>
      <c r="F73" s="500"/>
      <c r="G73" s="500"/>
      <c r="H73" s="501"/>
      <c r="I73" s="145"/>
      <c r="J73" s="79"/>
      <c r="K73" s="79"/>
      <c r="L73" s="79"/>
    </row>
    <row r="74" spans="1:12">
      <c r="A74" s="506" t="s">
        <v>347</v>
      </c>
      <c r="B74" s="480"/>
      <c r="C74" s="480"/>
      <c r="D74" s="480"/>
      <c r="E74" s="480"/>
      <c r="F74" s="480"/>
      <c r="G74" s="480"/>
      <c r="H74" s="480"/>
      <c r="I74" s="151">
        <f>SUM(I75:I76)</f>
        <v>4918</v>
      </c>
      <c r="J74" s="151">
        <f>SUM(J75:J76)</f>
        <v>13146</v>
      </c>
      <c r="K74" s="151">
        <f>SUM(K75:K76)</f>
        <v>13146</v>
      </c>
      <c r="L74" s="79">
        <f t="shared" si="4"/>
        <v>100</v>
      </c>
    </row>
    <row r="75" spans="1:12">
      <c r="A75" s="35"/>
      <c r="B75" s="480" t="s">
        <v>188</v>
      </c>
      <c r="C75" s="480"/>
      <c r="D75" s="480"/>
      <c r="E75" s="480"/>
      <c r="F75" s="480"/>
      <c r="G75" s="480"/>
      <c r="H75" s="480"/>
      <c r="I75" s="79">
        <v>3918</v>
      </c>
      <c r="J75" s="79">
        <v>12146</v>
      </c>
      <c r="K75" s="79">
        <v>12146</v>
      </c>
      <c r="L75" s="79">
        <f t="shared" si="4"/>
        <v>100</v>
      </c>
    </row>
    <row r="76" spans="1:12">
      <c r="A76" s="227"/>
      <c r="B76" s="480" t="s">
        <v>189</v>
      </c>
      <c r="C76" s="480"/>
      <c r="D76" s="480"/>
      <c r="E76" s="480"/>
      <c r="F76" s="480"/>
      <c r="G76" s="480"/>
      <c r="H76" s="480"/>
      <c r="I76" s="79">
        <v>1000</v>
      </c>
      <c r="J76" s="79">
        <v>1000</v>
      </c>
      <c r="K76" s="79">
        <v>1000</v>
      </c>
      <c r="L76" s="79">
        <f t="shared" si="4"/>
        <v>100</v>
      </c>
    </row>
    <row r="77" spans="1:12">
      <c r="A77" s="507"/>
      <c r="B77" s="480"/>
      <c r="C77" s="480"/>
      <c r="D77" s="480"/>
      <c r="E77" s="480"/>
      <c r="F77" s="480"/>
      <c r="G77" s="480"/>
      <c r="H77" s="480"/>
      <c r="I77" s="79"/>
      <c r="J77" s="79"/>
      <c r="K77" s="79"/>
      <c r="L77" s="79"/>
    </row>
    <row r="78" spans="1:12">
      <c r="A78" s="485" t="s">
        <v>348</v>
      </c>
      <c r="B78" s="485"/>
      <c r="C78" s="485"/>
      <c r="D78" s="485"/>
      <c r="E78" s="485"/>
      <c r="F78" s="485"/>
      <c r="G78" s="485"/>
      <c r="H78" s="485"/>
      <c r="I78" s="161">
        <f>I79+I85</f>
        <v>0</v>
      </c>
      <c r="J78" s="161">
        <f>J79+J85</f>
        <v>0</v>
      </c>
      <c r="K78" s="161">
        <f>K79+K85</f>
        <v>821</v>
      </c>
      <c r="L78" s="79"/>
    </row>
    <row r="79" spans="1:12">
      <c r="A79" s="35"/>
      <c r="B79" s="480" t="s">
        <v>190</v>
      </c>
      <c r="C79" s="480"/>
      <c r="D79" s="480"/>
      <c r="E79" s="480"/>
      <c r="F79" s="480"/>
      <c r="G79" s="480"/>
      <c r="H79" s="480"/>
      <c r="I79" s="159">
        <f>SUM(I80:I84)</f>
        <v>0</v>
      </c>
      <c r="J79" s="159">
        <f>SUM(J80:J84)</f>
        <v>0</v>
      </c>
      <c r="K79" s="159">
        <f>SUM(K80:K84)</f>
        <v>0</v>
      </c>
      <c r="L79" s="79"/>
    </row>
    <row r="80" spans="1:12">
      <c r="A80" s="110"/>
      <c r="B80" s="261"/>
      <c r="C80" s="492" t="s">
        <v>349</v>
      </c>
      <c r="D80" s="471"/>
      <c r="E80" s="471"/>
      <c r="F80" s="471"/>
      <c r="G80" s="471"/>
      <c r="H80" s="472"/>
      <c r="I80" s="159"/>
      <c r="J80" s="79"/>
      <c r="K80" s="79"/>
      <c r="L80" s="79"/>
    </row>
    <row r="81" spans="1:12">
      <c r="A81" s="110"/>
      <c r="B81" s="265"/>
      <c r="C81" s="492" t="s">
        <v>350</v>
      </c>
      <c r="D81" s="471"/>
      <c r="E81" s="471"/>
      <c r="F81" s="471"/>
      <c r="G81" s="471"/>
      <c r="H81" s="472"/>
      <c r="I81" s="159"/>
      <c r="J81" s="79"/>
      <c r="K81" s="79"/>
      <c r="L81" s="79"/>
    </row>
    <row r="82" spans="1:12">
      <c r="A82" s="110"/>
      <c r="B82" s="265"/>
      <c r="C82" s="492" t="s">
        <v>351</v>
      </c>
      <c r="D82" s="471"/>
      <c r="E82" s="471"/>
      <c r="F82" s="471"/>
      <c r="G82" s="471"/>
      <c r="H82" s="472"/>
      <c r="I82" s="159"/>
      <c r="J82" s="79"/>
      <c r="K82" s="79"/>
      <c r="L82" s="79"/>
    </row>
    <row r="83" spans="1:12">
      <c r="A83" s="110"/>
      <c r="B83" s="265"/>
      <c r="C83" s="492" t="s">
        <v>352</v>
      </c>
      <c r="D83" s="471"/>
      <c r="E83" s="471"/>
      <c r="F83" s="471"/>
      <c r="G83" s="471"/>
      <c r="H83" s="472"/>
      <c r="I83" s="159"/>
      <c r="J83" s="79"/>
      <c r="K83" s="79"/>
      <c r="L83" s="79"/>
    </row>
    <row r="84" spans="1:12">
      <c r="A84" s="110"/>
      <c r="B84" s="260"/>
      <c r="C84" s="492" t="s">
        <v>353</v>
      </c>
      <c r="D84" s="471"/>
      <c r="E84" s="471"/>
      <c r="F84" s="471"/>
      <c r="G84" s="471"/>
      <c r="H84" s="472"/>
      <c r="I84" s="159"/>
      <c r="J84" s="79"/>
      <c r="K84" s="79"/>
      <c r="L84" s="79"/>
    </row>
    <row r="85" spans="1:12">
      <c r="A85" s="227"/>
      <c r="B85" s="505" t="s">
        <v>191</v>
      </c>
      <c r="C85" s="505"/>
      <c r="D85" s="505"/>
      <c r="E85" s="505"/>
      <c r="F85" s="505"/>
      <c r="G85" s="505"/>
      <c r="H85" s="505"/>
      <c r="I85" s="159">
        <f>SUM(I86:I90)</f>
        <v>0</v>
      </c>
      <c r="J85" s="159">
        <f>SUM(J86:J90)</f>
        <v>0</v>
      </c>
      <c r="K85" s="159">
        <f>SUM(K86:K90)</f>
        <v>821</v>
      </c>
      <c r="L85" s="79"/>
    </row>
    <row r="86" spans="1:12">
      <c r="A86" s="110"/>
      <c r="B86" s="266"/>
      <c r="C86" s="492" t="s">
        <v>349</v>
      </c>
      <c r="D86" s="471"/>
      <c r="E86" s="471"/>
      <c r="F86" s="471"/>
      <c r="G86" s="471"/>
      <c r="H86" s="472"/>
      <c r="I86" s="159"/>
      <c r="J86" s="79"/>
      <c r="K86" s="79"/>
      <c r="L86" s="79"/>
    </row>
    <row r="87" spans="1:12">
      <c r="A87" s="110"/>
      <c r="B87" s="267"/>
      <c r="C87" s="492" t="s">
        <v>350</v>
      </c>
      <c r="D87" s="471"/>
      <c r="E87" s="471"/>
      <c r="F87" s="471"/>
      <c r="G87" s="471"/>
      <c r="H87" s="472"/>
      <c r="I87" s="159"/>
      <c r="J87" s="79"/>
      <c r="K87" s="79"/>
      <c r="L87" s="79"/>
    </row>
    <row r="88" spans="1:12">
      <c r="A88" s="110"/>
      <c r="B88" s="267"/>
      <c r="C88" s="492" t="s">
        <v>351</v>
      </c>
      <c r="D88" s="471"/>
      <c r="E88" s="471"/>
      <c r="F88" s="471"/>
      <c r="G88" s="471"/>
      <c r="H88" s="472"/>
      <c r="I88" s="159">
        <v>0</v>
      </c>
      <c r="J88" s="79">
        <v>0</v>
      </c>
      <c r="K88" s="79">
        <v>821</v>
      </c>
      <c r="L88" s="79"/>
    </row>
    <row r="89" spans="1:12">
      <c r="A89" s="110"/>
      <c r="B89" s="267"/>
      <c r="C89" s="492" t="s">
        <v>352</v>
      </c>
      <c r="D89" s="471"/>
      <c r="E89" s="471"/>
      <c r="F89" s="471"/>
      <c r="G89" s="471"/>
      <c r="H89" s="472"/>
      <c r="I89" s="159"/>
      <c r="J89" s="79"/>
      <c r="K89" s="79"/>
      <c r="L89" s="79"/>
    </row>
    <row r="90" spans="1:12">
      <c r="A90" s="110"/>
      <c r="B90" s="267"/>
      <c r="C90" s="492" t="s">
        <v>353</v>
      </c>
      <c r="D90" s="471"/>
      <c r="E90" s="471"/>
      <c r="F90" s="471"/>
      <c r="G90" s="471"/>
      <c r="H90" s="472"/>
      <c r="I90" s="159"/>
      <c r="J90" s="79"/>
      <c r="K90" s="79"/>
      <c r="L90" s="79"/>
    </row>
    <row r="91" spans="1:12">
      <c r="A91" s="507"/>
      <c r="B91" s="507"/>
      <c r="C91" s="480"/>
      <c r="D91" s="480"/>
      <c r="E91" s="480"/>
      <c r="F91" s="480"/>
      <c r="G91" s="480"/>
      <c r="H91" s="480"/>
      <c r="I91" s="159"/>
      <c r="J91" s="79"/>
      <c r="K91" s="79"/>
      <c r="L91" s="79"/>
    </row>
    <row r="92" spans="1:12">
      <c r="A92" s="485" t="s">
        <v>354</v>
      </c>
      <c r="B92" s="485"/>
      <c r="C92" s="485"/>
      <c r="D92" s="485"/>
      <c r="E92" s="485"/>
      <c r="F92" s="485"/>
      <c r="G92" s="485"/>
      <c r="H92" s="485"/>
      <c r="I92" s="159" t="s">
        <v>53</v>
      </c>
      <c r="J92" s="79"/>
      <c r="K92" s="79"/>
      <c r="L92" s="79"/>
    </row>
    <row r="93" spans="1:12">
      <c r="A93" s="499"/>
      <c r="B93" s="500"/>
      <c r="C93" s="500"/>
      <c r="D93" s="500"/>
      <c r="E93" s="500"/>
      <c r="F93" s="500"/>
      <c r="G93" s="500"/>
      <c r="H93" s="501"/>
      <c r="I93" s="79"/>
      <c r="J93" s="79"/>
      <c r="K93" s="79"/>
      <c r="L93" s="79"/>
    </row>
    <row r="94" spans="1:12">
      <c r="A94" s="485" t="s">
        <v>355</v>
      </c>
      <c r="B94" s="485"/>
      <c r="C94" s="485"/>
      <c r="D94" s="485"/>
      <c r="E94" s="485"/>
      <c r="F94" s="485"/>
      <c r="G94" s="485"/>
      <c r="H94" s="485"/>
      <c r="I94" s="145">
        <f>SUM(I74+I72)</f>
        <v>41865</v>
      </c>
      <c r="J94" s="145">
        <f>SUM(J74+J72)</f>
        <v>60023</v>
      </c>
      <c r="K94" s="145">
        <f>SUM(K74+K72+K78)</f>
        <v>58793</v>
      </c>
      <c r="L94" s="145">
        <f>K94/J94*100</f>
        <v>97.950785532212649</v>
      </c>
    </row>
  </sheetData>
  <mergeCells count="80">
    <mergeCell ref="C30:H30"/>
    <mergeCell ref="C31:H31"/>
    <mergeCell ref="C32:H32"/>
    <mergeCell ref="C33:H33"/>
    <mergeCell ref="C34:H34"/>
    <mergeCell ref="C86:H86"/>
    <mergeCell ref="C87:H87"/>
    <mergeCell ref="A92:H92"/>
    <mergeCell ref="A93:H93"/>
    <mergeCell ref="A94:H94"/>
    <mergeCell ref="C88:H88"/>
    <mergeCell ref="C89:H89"/>
    <mergeCell ref="C90:H90"/>
    <mergeCell ref="A91:H91"/>
    <mergeCell ref="B85:H85"/>
    <mergeCell ref="A74:H74"/>
    <mergeCell ref="B75:H75"/>
    <mergeCell ref="B76:H76"/>
    <mergeCell ref="A77:H77"/>
    <mergeCell ref="B79:H79"/>
    <mergeCell ref="A78:H78"/>
    <mergeCell ref="C80:H80"/>
    <mergeCell ref="C81:H81"/>
    <mergeCell ref="C82:H82"/>
    <mergeCell ref="C83:H83"/>
    <mergeCell ref="C84:H84"/>
    <mergeCell ref="A73:H73"/>
    <mergeCell ref="B58:H58"/>
    <mergeCell ref="C59:H59"/>
    <mergeCell ref="C60:H60"/>
    <mergeCell ref="C61:H61"/>
    <mergeCell ref="B67:H67"/>
    <mergeCell ref="C68:H68"/>
    <mergeCell ref="C69:H69"/>
    <mergeCell ref="C70:H70"/>
    <mergeCell ref="A71:H71"/>
    <mergeCell ref="A72:H72"/>
    <mergeCell ref="C57:H57"/>
    <mergeCell ref="C66:H66"/>
    <mergeCell ref="C64:H64"/>
    <mergeCell ref="C65:H65"/>
    <mergeCell ref="C62:H62"/>
    <mergeCell ref="C63:H63"/>
    <mergeCell ref="C11:H11"/>
    <mergeCell ref="C12:H12"/>
    <mergeCell ref="C18:H18"/>
    <mergeCell ref="C55:H55"/>
    <mergeCell ref="C56:H56"/>
    <mergeCell ref="B37:H37"/>
    <mergeCell ref="A53:H53"/>
    <mergeCell ref="B54:H54"/>
    <mergeCell ref="C52:H52"/>
    <mergeCell ref="C49:H49"/>
    <mergeCell ref="C50:H50"/>
    <mergeCell ref="C47:H47"/>
    <mergeCell ref="C36:H36"/>
    <mergeCell ref="C35:H35"/>
    <mergeCell ref="C28:H28"/>
    <mergeCell ref="C29:H29"/>
    <mergeCell ref="B48:H48"/>
    <mergeCell ref="C51:H51"/>
    <mergeCell ref="C39:H39"/>
    <mergeCell ref="C40:H40"/>
    <mergeCell ref="C44:H44"/>
    <mergeCell ref="A3:L3"/>
    <mergeCell ref="C19:H19"/>
    <mergeCell ref="C42:H42"/>
    <mergeCell ref="C46:H46"/>
    <mergeCell ref="C38:H38"/>
    <mergeCell ref="A4:L4"/>
    <mergeCell ref="A5:L5"/>
    <mergeCell ref="A8:H8"/>
    <mergeCell ref="B27:H27"/>
    <mergeCell ref="C17:H17"/>
    <mergeCell ref="C14:H14"/>
    <mergeCell ref="C15:H15"/>
    <mergeCell ref="C16:H16"/>
    <mergeCell ref="C13:H13"/>
    <mergeCell ref="A9:H9"/>
    <mergeCell ref="B10:H10"/>
  </mergeCells>
  <pageMargins left="0.78740157480314965" right="0.78740157480314965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5"/>
  <sheetViews>
    <sheetView view="pageBreakPreview" zoomScale="60" zoomScaleNormal="85" workbookViewId="0">
      <selection activeCell="A4" sqref="A4:M4"/>
    </sheetView>
  </sheetViews>
  <sheetFormatPr defaultRowHeight="12.75"/>
  <cols>
    <col min="8" max="8" width="9" customWidth="1"/>
    <col min="9" max="9" width="6.5703125" hidden="1" customWidth="1"/>
    <col min="10" max="10" width="8.42578125" customWidth="1"/>
    <col min="11" max="11" width="8.140625" customWidth="1"/>
    <col min="13" max="13" width="9" customWidth="1"/>
  </cols>
  <sheetData>
    <row r="1" spans="1:13">
      <c r="M1" s="77"/>
    </row>
    <row r="3" spans="1:13">
      <c r="A3" s="464" t="s">
        <v>606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</row>
    <row r="4" spans="1:13">
      <c r="A4" s="464" t="s">
        <v>564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</row>
    <row r="5" spans="1:13">
      <c r="A5" s="464" t="s">
        <v>386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</row>
    <row r="6" spans="1:13">
      <c r="A6" s="464" t="s">
        <v>356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5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>
      <c r="L8" s="366"/>
      <c r="M8" s="366" t="s">
        <v>300</v>
      </c>
    </row>
    <row r="9" spans="1:13">
      <c r="A9" s="513" t="s">
        <v>568</v>
      </c>
      <c r="B9" s="514"/>
      <c r="C9" s="514"/>
      <c r="D9" s="514"/>
      <c r="E9" s="514"/>
      <c r="F9" s="514"/>
      <c r="G9" s="514"/>
      <c r="H9" s="514"/>
      <c r="I9" s="514"/>
      <c r="J9" s="515" t="s">
        <v>328</v>
      </c>
      <c r="K9" s="515" t="s">
        <v>329</v>
      </c>
      <c r="L9" s="515" t="s">
        <v>357</v>
      </c>
      <c r="M9" s="510" t="s">
        <v>18</v>
      </c>
    </row>
    <row r="10" spans="1:13">
      <c r="A10" s="367" t="s">
        <v>358</v>
      </c>
      <c r="B10" s="511" t="s">
        <v>359</v>
      </c>
      <c r="C10" s="512"/>
      <c r="D10" s="512"/>
      <c r="E10" s="512"/>
      <c r="F10" s="512"/>
      <c r="G10" s="512"/>
      <c r="H10" s="512"/>
      <c r="I10" s="512"/>
      <c r="J10" s="516"/>
      <c r="K10" s="516"/>
      <c r="L10" s="516"/>
      <c r="M10" s="510"/>
    </row>
    <row r="11" spans="1:13">
      <c r="A11" s="368" t="s">
        <v>387</v>
      </c>
      <c r="B11" s="509" t="s">
        <v>395</v>
      </c>
      <c r="C11" s="480"/>
      <c r="D11" s="480"/>
      <c r="E11" s="480"/>
      <c r="F11" s="480"/>
      <c r="G11" s="480"/>
      <c r="H11" s="480"/>
      <c r="I11" s="480"/>
      <c r="J11" s="79">
        <v>164</v>
      </c>
      <c r="K11" s="79"/>
      <c r="L11" s="79"/>
      <c r="M11" s="79">
        <f t="shared" ref="M11:M21" si="0">SUM(J11:L11)</f>
        <v>164</v>
      </c>
    </row>
    <row r="12" spans="1:13">
      <c r="A12" s="276" t="s">
        <v>393</v>
      </c>
      <c r="B12" s="480" t="s">
        <v>198</v>
      </c>
      <c r="C12" s="480"/>
      <c r="D12" s="480"/>
      <c r="E12" s="480"/>
      <c r="F12" s="480"/>
      <c r="G12" s="480"/>
      <c r="H12" s="480"/>
      <c r="I12" s="480"/>
      <c r="J12" s="79">
        <v>127</v>
      </c>
      <c r="K12" s="79"/>
      <c r="L12" s="79"/>
      <c r="M12" s="79">
        <f t="shared" si="0"/>
        <v>127</v>
      </c>
    </row>
    <row r="13" spans="1:13">
      <c r="A13" s="276" t="s">
        <v>388</v>
      </c>
      <c r="B13" s="480" t="s">
        <v>569</v>
      </c>
      <c r="C13" s="480"/>
      <c r="D13" s="480"/>
      <c r="E13" s="480"/>
      <c r="F13" s="480"/>
      <c r="G13" s="480"/>
      <c r="H13" s="480"/>
      <c r="I13" s="480"/>
      <c r="J13" s="79"/>
      <c r="K13" s="79">
        <v>0</v>
      </c>
      <c r="L13" s="79"/>
      <c r="M13" s="79">
        <f t="shared" si="0"/>
        <v>0</v>
      </c>
    </row>
    <row r="14" spans="1:13">
      <c r="A14" s="368" t="s">
        <v>390</v>
      </c>
      <c r="B14" s="470" t="s">
        <v>396</v>
      </c>
      <c r="C14" s="471"/>
      <c r="D14" s="471"/>
      <c r="E14" s="471"/>
      <c r="F14" s="471"/>
      <c r="G14" s="471"/>
      <c r="H14" s="471"/>
      <c r="I14" s="472"/>
      <c r="J14" s="79">
        <v>23474</v>
      </c>
      <c r="K14" s="79"/>
      <c r="L14" s="79"/>
      <c r="M14" s="79">
        <f t="shared" si="0"/>
        <v>23474</v>
      </c>
    </row>
    <row r="15" spans="1:13">
      <c r="A15" s="368" t="s">
        <v>422</v>
      </c>
      <c r="B15" s="520" t="s">
        <v>600</v>
      </c>
      <c r="C15" s="471"/>
      <c r="D15" s="471"/>
      <c r="E15" s="471"/>
      <c r="F15" s="471"/>
      <c r="G15" s="471"/>
      <c r="H15" s="471"/>
      <c r="I15" s="472"/>
      <c r="J15" s="79">
        <v>821</v>
      </c>
      <c r="K15" s="79"/>
      <c r="L15" s="79"/>
      <c r="M15" s="79">
        <f t="shared" ref="M15" si="1">SUM(J15:L15)</f>
        <v>821</v>
      </c>
    </row>
    <row r="16" spans="1:13">
      <c r="A16" s="368" t="s">
        <v>423</v>
      </c>
      <c r="B16" s="520" t="s">
        <v>424</v>
      </c>
      <c r="C16" s="471"/>
      <c r="D16" s="471"/>
      <c r="E16" s="471"/>
      <c r="F16" s="471"/>
      <c r="G16" s="471"/>
      <c r="H16" s="471"/>
      <c r="I16" s="472"/>
      <c r="J16" s="79">
        <v>13146</v>
      </c>
      <c r="K16" s="79"/>
      <c r="L16" s="79"/>
      <c r="M16" s="79">
        <f t="shared" ref="M16" si="2">SUM(J16:L16)</f>
        <v>13146</v>
      </c>
    </row>
    <row r="17" spans="1:13">
      <c r="A17" s="276" t="s">
        <v>391</v>
      </c>
      <c r="B17" s="509" t="s">
        <v>397</v>
      </c>
      <c r="C17" s="480"/>
      <c r="D17" s="480"/>
      <c r="E17" s="480"/>
      <c r="F17" s="480"/>
      <c r="G17" s="480"/>
      <c r="H17" s="480"/>
      <c r="I17" s="480"/>
      <c r="J17" s="79">
        <v>14146</v>
      </c>
      <c r="K17" s="79"/>
      <c r="L17" s="79"/>
      <c r="M17" s="79">
        <f t="shared" si="0"/>
        <v>14146</v>
      </c>
    </row>
    <row r="18" spans="1:13">
      <c r="A18" s="276" t="s">
        <v>389</v>
      </c>
      <c r="B18" s="480" t="s">
        <v>23</v>
      </c>
      <c r="C18" s="480"/>
      <c r="D18" s="480"/>
      <c r="E18" s="480"/>
      <c r="F18" s="480"/>
      <c r="G18" s="480"/>
      <c r="H18" s="480"/>
      <c r="I18" s="480"/>
      <c r="J18" s="79">
        <v>6</v>
      </c>
      <c r="K18" s="79">
        <v>0</v>
      </c>
      <c r="L18" s="79"/>
      <c r="M18" s="79">
        <f t="shared" si="0"/>
        <v>6</v>
      </c>
    </row>
    <row r="19" spans="1:13">
      <c r="A19" s="368" t="s">
        <v>392</v>
      </c>
      <c r="B19" s="509" t="s">
        <v>411</v>
      </c>
      <c r="C19" s="480"/>
      <c r="D19" s="480"/>
      <c r="E19" s="480"/>
      <c r="F19" s="480"/>
      <c r="G19" s="480"/>
      <c r="H19" s="480"/>
      <c r="I19" s="480"/>
      <c r="J19" s="79"/>
      <c r="K19" s="79">
        <v>15</v>
      </c>
      <c r="L19" s="79"/>
      <c r="M19" s="79">
        <f t="shared" si="0"/>
        <v>15</v>
      </c>
    </row>
    <row r="20" spans="1:13">
      <c r="A20" s="368">
        <v>103010</v>
      </c>
      <c r="B20" s="517" t="s">
        <v>399</v>
      </c>
      <c r="C20" s="518"/>
      <c r="D20" s="518"/>
      <c r="E20" s="518"/>
      <c r="F20" s="518"/>
      <c r="G20" s="518"/>
      <c r="H20" s="518"/>
      <c r="I20" s="519"/>
      <c r="J20" s="79">
        <v>212</v>
      </c>
      <c r="K20" s="79"/>
      <c r="L20" s="79"/>
      <c r="M20" s="79">
        <f t="shared" si="0"/>
        <v>212</v>
      </c>
    </row>
    <row r="21" spans="1:13">
      <c r="A21" s="350">
        <v>104051</v>
      </c>
      <c r="B21" s="480" t="s">
        <v>570</v>
      </c>
      <c r="C21" s="480"/>
      <c r="D21" s="480"/>
      <c r="E21" s="480"/>
      <c r="F21" s="480"/>
      <c r="G21" s="480"/>
      <c r="H21" s="480"/>
      <c r="I21" s="480"/>
      <c r="J21" s="79">
        <v>0</v>
      </c>
      <c r="K21" s="79"/>
      <c r="L21" s="79"/>
      <c r="M21" s="79">
        <f t="shared" si="0"/>
        <v>0</v>
      </c>
    </row>
    <row r="22" spans="1:13">
      <c r="A22" s="350">
        <v>107060</v>
      </c>
      <c r="B22" s="509" t="s">
        <v>601</v>
      </c>
      <c r="C22" s="480"/>
      <c r="D22" s="480"/>
      <c r="E22" s="480"/>
      <c r="F22" s="480"/>
      <c r="G22" s="480"/>
      <c r="H22" s="480"/>
      <c r="I22" s="480"/>
      <c r="J22" s="79">
        <v>418</v>
      </c>
      <c r="K22" s="79"/>
      <c r="L22" s="79"/>
      <c r="M22" s="79">
        <f t="shared" ref="M22" si="3">SUM(J22:L22)</f>
        <v>418</v>
      </c>
    </row>
    <row r="23" spans="1:13">
      <c r="A23" s="369" t="s">
        <v>571</v>
      </c>
      <c r="B23" s="517" t="s">
        <v>572</v>
      </c>
      <c r="C23" s="518"/>
      <c r="D23" s="518"/>
      <c r="E23" s="518"/>
      <c r="F23" s="518"/>
      <c r="G23" s="518"/>
      <c r="H23" s="518"/>
      <c r="I23" s="519"/>
      <c r="J23" s="79">
        <v>6264</v>
      </c>
      <c r="K23" s="79"/>
      <c r="L23" s="79"/>
      <c r="M23" s="79">
        <f>SUM(J23:L23)</f>
        <v>6264</v>
      </c>
    </row>
    <row r="24" spans="1:13">
      <c r="A24" s="276"/>
      <c r="B24" s="480"/>
      <c r="C24" s="480"/>
      <c r="D24" s="480"/>
      <c r="E24" s="480"/>
      <c r="F24" s="480"/>
      <c r="G24" s="480"/>
      <c r="H24" s="480"/>
      <c r="I24" s="480"/>
      <c r="J24" s="79"/>
      <c r="K24" s="79"/>
      <c r="L24" s="79"/>
      <c r="M24" s="79"/>
    </row>
    <row r="25" spans="1:13">
      <c r="A25" s="521" t="s">
        <v>361</v>
      </c>
      <c r="B25" s="522"/>
      <c r="C25" s="522"/>
      <c r="D25" s="522"/>
      <c r="E25" s="522"/>
      <c r="F25" s="522"/>
      <c r="G25" s="522"/>
      <c r="H25" s="522"/>
      <c r="I25" s="523"/>
      <c r="J25" s="145">
        <f>SUM(J11:J23)</f>
        <v>58778</v>
      </c>
      <c r="K25" s="145">
        <f>SUM(K11:K23)</f>
        <v>15</v>
      </c>
      <c r="L25" s="145">
        <f>SUM(L11:L23)</f>
        <v>0</v>
      </c>
      <c r="M25" s="145">
        <f>SUM(M11:M23)</f>
        <v>58793</v>
      </c>
    </row>
  </sheetData>
  <mergeCells count="25">
    <mergeCell ref="B21:I21"/>
    <mergeCell ref="B23:I23"/>
    <mergeCell ref="B24:I24"/>
    <mergeCell ref="A25:I25"/>
    <mergeCell ref="B22:I22"/>
    <mergeCell ref="B20:I20"/>
    <mergeCell ref="B14:I14"/>
    <mergeCell ref="B19:I19"/>
    <mergeCell ref="B11:I11"/>
    <mergeCell ref="B18:I18"/>
    <mergeCell ref="B12:I12"/>
    <mergeCell ref="B13:I13"/>
    <mergeCell ref="B16:I16"/>
    <mergeCell ref="B17:I17"/>
    <mergeCell ref="B15:I15"/>
    <mergeCell ref="A3:M3"/>
    <mergeCell ref="A4:M4"/>
    <mergeCell ref="A5:M5"/>
    <mergeCell ref="A6:M6"/>
    <mergeCell ref="M9:M10"/>
    <mergeCell ref="B10:I10"/>
    <mergeCell ref="A9:I9"/>
    <mergeCell ref="J9:J10"/>
    <mergeCell ref="K9:K10"/>
    <mergeCell ref="L9:L10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9"/>
  <sheetViews>
    <sheetView view="pageBreakPreview" zoomScale="60" zoomScaleNormal="100" workbookViewId="0">
      <selection activeCell="A5" sqref="A5:I5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41"/>
      <c r="I1" s="77"/>
      <c r="J1" s="41"/>
      <c r="K1" s="41"/>
    </row>
    <row r="4" spans="1:11">
      <c r="A4" s="464" t="s">
        <v>607</v>
      </c>
      <c r="B4" s="464"/>
      <c r="C4" s="464"/>
      <c r="D4" s="464"/>
      <c r="E4" s="464"/>
      <c r="F4" s="464"/>
      <c r="G4" s="465"/>
      <c r="H4" s="465"/>
      <c r="I4" s="465"/>
      <c r="J4" s="19"/>
      <c r="K4" s="19"/>
    </row>
    <row r="5" spans="1:11">
      <c r="A5" s="464" t="s">
        <v>563</v>
      </c>
      <c r="B5" s="464"/>
      <c r="C5" s="464"/>
      <c r="D5" s="464"/>
      <c r="E5" s="464"/>
      <c r="F5" s="464"/>
      <c r="G5" s="465"/>
      <c r="H5" s="465"/>
      <c r="I5" s="465"/>
      <c r="J5" s="19"/>
      <c r="K5" s="19"/>
    </row>
    <row r="6" spans="1:11">
      <c r="A6" s="464" t="s">
        <v>382</v>
      </c>
      <c r="B6" s="464"/>
      <c r="C6" s="464"/>
      <c r="D6" s="464"/>
      <c r="E6" s="464"/>
      <c r="F6" s="464"/>
      <c r="G6" s="465"/>
      <c r="H6" s="465"/>
      <c r="I6" s="465"/>
      <c r="J6" s="19"/>
      <c r="K6" s="19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9"/>
    </row>
    <row r="9" spans="1:11">
      <c r="A9" s="17"/>
      <c r="B9" s="17"/>
      <c r="C9" s="17"/>
      <c r="D9" s="17"/>
      <c r="E9" s="17"/>
      <c r="H9" s="41" t="s">
        <v>300</v>
      </c>
    </row>
    <row r="10" spans="1:11" ht="25.5">
      <c r="A10" s="476" t="s">
        <v>224</v>
      </c>
      <c r="B10" s="524"/>
      <c r="C10" s="524"/>
      <c r="D10" s="524"/>
      <c r="E10" s="524"/>
      <c r="F10" s="147" t="s">
        <v>285</v>
      </c>
      <c r="G10" s="147" t="s">
        <v>286</v>
      </c>
      <c r="H10" s="148" t="s">
        <v>284</v>
      </c>
      <c r="I10" s="147" t="s">
        <v>287</v>
      </c>
    </row>
    <row r="11" spans="1:11">
      <c r="A11" s="94" t="s">
        <v>208</v>
      </c>
      <c r="B11" s="38"/>
      <c r="C11" s="38"/>
      <c r="D11" s="38"/>
      <c r="E11" s="38"/>
      <c r="F11" s="145">
        <f>SUM(F12:F16)</f>
        <v>46530</v>
      </c>
      <c r="G11" s="145">
        <f>SUM(G12:G16)</f>
        <v>54726</v>
      </c>
      <c r="H11" s="145">
        <f>SUM(H12:H16)</f>
        <v>36474</v>
      </c>
      <c r="I11" s="79">
        <f>H11/G11*100</f>
        <v>66.64839381646749</v>
      </c>
    </row>
    <row r="12" spans="1:11">
      <c r="A12" s="110"/>
      <c r="B12" s="31" t="s">
        <v>305</v>
      </c>
      <c r="C12" s="2"/>
      <c r="D12" s="38"/>
      <c r="E12" s="38"/>
      <c r="F12" s="79">
        <v>13588</v>
      </c>
      <c r="G12" s="79">
        <v>20109</v>
      </c>
      <c r="H12" s="79">
        <v>16220</v>
      </c>
      <c r="I12" s="79">
        <f>H12/G12*100</f>
        <v>80.660400815555221</v>
      </c>
    </row>
    <row r="13" spans="1:11">
      <c r="A13" s="110"/>
      <c r="B13" s="31" t="s">
        <v>94</v>
      </c>
      <c r="C13" s="38"/>
      <c r="D13" s="38"/>
      <c r="E13" s="38"/>
      <c r="F13" s="79">
        <v>3686</v>
      </c>
      <c r="G13" s="79">
        <v>4420</v>
      </c>
      <c r="H13" s="79">
        <v>3116</v>
      </c>
      <c r="I13" s="79">
        <f t="shared" ref="I13:I16" si="0">H13/G13*100</f>
        <v>70.497737556561091</v>
      </c>
    </row>
    <row r="14" spans="1:11">
      <c r="A14" s="110"/>
      <c r="B14" s="31" t="s">
        <v>306</v>
      </c>
      <c r="C14" s="38"/>
      <c r="D14" s="38"/>
      <c r="E14" s="38"/>
      <c r="F14" s="79">
        <v>12176</v>
      </c>
      <c r="G14" s="79">
        <v>16182</v>
      </c>
      <c r="H14" s="79">
        <v>10919</v>
      </c>
      <c r="I14" s="79">
        <f t="shared" si="0"/>
        <v>67.4762081324929</v>
      </c>
    </row>
    <row r="15" spans="1:11">
      <c r="A15" s="110"/>
      <c r="B15" s="31" t="s">
        <v>100</v>
      </c>
      <c r="C15" s="38"/>
      <c r="D15" s="38"/>
      <c r="E15" s="38"/>
      <c r="F15" s="79">
        <v>9720</v>
      </c>
      <c r="G15" s="79">
        <v>7497</v>
      </c>
      <c r="H15" s="79">
        <v>3449</v>
      </c>
      <c r="I15" s="79">
        <f t="shared" si="0"/>
        <v>46.005068694144327</v>
      </c>
    </row>
    <row r="16" spans="1:11">
      <c r="A16" s="110"/>
      <c r="B16" s="31" t="s">
        <v>307</v>
      </c>
      <c r="C16" s="38"/>
      <c r="D16" s="38"/>
      <c r="E16" s="38"/>
      <c r="F16" s="79">
        <v>7360</v>
      </c>
      <c r="G16" s="79">
        <v>6518</v>
      </c>
      <c r="H16" s="79">
        <v>2770</v>
      </c>
      <c r="I16" s="79">
        <f t="shared" si="0"/>
        <v>42.49769868057686</v>
      </c>
    </row>
    <row r="17" spans="1:9">
      <c r="A17" s="5" t="s">
        <v>210</v>
      </c>
      <c r="B17" s="38"/>
      <c r="C17" s="38"/>
      <c r="D17" s="38"/>
      <c r="E17" s="38"/>
      <c r="F17" s="145">
        <f>SUM(F18:F22)</f>
        <v>200</v>
      </c>
      <c r="G17" s="145">
        <f>SUM(G18:G22)</f>
        <v>1066</v>
      </c>
      <c r="H17" s="145">
        <f>SUM(H18:H22)</f>
        <v>792</v>
      </c>
      <c r="I17" s="79">
        <f>H17/G17*100</f>
        <v>74.296435272045031</v>
      </c>
    </row>
    <row r="18" spans="1:9">
      <c r="A18" s="110"/>
      <c r="B18" s="31" t="s">
        <v>95</v>
      </c>
      <c r="C18" s="38"/>
      <c r="D18" s="38"/>
      <c r="E18" s="38"/>
      <c r="F18" s="79">
        <v>200</v>
      </c>
      <c r="G18" s="79">
        <v>1066</v>
      </c>
      <c r="H18" s="79">
        <v>792</v>
      </c>
      <c r="I18" s="79">
        <f>H18/G18*100</f>
        <v>74.296435272045031</v>
      </c>
    </row>
    <row r="19" spans="1:9">
      <c r="A19" s="110"/>
      <c r="B19" s="31" t="s">
        <v>211</v>
      </c>
      <c r="C19" s="38"/>
      <c r="D19" s="38"/>
      <c r="E19" s="38"/>
      <c r="F19" s="79"/>
      <c r="G19" s="79"/>
      <c r="H19" s="79"/>
      <c r="I19" s="79"/>
    </row>
    <row r="20" spans="1:9">
      <c r="A20" s="110"/>
      <c r="B20" s="31" t="s">
        <v>325</v>
      </c>
      <c r="C20" s="2"/>
      <c r="D20" s="2"/>
      <c r="E20" s="2"/>
      <c r="F20" s="79"/>
      <c r="G20" s="79"/>
      <c r="H20" s="79"/>
      <c r="I20" s="79"/>
    </row>
    <row r="21" spans="1:9">
      <c r="A21" s="110"/>
      <c r="B21" s="31" t="s">
        <v>212</v>
      </c>
      <c r="C21" s="2"/>
      <c r="D21" s="2"/>
      <c r="E21" s="2"/>
      <c r="F21" s="159" t="s">
        <v>53</v>
      </c>
      <c r="G21" s="79"/>
      <c r="H21" s="79"/>
      <c r="I21" s="152"/>
    </row>
    <row r="22" spans="1:9">
      <c r="A22" s="110"/>
      <c r="B22" s="31" t="s">
        <v>213</v>
      </c>
      <c r="C22" s="2"/>
      <c r="D22" s="2"/>
      <c r="E22" s="2"/>
      <c r="F22" s="159" t="s">
        <v>53</v>
      </c>
      <c r="G22" s="79"/>
      <c r="H22" s="79"/>
      <c r="I22" s="152"/>
    </row>
    <row r="23" spans="1:9">
      <c r="A23" s="5" t="s">
        <v>214</v>
      </c>
      <c r="B23" s="2"/>
      <c r="C23" s="2"/>
      <c r="D23" s="2"/>
      <c r="E23" s="2"/>
      <c r="F23" s="161" t="s">
        <v>53</v>
      </c>
      <c r="G23" s="145"/>
      <c r="H23" s="145"/>
      <c r="I23" s="153"/>
    </row>
    <row r="24" spans="1:9">
      <c r="A24" s="229"/>
      <c r="B24" s="2" t="s">
        <v>98</v>
      </c>
      <c r="C24" s="2"/>
      <c r="D24" s="2"/>
      <c r="E24" s="2"/>
      <c r="F24" s="163" t="s">
        <v>53</v>
      </c>
      <c r="G24" s="145"/>
      <c r="H24" s="145"/>
      <c r="I24" s="153"/>
    </row>
    <row r="25" spans="1:9">
      <c r="A25" s="12"/>
      <c r="B25" s="11"/>
      <c r="C25" s="1" t="s">
        <v>96</v>
      </c>
      <c r="D25" s="2"/>
      <c r="E25" s="2"/>
      <c r="F25" s="163" t="s">
        <v>53</v>
      </c>
      <c r="G25" s="145"/>
      <c r="H25" s="145"/>
      <c r="I25" s="153"/>
    </row>
    <row r="26" spans="1:9">
      <c r="A26" s="12"/>
      <c r="B26" s="16"/>
      <c r="C26" s="1" t="s">
        <v>97</v>
      </c>
      <c r="D26" s="2"/>
      <c r="E26" s="2"/>
      <c r="F26" s="161" t="s">
        <v>53</v>
      </c>
      <c r="G26" s="145"/>
      <c r="H26" s="145"/>
      <c r="I26" s="153"/>
    </row>
    <row r="27" spans="1:9">
      <c r="A27" s="12"/>
      <c r="B27" s="1" t="s">
        <v>99</v>
      </c>
      <c r="C27" s="2"/>
      <c r="D27" s="2"/>
      <c r="E27" s="2"/>
      <c r="F27" s="163" t="s">
        <v>53</v>
      </c>
      <c r="G27" s="145"/>
      <c r="H27" s="145"/>
      <c r="I27" s="153"/>
    </row>
    <row r="28" spans="1:9">
      <c r="A28" s="12"/>
      <c r="B28" s="7"/>
      <c r="C28" s="1" t="s">
        <v>96</v>
      </c>
      <c r="D28" s="2"/>
      <c r="E28" s="2"/>
      <c r="F28" s="163" t="s">
        <v>53</v>
      </c>
      <c r="G28" s="145"/>
      <c r="H28" s="145"/>
      <c r="I28" s="153"/>
    </row>
    <row r="29" spans="1:9">
      <c r="A29" s="92"/>
      <c r="B29" s="15"/>
      <c r="C29" s="1" t="s">
        <v>97</v>
      </c>
      <c r="D29" s="2"/>
      <c r="E29" s="2"/>
      <c r="F29" s="163" t="s">
        <v>53</v>
      </c>
      <c r="G29" s="145"/>
      <c r="H29" s="145"/>
      <c r="I29" s="153"/>
    </row>
    <row r="30" spans="1:9">
      <c r="A30" s="5" t="s">
        <v>101</v>
      </c>
      <c r="B30" s="2"/>
      <c r="C30" s="2"/>
      <c r="D30" s="2"/>
      <c r="E30" s="2"/>
      <c r="F30" s="145">
        <f>F31+F34</f>
        <v>500</v>
      </c>
      <c r="G30" s="145">
        <f>G31+G34</f>
        <v>3510</v>
      </c>
      <c r="H30" s="145">
        <f>H31+H34</f>
        <v>0</v>
      </c>
      <c r="I30" s="153"/>
    </row>
    <row r="31" spans="1:9">
      <c r="A31" s="234"/>
      <c r="B31" s="31" t="s">
        <v>240</v>
      </c>
      <c r="C31" s="38"/>
      <c r="D31" s="38"/>
      <c r="E31" s="38"/>
      <c r="F31" s="146">
        <f>SUM(F32:F33)</f>
        <v>500</v>
      </c>
      <c r="G31" s="146">
        <f>SUM(G32:G33)</f>
        <v>3510</v>
      </c>
      <c r="H31" s="145"/>
      <c r="I31" s="153"/>
    </row>
    <row r="32" spans="1:9">
      <c r="A32" s="232"/>
      <c r="B32" s="109"/>
      <c r="C32" s="31" t="s">
        <v>13</v>
      </c>
      <c r="D32" s="38"/>
      <c r="E32" s="38"/>
      <c r="F32" s="146">
        <v>500</v>
      </c>
      <c r="G32" s="146">
        <v>3510</v>
      </c>
      <c r="H32" s="145"/>
      <c r="I32" s="153"/>
    </row>
    <row r="33" spans="1:9">
      <c r="A33" s="232"/>
      <c r="B33" s="231"/>
      <c r="C33" s="31" t="s">
        <v>102</v>
      </c>
      <c r="D33" s="38"/>
      <c r="E33" s="38"/>
      <c r="F33" s="163" t="s">
        <v>53</v>
      </c>
      <c r="G33" s="145"/>
      <c r="H33" s="145"/>
      <c r="I33" s="153"/>
    </row>
    <row r="34" spans="1:9">
      <c r="A34" s="233"/>
      <c r="B34" s="31" t="s">
        <v>103</v>
      </c>
      <c r="C34" s="38"/>
      <c r="D34" s="38"/>
      <c r="E34" s="38"/>
      <c r="F34" s="146">
        <f>SUM(F35:F36)</f>
        <v>0</v>
      </c>
      <c r="G34" s="146">
        <f>SUM(G35:G36)</f>
        <v>0</v>
      </c>
      <c r="H34" s="145"/>
      <c r="I34" s="153"/>
    </row>
    <row r="35" spans="1:9">
      <c r="A35" s="232"/>
      <c r="B35" s="109"/>
      <c r="C35" s="31" t="s">
        <v>13</v>
      </c>
      <c r="D35" s="38"/>
      <c r="E35" s="38"/>
      <c r="F35" s="146"/>
      <c r="G35" s="146"/>
      <c r="H35" s="145"/>
      <c r="I35" s="153"/>
    </row>
    <row r="36" spans="1:9">
      <c r="A36" s="230"/>
      <c r="B36" s="231"/>
      <c r="C36" s="31" t="s">
        <v>102</v>
      </c>
      <c r="D36" s="38"/>
      <c r="E36" s="38"/>
      <c r="F36" s="163" t="s">
        <v>53</v>
      </c>
      <c r="G36" s="145"/>
      <c r="H36" s="145"/>
      <c r="I36" s="153"/>
    </row>
    <row r="37" spans="1:9">
      <c r="A37" s="5" t="s">
        <v>104</v>
      </c>
      <c r="B37" s="2"/>
      <c r="C37" s="2"/>
      <c r="D37" s="2"/>
      <c r="E37" s="2"/>
      <c r="F37" s="145">
        <f>SUM(F11+F17+F30)</f>
        <v>47230</v>
      </c>
      <c r="G37" s="145">
        <f>SUM(G11+G17+G30)</f>
        <v>59302</v>
      </c>
      <c r="H37" s="145">
        <f>SUM(H11+H17+H30)</f>
        <v>37266</v>
      </c>
      <c r="I37" s="79">
        <f>H37/G37*100</f>
        <v>62.841050892044116</v>
      </c>
    </row>
    <row r="38" spans="1:9">
      <c r="A38" s="5" t="s">
        <v>105</v>
      </c>
      <c r="B38" s="2"/>
      <c r="C38" s="2"/>
      <c r="D38" s="2"/>
      <c r="E38" s="2"/>
      <c r="F38" s="161" t="s">
        <v>53</v>
      </c>
      <c r="G38" s="145">
        <f>G39+G40</f>
        <v>721</v>
      </c>
      <c r="H38" s="145">
        <f>H39+H40</f>
        <v>721</v>
      </c>
      <c r="I38" s="79">
        <f t="shared" ref="I38:I39" si="1">H38/G38*100</f>
        <v>100</v>
      </c>
    </row>
    <row r="39" spans="1:9">
      <c r="A39" s="25"/>
      <c r="B39" s="1" t="s">
        <v>106</v>
      </c>
      <c r="C39" s="2"/>
      <c r="D39" s="2"/>
      <c r="E39" s="2"/>
      <c r="F39" s="161" t="s">
        <v>53</v>
      </c>
      <c r="G39" s="146">
        <v>721</v>
      </c>
      <c r="H39" s="146">
        <v>721</v>
      </c>
      <c r="I39" s="79">
        <f t="shared" si="1"/>
        <v>100</v>
      </c>
    </row>
    <row r="40" spans="1:9">
      <c r="A40" s="92"/>
      <c r="B40" s="1" t="s">
        <v>107</v>
      </c>
      <c r="C40" s="2"/>
      <c r="D40" s="2"/>
      <c r="E40" s="2"/>
      <c r="F40" s="161" t="s">
        <v>53</v>
      </c>
      <c r="G40" s="145"/>
      <c r="H40" s="145"/>
      <c r="I40" s="153"/>
    </row>
    <row r="41" spans="1:9">
      <c r="A41" s="5" t="s">
        <v>108</v>
      </c>
      <c r="B41" s="2"/>
      <c r="C41" s="2"/>
      <c r="D41" s="2"/>
      <c r="E41" s="2"/>
      <c r="F41" s="161" t="s">
        <v>53</v>
      </c>
      <c r="G41" s="145"/>
      <c r="H41" s="145"/>
      <c r="I41" s="154"/>
    </row>
    <row r="42" spans="1:9">
      <c r="A42" s="5" t="s">
        <v>109</v>
      </c>
      <c r="B42" s="2"/>
      <c r="C42" s="2"/>
      <c r="D42" s="2"/>
      <c r="E42" s="2"/>
      <c r="F42" s="145">
        <f>SUM(F37)</f>
        <v>47230</v>
      </c>
      <c r="G42" s="145">
        <f>SUM(G37)+G38</f>
        <v>60023</v>
      </c>
      <c r="H42" s="145">
        <f>SUM(H37)+H38</f>
        <v>37987</v>
      </c>
      <c r="I42" s="145">
        <f t="shared" ref="I42" si="2">H42/G42*100</f>
        <v>63.287406494177233</v>
      </c>
    </row>
    <row r="47" spans="1:9">
      <c r="A47" s="7"/>
      <c r="B47" s="7"/>
      <c r="C47" s="7"/>
      <c r="D47" s="7"/>
      <c r="E47" s="7"/>
      <c r="F47" s="7"/>
    </row>
    <row r="48" spans="1:9">
      <c r="A48" s="7"/>
      <c r="B48" s="7"/>
      <c r="C48" s="7"/>
      <c r="D48" s="7"/>
      <c r="E48" s="7"/>
      <c r="F48" s="7"/>
    </row>
    <row r="49" spans="1:8">
      <c r="A49" s="7"/>
      <c r="B49" s="7"/>
      <c r="C49" s="7"/>
      <c r="D49" s="7"/>
      <c r="E49" s="7"/>
      <c r="F49" s="7"/>
    </row>
    <row r="50" spans="1:8">
      <c r="A50" s="7"/>
      <c r="B50" s="7"/>
      <c r="C50" s="7"/>
      <c r="D50" s="7"/>
      <c r="E50" s="7"/>
      <c r="F50" s="7"/>
    </row>
    <row r="51" spans="1:8">
      <c r="A51" s="9"/>
    </row>
    <row r="53" spans="1:8">
      <c r="A53" s="93"/>
      <c r="B53" s="10"/>
      <c r="C53" s="10"/>
      <c r="D53" s="10"/>
      <c r="E53" s="10"/>
      <c r="H53" s="9"/>
    </row>
    <row r="54" spans="1:8">
      <c r="D54" s="10"/>
      <c r="E54" s="10"/>
    </row>
    <row r="55" spans="1:8">
      <c r="B55" s="10"/>
      <c r="C55" s="10"/>
      <c r="D55" s="10"/>
      <c r="E55" s="10"/>
    </row>
    <row r="56" spans="1:8">
      <c r="B56" s="10"/>
      <c r="C56" s="10"/>
      <c r="D56" s="10"/>
      <c r="E56" s="10"/>
    </row>
    <row r="57" spans="1:8">
      <c r="B57" s="10"/>
      <c r="C57" s="10"/>
      <c r="D57" s="10"/>
      <c r="E57" s="10"/>
    </row>
    <row r="58" spans="1:8">
      <c r="B58" s="10"/>
      <c r="C58" s="10"/>
      <c r="D58" s="10"/>
      <c r="E58" s="10"/>
    </row>
    <row r="59" spans="1:8">
      <c r="B59" s="10"/>
      <c r="C59" s="10"/>
      <c r="D59" s="10"/>
      <c r="E59" s="10"/>
    </row>
    <row r="60" spans="1:8">
      <c r="B60" s="10"/>
      <c r="C60" s="10"/>
      <c r="D60" s="10"/>
      <c r="E60" s="10"/>
    </row>
    <row r="61" spans="1:8">
      <c r="B61" s="10"/>
      <c r="C61" s="10"/>
      <c r="D61" s="10"/>
      <c r="E61" s="10"/>
    </row>
    <row r="62" spans="1:8">
      <c r="B62" s="10"/>
      <c r="C62" s="10"/>
      <c r="D62" s="10"/>
      <c r="E62" s="10"/>
    </row>
    <row r="63" spans="1:8">
      <c r="B63" s="10"/>
      <c r="C63" s="10"/>
      <c r="D63" s="10"/>
      <c r="E63" s="10"/>
    </row>
    <row r="64" spans="1:8">
      <c r="B64" s="10"/>
      <c r="C64" s="10"/>
      <c r="D64" s="10"/>
      <c r="E64" s="10"/>
    </row>
    <row r="65" spans="1:8">
      <c r="A65" s="9"/>
      <c r="B65" s="10"/>
      <c r="C65" s="10"/>
      <c r="D65" s="10"/>
      <c r="E65" s="10"/>
      <c r="H65" s="9"/>
    </row>
    <row r="66" spans="1:8">
      <c r="B66" s="10"/>
      <c r="C66" s="10"/>
      <c r="D66" s="10"/>
      <c r="E66" s="10"/>
    </row>
    <row r="67" spans="1:8">
      <c r="B67" s="10"/>
      <c r="C67" s="10"/>
      <c r="D67" s="10"/>
      <c r="E67" s="10"/>
    </row>
    <row r="68" spans="1:8">
      <c r="B68" s="10"/>
    </row>
    <row r="69" spans="1:8">
      <c r="B69" s="10"/>
    </row>
    <row r="70" spans="1:8">
      <c r="B70" s="10"/>
    </row>
    <row r="71" spans="1:8">
      <c r="B71" s="10"/>
    </row>
    <row r="72" spans="1:8">
      <c r="B72" s="10"/>
    </row>
    <row r="73" spans="1:8">
      <c r="B73" s="10"/>
    </row>
    <row r="74" spans="1:8">
      <c r="B74" s="10"/>
    </row>
    <row r="75" spans="1:8">
      <c r="A75" s="9"/>
      <c r="H75" s="9"/>
    </row>
    <row r="76" spans="1:8">
      <c r="A76" s="9"/>
    </row>
    <row r="77" spans="1:8">
      <c r="H77" s="9"/>
    </row>
    <row r="79" spans="1:8">
      <c r="A79" s="7"/>
      <c r="B79" s="7"/>
      <c r="C79" s="7"/>
      <c r="D79" s="7"/>
      <c r="E79" s="7"/>
      <c r="F79" s="7"/>
    </row>
  </sheetData>
  <mergeCells count="4">
    <mergeCell ref="A10:E10"/>
    <mergeCell ref="A4:I4"/>
    <mergeCell ref="A5:I5"/>
    <mergeCell ref="A6:I6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8"/>
  <sheetViews>
    <sheetView view="pageBreakPreview" zoomScale="60" zoomScaleNormal="100" workbookViewId="0">
      <selection activeCell="A4" sqref="A4:M4"/>
    </sheetView>
  </sheetViews>
  <sheetFormatPr defaultRowHeight="12.75"/>
  <cols>
    <col min="9" max="9" width="5.85546875" customWidth="1"/>
    <col min="10" max="10" width="8.42578125" customWidth="1"/>
    <col min="11" max="11" width="8.28515625" customWidth="1"/>
  </cols>
  <sheetData>
    <row r="1" spans="1:15">
      <c r="M1" s="77"/>
    </row>
    <row r="3" spans="1:15">
      <c r="A3" s="464" t="s">
        <v>608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</row>
    <row r="4" spans="1:15">
      <c r="A4" s="464" t="s">
        <v>564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</row>
    <row r="5" spans="1:15">
      <c r="A5" s="464" t="s">
        <v>382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</row>
    <row r="6" spans="1:15">
      <c r="A6" s="464" t="s">
        <v>356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5"/>
    </row>
    <row r="7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5">
      <c r="L8" s="366"/>
      <c r="M8" s="366" t="s">
        <v>300</v>
      </c>
    </row>
    <row r="9" spans="1:15" ht="16.5" customHeight="1">
      <c r="A9" s="513" t="s">
        <v>568</v>
      </c>
      <c r="B9" s="514"/>
      <c r="C9" s="514"/>
      <c r="D9" s="514"/>
      <c r="E9" s="514"/>
      <c r="F9" s="514"/>
      <c r="G9" s="514"/>
      <c r="H9" s="514"/>
      <c r="I9" s="514"/>
      <c r="J9" s="515" t="s">
        <v>328</v>
      </c>
      <c r="K9" s="515" t="s">
        <v>329</v>
      </c>
      <c r="L9" s="515" t="s">
        <v>357</v>
      </c>
      <c r="M9" s="510" t="s">
        <v>18</v>
      </c>
    </row>
    <row r="10" spans="1:15" ht="27" customHeight="1">
      <c r="A10" s="367" t="s">
        <v>358</v>
      </c>
      <c r="B10" s="511" t="s">
        <v>359</v>
      </c>
      <c r="C10" s="512"/>
      <c r="D10" s="512"/>
      <c r="E10" s="512"/>
      <c r="F10" s="512"/>
      <c r="G10" s="512"/>
      <c r="H10" s="512"/>
      <c r="I10" s="512"/>
      <c r="J10" s="516"/>
      <c r="K10" s="516"/>
      <c r="L10" s="516"/>
      <c r="M10" s="510"/>
    </row>
    <row r="11" spans="1:15" ht="12.75" customHeight="1">
      <c r="A11" s="368" t="s">
        <v>387</v>
      </c>
      <c r="B11" s="509" t="s">
        <v>395</v>
      </c>
      <c r="C11" s="480"/>
      <c r="D11" s="480"/>
      <c r="E11" s="480"/>
      <c r="F11" s="480"/>
      <c r="G11" s="480"/>
      <c r="H11" s="480"/>
      <c r="I11" s="480"/>
      <c r="J11" s="79">
        <v>4282</v>
      </c>
      <c r="K11" s="79"/>
      <c r="L11" s="79">
        <f>5092+1365</f>
        <v>6457</v>
      </c>
      <c r="M11" s="79">
        <f t="shared" ref="M11:M36" si="0">SUM(J11:L11)</f>
        <v>10739</v>
      </c>
      <c r="O11" s="164"/>
    </row>
    <row r="12" spans="1:15" ht="12.75" customHeight="1">
      <c r="A12" s="368" t="s">
        <v>393</v>
      </c>
      <c r="B12" s="480" t="s">
        <v>198</v>
      </c>
      <c r="C12" s="480"/>
      <c r="D12" s="480"/>
      <c r="E12" s="480"/>
      <c r="F12" s="480"/>
      <c r="G12" s="480"/>
      <c r="H12" s="480"/>
      <c r="I12" s="480"/>
      <c r="J12" s="79">
        <v>520</v>
      </c>
      <c r="K12" s="79"/>
      <c r="L12" s="79"/>
      <c r="M12" s="79">
        <f t="shared" si="0"/>
        <v>520</v>
      </c>
      <c r="O12" s="164"/>
    </row>
    <row r="13" spans="1:15" ht="12.75" customHeight="1">
      <c r="A13" s="276" t="s">
        <v>388</v>
      </c>
      <c r="B13" s="480" t="s">
        <v>573</v>
      </c>
      <c r="C13" s="480"/>
      <c r="D13" s="480"/>
      <c r="E13" s="480"/>
      <c r="F13" s="480"/>
      <c r="G13" s="480"/>
      <c r="H13" s="480"/>
      <c r="I13" s="480"/>
      <c r="J13" s="79">
        <v>745</v>
      </c>
      <c r="K13" s="79"/>
      <c r="L13" s="79"/>
      <c r="M13" s="79">
        <f t="shared" si="0"/>
        <v>745</v>
      </c>
      <c r="O13" s="164"/>
    </row>
    <row r="14" spans="1:15">
      <c r="A14" s="276" t="s">
        <v>390</v>
      </c>
      <c r="B14" s="520" t="s">
        <v>396</v>
      </c>
      <c r="C14" s="471"/>
      <c r="D14" s="471"/>
      <c r="E14" s="471"/>
      <c r="F14" s="471"/>
      <c r="G14" s="471"/>
      <c r="H14" s="471"/>
      <c r="I14" s="472"/>
      <c r="J14" s="79">
        <v>721</v>
      </c>
      <c r="K14" s="79"/>
      <c r="L14" s="79"/>
      <c r="M14" s="79">
        <f t="shared" ref="M14" si="1">SUM(J14:L14)</f>
        <v>721</v>
      </c>
    </row>
    <row r="15" spans="1:15" ht="12.75" customHeight="1">
      <c r="A15" s="276" t="s">
        <v>391</v>
      </c>
      <c r="B15" s="509" t="s">
        <v>397</v>
      </c>
      <c r="C15" s="480"/>
      <c r="D15" s="480"/>
      <c r="E15" s="480"/>
      <c r="F15" s="480"/>
      <c r="G15" s="480"/>
      <c r="H15" s="480"/>
      <c r="I15" s="480"/>
      <c r="J15" s="79">
        <v>10919</v>
      </c>
      <c r="K15" s="79"/>
      <c r="L15" s="79"/>
      <c r="M15" s="79">
        <f t="shared" si="0"/>
        <v>10919</v>
      </c>
      <c r="O15" s="164"/>
    </row>
    <row r="16" spans="1:15" ht="12.75" customHeight="1">
      <c r="A16" s="276" t="s">
        <v>401</v>
      </c>
      <c r="B16" s="480" t="s">
        <v>196</v>
      </c>
      <c r="C16" s="480"/>
      <c r="D16" s="480"/>
      <c r="E16" s="480"/>
      <c r="F16" s="480"/>
      <c r="G16" s="480"/>
      <c r="H16" s="480"/>
      <c r="I16" s="480"/>
      <c r="J16" s="79">
        <v>1314</v>
      </c>
      <c r="K16" s="79"/>
      <c r="L16" s="79"/>
      <c r="M16" s="79">
        <f t="shared" si="0"/>
        <v>1314</v>
      </c>
      <c r="O16" s="164"/>
    </row>
    <row r="17" spans="1:15" ht="12.75" customHeight="1">
      <c r="A17" s="276" t="s">
        <v>403</v>
      </c>
      <c r="B17" s="480" t="s">
        <v>218</v>
      </c>
      <c r="C17" s="480"/>
      <c r="D17" s="480"/>
      <c r="E17" s="480"/>
      <c r="F17" s="480"/>
      <c r="G17" s="480"/>
      <c r="H17" s="480"/>
      <c r="I17" s="480"/>
      <c r="J17" s="79">
        <v>1698</v>
      </c>
      <c r="K17" s="79"/>
      <c r="L17" s="79"/>
      <c r="M17" s="79">
        <f t="shared" si="0"/>
        <v>1698</v>
      </c>
      <c r="O17" s="164"/>
    </row>
    <row r="18" spans="1:15" ht="12.75" customHeight="1">
      <c r="A18" s="276" t="s">
        <v>402</v>
      </c>
      <c r="B18" s="480" t="s">
        <v>197</v>
      </c>
      <c r="C18" s="480"/>
      <c r="D18" s="480"/>
      <c r="E18" s="480"/>
      <c r="F18" s="480"/>
      <c r="G18" s="480"/>
      <c r="H18" s="480"/>
      <c r="I18" s="480"/>
      <c r="J18" s="79">
        <v>3311</v>
      </c>
      <c r="K18" s="79"/>
      <c r="L18" s="79"/>
      <c r="M18" s="79">
        <f t="shared" si="0"/>
        <v>3311</v>
      </c>
      <c r="O18" s="164"/>
    </row>
    <row r="19" spans="1:15" ht="12.75" customHeight="1">
      <c r="A19" s="276" t="s">
        <v>389</v>
      </c>
      <c r="B19" s="480" t="s">
        <v>23</v>
      </c>
      <c r="C19" s="480"/>
      <c r="D19" s="480"/>
      <c r="E19" s="480"/>
      <c r="F19" s="480"/>
      <c r="G19" s="480"/>
      <c r="H19" s="480"/>
      <c r="I19" s="480"/>
      <c r="J19" s="79">
        <v>727</v>
      </c>
      <c r="K19" s="79">
        <f>1235+5+7</f>
        <v>1247</v>
      </c>
      <c r="L19" s="79"/>
      <c r="M19" s="79">
        <f t="shared" si="0"/>
        <v>1974</v>
      </c>
      <c r="O19" s="164"/>
    </row>
    <row r="20" spans="1:15" ht="12.75" customHeight="1">
      <c r="A20" s="276" t="s">
        <v>405</v>
      </c>
      <c r="B20" s="470" t="s">
        <v>199</v>
      </c>
      <c r="C20" s="471"/>
      <c r="D20" s="471"/>
      <c r="E20" s="471"/>
      <c r="F20" s="471"/>
      <c r="G20" s="471"/>
      <c r="H20" s="471"/>
      <c r="I20" s="472"/>
      <c r="J20" s="79">
        <v>123</v>
      </c>
      <c r="K20" s="79"/>
      <c r="L20" s="79"/>
      <c r="M20" s="79">
        <f t="shared" si="0"/>
        <v>123</v>
      </c>
    </row>
    <row r="21" spans="1:15" ht="12.75" customHeight="1">
      <c r="A21" s="276" t="s">
        <v>406</v>
      </c>
      <c r="B21" s="480" t="s">
        <v>220</v>
      </c>
      <c r="C21" s="480"/>
      <c r="D21" s="480"/>
      <c r="E21" s="480"/>
      <c r="F21" s="480"/>
      <c r="G21" s="480"/>
      <c r="H21" s="480"/>
      <c r="I21" s="480"/>
      <c r="J21" s="79">
        <v>49</v>
      </c>
      <c r="K21" s="79"/>
      <c r="L21" s="79"/>
      <c r="M21" s="79">
        <f t="shared" si="0"/>
        <v>49</v>
      </c>
    </row>
    <row r="22" spans="1:15" ht="12.75" customHeight="1">
      <c r="A22" s="276" t="s">
        <v>407</v>
      </c>
      <c r="B22" s="480" t="s">
        <v>200</v>
      </c>
      <c r="C22" s="480"/>
      <c r="D22" s="480"/>
      <c r="E22" s="480"/>
      <c r="F22" s="480"/>
      <c r="G22" s="480"/>
      <c r="H22" s="480"/>
      <c r="I22" s="480"/>
      <c r="J22" s="79">
        <v>198</v>
      </c>
      <c r="K22" s="79"/>
      <c r="L22" s="79"/>
      <c r="M22" s="79">
        <f t="shared" si="0"/>
        <v>198</v>
      </c>
    </row>
    <row r="23" spans="1:15" ht="12.75" customHeight="1">
      <c r="A23" s="276" t="s">
        <v>408</v>
      </c>
      <c r="B23" s="480" t="s">
        <v>201</v>
      </c>
      <c r="C23" s="480"/>
      <c r="D23" s="480"/>
      <c r="E23" s="480"/>
      <c r="F23" s="480"/>
      <c r="G23" s="480"/>
      <c r="H23" s="480"/>
      <c r="I23" s="480"/>
      <c r="J23" s="79"/>
      <c r="K23" s="79">
        <v>11</v>
      </c>
      <c r="L23" s="79"/>
      <c r="M23" s="79">
        <f t="shared" si="0"/>
        <v>11</v>
      </c>
    </row>
    <row r="24" spans="1:15" ht="12.75" customHeight="1">
      <c r="A24" s="276" t="s">
        <v>394</v>
      </c>
      <c r="B24" s="480" t="s">
        <v>360</v>
      </c>
      <c r="C24" s="480"/>
      <c r="D24" s="480"/>
      <c r="E24" s="480"/>
      <c r="F24" s="480"/>
      <c r="G24" s="480"/>
      <c r="H24" s="480"/>
      <c r="I24" s="480"/>
      <c r="J24" s="79">
        <v>0</v>
      </c>
      <c r="K24" s="79"/>
      <c r="L24" s="79"/>
      <c r="M24" s="79">
        <f t="shared" si="0"/>
        <v>0</v>
      </c>
    </row>
    <row r="25" spans="1:15" ht="12.75" customHeight="1">
      <c r="A25" s="368" t="s">
        <v>409</v>
      </c>
      <c r="B25" s="509" t="s">
        <v>1</v>
      </c>
      <c r="C25" s="480"/>
      <c r="D25" s="480"/>
      <c r="E25" s="480"/>
      <c r="F25" s="480"/>
      <c r="G25" s="480"/>
      <c r="H25" s="480"/>
      <c r="I25" s="480"/>
      <c r="J25" s="79">
        <v>655</v>
      </c>
      <c r="K25" s="79"/>
      <c r="L25" s="79"/>
      <c r="M25" s="79">
        <f t="shared" si="0"/>
        <v>655</v>
      </c>
    </row>
    <row r="26" spans="1:15" ht="12.75" customHeight="1">
      <c r="A26" s="368" t="s">
        <v>392</v>
      </c>
      <c r="B26" s="509" t="s">
        <v>398</v>
      </c>
      <c r="C26" s="480"/>
      <c r="D26" s="480"/>
      <c r="E26" s="480"/>
      <c r="F26" s="480"/>
      <c r="G26" s="480"/>
      <c r="H26" s="480"/>
      <c r="I26" s="480"/>
      <c r="J26" s="79"/>
      <c r="K26" s="79">
        <v>1276</v>
      </c>
      <c r="L26" s="79"/>
      <c r="M26" s="79">
        <f t="shared" si="0"/>
        <v>1276</v>
      </c>
    </row>
    <row r="27" spans="1:15" ht="12.75" customHeight="1">
      <c r="A27" s="368" t="s">
        <v>410</v>
      </c>
      <c r="B27" s="509" t="s">
        <v>574</v>
      </c>
      <c r="C27" s="480"/>
      <c r="D27" s="480"/>
      <c r="E27" s="480"/>
      <c r="F27" s="480"/>
      <c r="G27" s="480"/>
      <c r="H27" s="480"/>
      <c r="I27" s="480"/>
      <c r="J27" s="79"/>
      <c r="K27" s="79">
        <v>0</v>
      </c>
      <c r="L27" s="79"/>
      <c r="M27" s="79">
        <f t="shared" si="0"/>
        <v>0</v>
      </c>
    </row>
    <row r="28" spans="1:15" ht="12.75" customHeight="1">
      <c r="A28" s="368" t="s">
        <v>404</v>
      </c>
      <c r="B28" s="480" t="s">
        <v>223</v>
      </c>
      <c r="C28" s="480"/>
      <c r="D28" s="480"/>
      <c r="E28" s="480"/>
      <c r="F28" s="480"/>
      <c r="G28" s="480"/>
      <c r="H28" s="480"/>
      <c r="I28" s="480"/>
      <c r="J28" s="79"/>
      <c r="K28" s="79"/>
      <c r="L28" s="79"/>
      <c r="M28" s="79">
        <f t="shared" si="0"/>
        <v>0</v>
      </c>
    </row>
    <row r="29" spans="1:15" ht="12.75" customHeight="1">
      <c r="A29" s="350">
        <v>101150</v>
      </c>
      <c r="B29" s="480" t="s">
        <v>412</v>
      </c>
      <c r="C29" s="480"/>
      <c r="D29" s="480"/>
      <c r="E29" s="480"/>
      <c r="F29" s="480"/>
      <c r="G29" s="480"/>
      <c r="H29" s="480"/>
      <c r="I29" s="480"/>
      <c r="J29" s="79">
        <v>0</v>
      </c>
      <c r="K29" s="79"/>
      <c r="L29" s="79"/>
      <c r="M29" s="79">
        <f t="shared" si="0"/>
        <v>0</v>
      </c>
    </row>
    <row r="30" spans="1:15" ht="12.75" customHeight="1">
      <c r="A30" s="350">
        <v>103010</v>
      </c>
      <c r="B30" s="480" t="s">
        <v>575</v>
      </c>
      <c r="C30" s="480"/>
      <c r="D30" s="480"/>
      <c r="E30" s="480"/>
      <c r="F30" s="480"/>
      <c r="G30" s="480"/>
      <c r="H30" s="480"/>
      <c r="I30" s="480"/>
      <c r="J30" s="79">
        <v>200</v>
      </c>
      <c r="K30" s="79"/>
      <c r="L30" s="79"/>
      <c r="M30" s="79">
        <f t="shared" si="0"/>
        <v>200</v>
      </c>
    </row>
    <row r="31" spans="1:15" ht="12.75" customHeight="1">
      <c r="A31" s="350">
        <v>104051</v>
      </c>
      <c r="B31" s="480" t="s">
        <v>576</v>
      </c>
      <c r="C31" s="480"/>
      <c r="D31" s="480"/>
      <c r="E31" s="480"/>
      <c r="F31" s="480"/>
      <c r="G31" s="480"/>
      <c r="H31" s="480"/>
      <c r="I31" s="480"/>
      <c r="J31" s="79">
        <v>130</v>
      </c>
      <c r="K31" s="79">
        <v>418</v>
      </c>
      <c r="L31" s="79"/>
      <c r="M31" s="79">
        <f t="shared" si="0"/>
        <v>548</v>
      </c>
      <c r="N31" s="110"/>
      <c r="O31" s="370"/>
    </row>
    <row r="32" spans="1:15" ht="12.75" customHeight="1">
      <c r="A32" s="350">
        <v>105010</v>
      </c>
      <c r="B32" s="480" t="s">
        <v>577</v>
      </c>
      <c r="C32" s="480"/>
      <c r="D32" s="480"/>
      <c r="E32" s="480"/>
      <c r="F32" s="480"/>
      <c r="G32" s="480"/>
      <c r="H32" s="480"/>
      <c r="I32" s="480"/>
      <c r="J32" s="79">
        <v>971</v>
      </c>
      <c r="K32" s="79"/>
      <c r="L32" s="79"/>
      <c r="M32" s="79">
        <f t="shared" si="0"/>
        <v>971</v>
      </c>
    </row>
    <row r="33" spans="1:13" ht="12.75" customHeight="1">
      <c r="A33" s="350">
        <v>106020</v>
      </c>
      <c r="B33" s="480" t="s">
        <v>413</v>
      </c>
      <c r="C33" s="480"/>
      <c r="D33" s="480"/>
      <c r="E33" s="480"/>
      <c r="F33" s="480"/>
      <c r="G33" s="480"/>
      <c r="H33" s="480"/>
      <c r="I33" s="480"/>
      <c r="J33" s="79">
        <v>895</v>
      </c>
      <c r="K33" s="79"/>
      <c r="L33" s="79"/>
      <c r="M33" s="79">
        <f t="shared" si="0"/>
        <v>895</v>
      </c>
    </row>
    <row r="34" spans="1:13" ht="12.75" customHeight="1">
      <c r="A34" s="350">
        <v>107053</v>
      </c>
      <c r="B34" s="348" t="s">
        <v>379</v>
      </c>
      <c r="C34" s="348"/>
      <c r="D34" s="348"/>
      <c r="E34" s="348"/>
      <c r="F34" s="348"/>
      <c r="G34" s="348"/>
      <c r="H34" s="348"/>
      <c r="I34" s="348"/>
      <c r="J34" s="79">
        <v>0</v>
      </c>
      <c r="K34" s="79"/>
      <c r="L34" s="79"/>
      <c r="M34" s="79">
        <f t="shared" si="0"/>
        <v>0</v>
      </c>
    </row>
    <row r="35" spans="1:13" ht="12.75" customHeight="1">
      <c r="A35" s="350">
        <v>107054</v>
      </c>
      <c r="B35" s="348" t="s">
        <v>380</v>
      </c>
      <c r="C35" s="348"/>
      <c r="D35" s="348"/>
      <c r="E35" s="348"/>
      <c r="F35" s="348"/>
      <c r="G35" s="348"/>
      <c r="H35" s="348"/>
      <c r="I35" s="348"/>
      <c r="J35" s="79">
        <v>85</v>
      </c>
      <c r="K35" s="79"/>
      <c r="L35" s="79"/>
      <c r="M35" s="79">
        <f t="shared" si="0"/>
        <v>85</v>
      </c>
    </row>
    <row r="36" spans="1:13" ht="12.75" customHeight="1">
      <c r="A36" s="350">
        <v>107060</v>
      </c>
      <c r="B36" s="480" t="s">
        <v>578</v>
      </c>
      <c r="C36" s="480"/>
      <c r="D36" s="480"/>
      <c r="E36" s="480"/>
      <c r="F36" s="480"/>
      <c r="G36" s="480"/>
      <c r="H36" s="480"/>
      <c r="I36" s="480"/>
      <c r="J36" s="79">
        <v>1035</v>
      </c>
      <c r="K36" s="79"/>
      <c r="L36" s="79"/>
      <c r="M36" s="79">
        <f t="shared" si="0"/>
        <v>1035</v>
      </c>
    </row>
    <row r="37" spans="1:13">
      <c r="A37" s="368"/>
      <c r="B37" s="480"/>
      <c r="C37" s="480"/>
      <c r="D37" s="480"/>
      <c r="E37" s="480"/>
      <c r="F37" s="480"/>
      <c r="G37" s="480"/>
      <c r="H37" s="480"/>
      <c r="I37" s="480"/>
      <c r="J37" s="79"/>
      <c r="K37" s="79"/>
      <c r="L37" s="79"/>
      <c r="M37" s="79"/>
    </row>
    <row r="38" spans="1:13">
      <c r="A38" s="521" t="s">
        <v>361</v>
      </c>
      <c r="B38" s="522"/>
      <c r="C38" s="522"/>
      <c r="D38" s="522"/>
      <c r="E38" s="522"/>
      <c r="F38" s="522"/>
      <c r="G38" s="522"/>
      <c r="H38" s="522"/>
      <c r="I38" s="523"/>
      <c r="J38" s="145">
        <f>SUM(J11:J36)</f>
        <v>28578</v>
      </c>
      <c r="K38" s="145">
        <f>SUM(K11:K36)</f>
        <v>2952</v>
      </c>
      <c r="L38" s="145">
        <f>SUM(L11:L36)</f>
        <v>6457</v>
      </c>
      <c r="M38" s="145">
        <f>SUM(J38:L38)</f>
        <v>37987</v>
      </c>
    </row>
  </sheetData>
  <mergeCells count="36">
    <mergeCell ref="B25:I25"/>
    <mergeCell ref="B26:I26"/>
    <mergeCell ref="B30:I30"/>
    <mergeCell ref="B29:I29"/>
    <mergeCell ref="B27:I27"/>
    <mergeCell ref="B28:I28"/>
    <mergeCell ref="B32:I32"/>
    <mergeCell ref="B37:I37"/>
    <mergeCell ref="B33:I33"/>
    <mergeCell ref="B31:I31"/>
    <mergeCell ref="A38:I38"/>
    <mergeCell ref="B36:I36"/>
    <mergeCell ref="B11:I11"/>
    <mergeCell ref="B12:I12"/>
    <mergeCell ref="B13:I13"/>
    <mergeCell ref="B18:I18"/>
    <mergeCell ref="B24:I24"/>
    <mergeCell ref="B21:I21"/>
    <mergeCell ref="B22:I22"/>
    <mergeCell ref="B15:I15"/>
    <mergeCell ref="B20:I20"/>
    <mergeCell ref="B17:I17"/>
    <mergeCell ref="B19:I19"/>
    <mergeCell ref="B16:I16"/>
    <mergeCell ref="B23:I23"/>
    <mergeCell ref="B14:I14"/>
    <mergeCell ref="A3:M3"/>
    <mergeCell ref="A4:M4"/>
    <mergeCell ref="A5:M5"/>
    <mergeCell ref="A6:M6"/>
    <mergeCell ref="M9:M10"/>
    <mergeCell ref="B10:I10"/>
    <mergeCell ref="A9:I9"/>
    <mergeCell ref="J9:J10"/>
    <mergeCell ref="K9:K10"/>
    <mergeCell ref="L9:L10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Y85"/>
  <sheetViews>
    <sheetView view="pageBreakPreview" zoomScale="60" zoomScaleNormal="75" workbookViewId="0">
      <selection activeCell="A4" sqref="A4:Q4"/>
    </sheetView>
  </sheetViews>
  <sheetFormatPr defaultRowHeight="12.75"/>
  <cols>
    <col min="1" max="1" width="9.140625" style="293"/>
    <col min="2" max="2" width="46.85546875" style="293" customWidth="1"/>
    <col min="3" max="3" width="9.140625" style="293"/>
    <col min="4" max="4" width="11" style="293" customWidth="1"/>
    <col min="5" max="5" width="11.42578125" style="293" customWidth="1"/>
    <col min="6" max="6" width="9.140625" style="293"/>
    <col min="7" max="7" width="11" style="293" customWidth="1"/>
    <col min="8" max="16384" width="9.140625" style="293"/>
  </cols>
  <sheetData>
    <row r="1" spans="1:17">
      <c r="Q1" s="294"/>
    </row>
    <row r="3" spans="1:17">
      <c r="A3" s="527" t="s">
        <v>609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8"/>
      <c r="O3" s="528"/>
      <c r="P3" s="528"/>
      <c r="Q3" s="528"/>
    </row>
    <row r="4" spans="1:17">
      <c r="A4" s="527" t="s">
        <v>563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8"/>
    </row>
    <row r="5" spans="1:17">
      <c r="A5" s="527" t="s">
        <v>91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8"/>
    </row>
    <row r="6" spans="1:17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</row>
    <row r="7" spans="1:17" customFormat="1">
      <c r="Q7" s="353" t="s">
        <v>300</v>
      </c>
    </row>
    <row r="8" spans="1:17" customFormat="1" ht="12.75" customHeight="1">
      <c r="A8" s="529" t="s">
        <v>51</v>
      </c>
      <c r="B8" s="530"/>
      <c r="C8" s="533" t="s">
        <v>18</v>
      </c>
      <c r="D8" s="535" t="s">
        <v>77</v>
      </c>
      <c r="E8" s="524"/>
      <c r="F8" s="524"/>
      <c r="G8" s="524"/>
      <c r="H8" s="524"/>
      <c r="I8" s="536"/>
      <c r="J8" s="535" t="s">
        <v>78</v>
      </c>
      <c r="K8" s="524"/>
      <c r="L8" s="471"/>
      <c r="M8" s="472"/>
      <c r="N8" s="539" t="s">
        <v>79</v>
      </c>
      <c r="O8" s="524"/>
      <c r="P8" s="515" t="s">
        <v>432</v>
      </c>
      <c r="Q8" s="537" t="s">
        <v>216</v>
      </c>
    </row>
    <row r="9" spans="1:17" customFormat="1" ht="51">
      <c r="A9" s="531"/>
      <c r="B9" s="532"/>
      <c r="C9" s="534"/>
      <c r="D9" s="388" t="s">
        <v>305</v>
      </c>
      <c r="E9" s="388" t="s">
        <v>308</v>
      </c>
      <c r="F9" s="388" t="s">
        <v>306</v>
      </c>
      <c r="G9" s="388" t="s">
        <v>310</v>
      </c>
      <c r="H9" s="388" t="s">
        <v>311</v>
      </c>
      <c r="I9" s="388" t="s">
        <v>312</v>
      </c>
      <c r="J9" s="388" t="s">
        <v>311</v>
      </c>
      <c r="K9" s="388" t="s">
        <v>312</v>
      </c>
      <c r="L9" s="389" t="s">
        <v>309</v>
      </c>
      <c r="M9" s="390" t="s">
        <v>211</v>
      </c>
      <c r="N9" s="391" t="s">
        <v>313</v>
      </c>
      <c r="O9" s="392" t="s">
        <v>314</v>
      </c>
      <c r="P9" s="515"/>
      <c r="Q9" s="538"/>
    </row>
    <row r="10" spans="1:17" customFormat="1" ht="12.75" customHeight="1">
      <c r="A10" s="371" t="s">
        <v>217</v>
      </c>
      <c r="B10" s="162"/>
      <c r="C10" s="145">
        <f>SUM(C11:C18)</f>
        <v>21022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7" customFormat="1">
      <c r="A11" s="372" t="s">
        <v>387</v>
      </c>
      <c r="B11" s="28" t="s">
        <v>579</v>
      </c>
      <c r="C11" s="79">
        <f t="shared" ref="C11:C18" si="0">SUM(D11:Q11)</f>
        <v>10739</v>
      </c>
      <c r="D11" s="79">
        <v>5091</v>
      </c>
      <c r="E11" s="79">
        <v>1365</v>
      </c>
      <c r="F11" s="79">
        <v>3125</v>
      </c>
      <c r="G11" s="79"/>
      <c r="H11" s="79">
        <v>804</v>
      </c>
      <c r="I11" s="79"/>
      <c r="J11" s="79"/>
      <c r="K11" s="79"/>
      <c r="L11" s="79">
        <v>354</v>
      </c>
      <c r="M11" s="79"/>
      <c r="N11" s="79"/>
      <c r="O11" s="79"/>
      <c r="P11" s="79"/>
      <c r="Q11" s="79">
        <v>0</v>
      </c>
    </row>
    <row r="12" spans="1:17" customFormat="1">
      <c r="A12" s="372" t="s">
        <v>393</v>
      </c>
      <c r="B12" s="373" t="s">
        <v>198</v>
      </c>
      <c r="C12" s="79">
        <f t="shared" si="0"/>
        <v>520</v>
      </c>
      <c r="D12" s="79"/>
      <c r="E12" s="79"/>
      <c r="F12" s="79">
        <v>187</v>
      </c>
      <c r="G12" s="79"/>
      <c r="H12" s="79"/>
      <c r="I12" s="79"/>
      <c r="J12" s="79"/>
      <c r="K12" s="79"/>
      <c r="L12" s="79">
        <v>333</v>
      </c>
      <c r="M12" s="79"/>
      <c r="N12" s="79"/>
      <c r="O12" s="79"/>
      <c r="P12" s="79"/>
      <c r="Q12" s="79"/>
    </row>
    <row r="13" spans="1:17" customFormat="1">
      <c r="A13" s="372" t="s">
        <v>388</v>
      </c>
      <c r="B13" s="373" t="s">
        <v>580</v>
      </c>
      <c r="C13" s="79">
        <f t="shared" si="0"/>
        <v>745</v>
      </c>
      <c r="D13" s="79"/>
      <c r="E13" s="79"/>
      <c r="F13" s="79">
        <v>745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17" customFormat="1">
      <c r="A14" s="374" t="s">
        <v>390</v>
      </c>
      <c r="B14" s="375" t="s">
        <v>426</v>
      </c>
      <c r="C14" s="79">
        <f>SUM(D14:Q14)</f>
        <v>721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>
        <v>721</v>
      </c>
      <c r="Q14" s="79"/>
    </row>
    <row r="15" spans="1:17" customFormat="1">
      <c r="A15" s="372" t="s">
        <v>401</v>
      </c>
      <c r="B15" s="373" t="s">
        <v>196</v>
      </c>
      <c r="C15" s="79">
        <f t="shared" si="0"/>
        <v>1314</v>
      </c>
      <c r="D15" s="79"/>
      <c r="E15" s="79"/>
      <c r="F15" s="79">
        <v>1314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 customFormat="1">
      <c r="A16" s="372" t="s">
        <v>403</v>
      </c>
      <c r="B16" s="356" t="s">
        <v>218</v>
      </c>
      <c r="C16" s="79">
        <f t="shared" si="0"/>
        <v>1698</v>
      </c>
      <c r="D16" s="79"/>
      <c r="E16" s="79"/>
      <c r="F16" s="79">
        <v>1698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17" customFormat="1">
      <c r="A17" s="372" t="s">
        <v>402</v>
      </c>
      <c r="B17" s="356" t="s">
        <v>197</v>
      </c>
      <c r="C17" s="79">
        <f t="shared" si="0"/>
        <v>3311</v>
      </c>
      <c r="D17" s="79">
        <v>1467</v>
      </c>
      <c r="E17" s="79">
        <v>396</v>
      </c>
      <c r="F17" s="79">
        <v>1448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17" customFormat="1">
      <c r="A18" s="372" t="s">
        <v>389</v>
      </c>
      <c r="B18" s="373" t="s">
        <v>23</v>
      </c>
      <c r="C18" s="79">
        <f t="shared" si="0"/>
        <v>1974</v>
      </c>
      <c r="D18" s="376"/>
      <c r="E18" s="376"/>
      <c r="F18" s="376">
        <v>727</v>
      </c>
      <c r="G18" s="376"/>
      <c r="H18" s="376">
        <v>1240</v>
      </c>
      <c r="I18" s="376"/>
      <c r="J18" s="376"/>
      <c r="K18" s="376"/>
      <c r="L18" s="376">
        <v>7</v>
      </c>
      <c r="M18" s="376"/>
      <c r="N18" s="376"/>
      <c r="O18" s="376"/>
      <c r="P18" s="376"/>
      <c r="Q18" s="376"/>
    </row>
    <row r="19" spans="1:17" customFormat="1">
      <c r="A19" s="377"/>
      <c r="B19" s="162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17" customFormat="1" ht="13.5" customHeight="1">
      <c r="A20" s="371" t="s">
        <v>219</v>
      </c>
      <c r="B20" s="162"/>
      <c r="C20" s="145">
        <f>SUM(C21:C25)</f>
        <v>381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17" customFormat="1">
      <c r="A21" s="374" t="s">
        <v>405</v>
      </c>
      <c r="B21" s="28" t="s">
        <v>199</v>
      </c>
      <c r="C21" s="79">
        <f>SUM(D21:Q21)</f>
        <v>123</v>
      </c>
      <c r="D21" s="376"/>
      <c r="E21" s="376"/>
      <c r="F21" s="376"/>
      <c r="G21" s="376"/>
      <c r="H21" s="376">
        <v>123</v>
      </c>
      <c r="I21" s="376"/>
      <c r="J21" s="376"/>
      <c r="K21" s="376"/>
      <c r="L21" s="376"/>
      <c r="M21" s="376"/>
      <c r="N21" s="376"/>
      <c r="O21" s="376"/>
      <c r="P21" s="376"/>
      <c r="Q21" s="376"/>
    </row>
    <row r="22" spans="1:17" customFormat="1">
      <c r="A22" s="374" t="s">
        <v>406</v>
      </c>
      <c r="B22" s="28" t="s">
        <v>220</v>
      </c>
      <c r="C22" s="79">
        <f>SUM(D22:Q22)</f>
        <v>49</v>
      </c>
      <c r="D22" s="79"/>
      <c r="E22" s="79"/>
      <c r="F22" s="79"/>
      <c r="G22" s="79"/>
      <c r="H22" s="79">
        <v>49</v>
      </c>
      <c r="I22" s="79"/>
      <c r="J22" s="79"/>
      <c r="K22" s="79"/>
      <c r="L22" s="79"/>
      <c r="M22" s="79"/>
      <c r="N22" s="79"/>
      <c r="O22" s="79"/>
      <c r="P22" s="79"/>
      <c r="Q22" s="79"/>
    </row>
    <row r="23" spans="1:17" customFormat="1">
      <c r="A23" s="374" t="s">
        <v>407</v>
      </c>
      <c r="B23" s="28" t="s">
        <v>200</v>
      </c>
      <c r="C23" s="79">
        <f>SUM(D23:Q23)</f>
        <v>198</v>
      </c>
      <c r="D23" s="79"/>
      <c r="E23" s="79"/>
      <c r="F23" s="79"/>
      <c r="G23" s="79"/>
      <c r="H23" s="79">
        <v>198</v>
      </c>
      <c r="I23" s="79"/>
      <c r="J23" s="79"/>
      <c r="K23" s="79"/>
      <c r="L23" s="79"/>
      <c r="M23" s="79"/>
      <c r="N23" s="79"/>
      <c r="O23" s="79"/>
      <c r="P23" s="79"/>
      <c r="Q23" s="79"/>
    </row>
    <row r="24" spans="1:17" customFormat="1">
      <c r="A24" s="374" t="s">
        <v>408</v>
      </c>
      <c r="B24" s="28" t="s">
        <v>201</v>
      </c>
      <c r="C24" s="79">
        <f>SUM(D24:Q24)</f>
        <v>11</v>
      </c>
      <c r="D24" s="79"/>
      <c r="E24" s="79"/>
      <c r="F24" s="79"/>
      <c r="G24" s="79"/>
      <c r="H24" s="79">
        <v>11</v>
      </c>
      <c r="I24" s="79"/>
      <c r="J24" s="79"/>
      <c r="K24" s="79"/>
      <c r="L24" s="79"/>
      <c r="M24" s="79"/>
      <c r="N24" s="79"/>
      <c r="O24" s="79"/>
      <c r="P24" s="79"/>
      <c r="Q24" s="79"/>
    </row>
    <row r="25" spans="1:17" customFormat="1">
      <c r="A25" s="374" t="s">
        <v>394</v>
      </c>
      <c r="B25" s="28" t="s">
        <v>322</v>
      </c>
      <c r="C25" s="79">
        <f>SUM(D25:Q25)</f>
        <v>0</v>
      </c>
      <c r="D25" s="79"/>
      <c r="E25" s="79"/>
      <c r="F25" s="79"/>
      <c r="G25" s="79"/>
      <c r="H25" s="79">
        <v>0</v>
      </c>
      <c r="I25" s="79"/>
      <c r="J25" s="79"/>
      <c r="K25" s="79"/>
      <c r="L25" s="79"/>
      <c r="M25" s="79"/>
      <c r="N25" s="79"/>
      <c r="O25" s="79"/>
      <c r="P25" s="79"/>
      <c r="Q25" s="79"/>
    </row>
    <row r="26" spans="1:17" customFormat="1">
      <c r="A26" s="378"/>
      <c r="B26" s="162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1:17" customFormat="1" ht="12.75" customHeight="1">
      <c r="A27" s="379" t="s">
        <v>222</v>
      </c>
      <c r="B27" s="162"/>
      <c r="C27" s="145">
        <f>SUM(C28:C28)</f>
        <v>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17" customFormat="1">
      <c r="A28" s="374" t="s">
        <v>404</v>
      </c>
      <c r="B28" s="28" t="s">
        <v>223</v>
      </c>
      <c r="C28" s="79">
        <f>SUM(D28:Q28)</f>
        <v>0</v>
      </c>
      <c r="D28" s="79"/>
      <c r="E28" s="79"/>
      <c r="F28" s="79"/>
      <c r="G28" s="79"/>
      <c r="H28" s="79">
        <v>0</v>
      </c>
      <c r="I28" s="79"/>
      <c r="J28" s="79"/>
      <c r="K28" s="79"/>
      <c r="L28" s="79"/>
      <c r="M28" s="79"/>
      <c r="N28" s="79"/>
      <c r="O28" s="79"/>
      <c r="P28" s="79"/>
      <c r="Q28" s="79"/>
    </row>
    <row r="29" spans="1:17" customFormat="1">
      <c r="A29" s="378"/>
      <c r="B29" s="162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17" customFormat="1" ht="12.75" customHeight="1">
      <c r="A30" s="371" t="s">
        <v>221</v>
      </c>
      <c r="B30" s="162"/>
      <c r="C30" s="145">
        <f>SUM(C31:C39)</f>
        <v>14653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</row>
    <row r="31" spans="1:17" customFormat="1">
      <c r="A31" s="374" t="s">
        <v>391</v>
      </c>
      <c r="B31" s="355" t="s">
        <v>397</v>
      </c>
      <c r="C31" s="172">
        <f t="shared" ref="C31:C39" si="1">SUM(D31:Q31)</f>
        <v>10919</v>
      </c>
      <c r="D31" s="149">
        <v>9364</v>
      </c>
      <c r="E31" s="149">
        <v>1275</v>
      </c>
      <c r="F31" s="149">
        <v>280</v>
      </c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</row>
    <row r="32" spans="1:17" customFormat="1">
      <c r="A32" s="354">
        <v>101150</v>
      </c>
      <c r="B32" s="28" t="s">
        <v>581</v>
      </c>
      <c r="C32" s="79">
        <f t="shared" si="1"/>
        <v>0</v>
      </c>
      <c r="D32" s="376"/>
      <c r="E32" s="376"/>
      <c r="F32" s="376"/>
      <c r="G32" s="376">
        <v>0</v>
      </c>
      <c r="H32" s="376"/>
      <c r="I32" s="376"/>
      <c r="J32" s="376"/>
      <c r="K32" s="376"/>
      <c r="L32" s="376"/>
      <c r="M32" s="376"/>
      <c r="N32" s="376"/>
      <c r="O32" s="376"/>
      <c r="P32" s="376"/>
      <c r="Q32" s="376"/>
    </row>
    <row r="33" spans="1:25" customFormat="1">
      <c r="A33" s="354">
        <v>103010</v>
      </c>
      <c r="B33" s="28" t="s">
        <v>414</v>
      </c>
      <c r="C33" s="79">
        <f t="shared" si="1"/>
        <v>200</v>
      </c>
      <c r="D33" s="79"/>
      <c r="E33" s="79"/>
      <c r="F33" s="79"/>
      <c r="G33" s="79">
        <v>0</v>
      </c>
      <c r="H33" s="79">
        <v>200</v>
      </c>
      <c r="I33" s="79"/>
      <c r="J33" s="79"/>
      <c r="K33" s="79"/>
      <c r="L33" s="79"/>
      <c r="M33" s="79"/>
      <c r="N33" s="79"/>
      <c r="O33" s="79"/>
      <c r="P33" s="79"/>
      <c r="Q33" s="79"/>
    </row>
    <row r="34" spans="1:25" customFormat="1">
      <c r="A34" s="354">
        <v>104051</v>
      </c>
      <c r="B34" s="28" t="s">
        <v>582</v>
      </c>
      <c r="C34" s="79">
        <f t="shared" si="1"/>
        <v>548</v>
      </c>
      <c r="D34" s="79"/>
      <c r="E34" s="79"/>
      <c r="F34" s="79"/>
      <c r="G34" s="79">
        <v>548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1:25" customFormat="1">
      <c r="A35" s="354">
        <v>105020</v>
      </c>
      <c r="B35" s="380" t="s">
        <v>425</v>
      </c>
      <c r="C35" s="79">
        <f t="shared" si="1"/>
        <v>971</v>
      </c>
      <c r="D35" s="79"/>
      <c r="E35" s="79"/>
      <c r="F35" s="79"/>
      <c r="G35" s="79">
        <v>971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25" customFormat="1">
      <c r="A36" s="354">
        <v>106020</v>
      </c>
      <c r="B36" s="28" t="s">
        <v>583</v>
      </c>
      <c r="C36" s="79">
        <f t="shared" si="1"/>
        <v>895</v>
      </c>
      <c r="D36" s="79"/>
      <c r="E36" s="79"/>
      <c r="F36" s="79"/>
      <c r="G36" s="79">
        <v>895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1:25" customFormat="1">
      <c r="A37" s="354">
        <v>107053</v>
      </c>
      <c r="B37" s="28" t="s">
        <v>378</v>
      </c>
      <c r="C37" s="79">
        <f t="shared" si="1"/>
        <v>0</v>
      </c>
      <c r="D37" s="79"/>
      <c r="E37" s="79"/>
      <c r="F37" s="79"/>
      <c r="G37" s="79"/>
      <c r="H37" s="79">
        <v>0</v>
      </c>
      <c r="I37" s="79"/>
      <c r="J37" s="79"/>
      <c r="K37" s="79"/>
      <c r="L37" s="79"/>
      <c r="M37" s="79"/>
      <c r="N37" s="79"/>
      <c r="O37" s="79"/>
      <c r="P37" s="79"/>
      <c r="Q37" s="79"/>
    </row>
    <row r="38" spans="1:25" customFormat="1">
      <c r="A38" s="354">
        <v>107054</v>
      </c>
      <c r="B38" s="28" t="s">
        <v>377</v>
      </c>
      <c r="C38" s="79">
        <f t="shared" si="1"/>
        <v>85</v>
      </c>
      <c r="D38" s="79"/>
      <c r="E38" s="79"/>
      <c r="F38" s="79"/>
      <c r="G38" s="79"/>
      <c r="H38" s="79">
        <v>85</v>
      </c>
      <c r="I38" s="79"/>
      <c r="J38" s="79"/>
      <c r="K38" s="79"/>
      <c r="L38" s="79"/>
      <c r="M38" s="79"/>
      <c r="N38" s="79"/>
      <c r="O38" s="79"/>
      <c r="P38" s="79"/>
      <c r="Q38" s="79"/>
    </row>
    <row r="39" spans="1:25" customFormat="1">
      <c r="A39" s="354">
        <v>107060</v>
      </c>
      <c r="B39" s="28" t="s">
        <v>400</v>
      </c>
      <c r="C39" s="79">
        <f t="shared" si="1"/>
        <v>1035</v>
      </c>
      <c r="D39" s="145"/>
      <c r="E39" s="145"/>
      <c r="F39" s="145"/>
      <c r="G39" s="376">
        <v>1035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1:25" customFormat="1">
      <c r="A40" s="1"/>
      <c r="B40" s="28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</row>
    <row r="41" spans="1:25" customFormat="1" ht="15">
      <c r="A41" s="371" t="s">
        <v>0</v>
      </c>
      <c r="B41" s="355"/>
      <c r="C41" s="151">
        <f>SUM(C42:C43)</f>
        <v>1931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</row>
    <row r="42" spans="1:25" customFormat="1">
      <c r="A42" s="381" t="s">
        <v>409</v>
      </c>
      <c r="B42" s="355" t="s">
        <v>1</v>
      </c>
      <c r="C42" s="149">
        <f>SUM(D42:Q42)</f>
        <v>655</v>
      </c>
      <c r="D42" s="149">
        <v>298</v>
      </c>
      <c r="E42" s="149">
        <v>80</v>
      </c>
      <c r="F42" s="149">
        <v>179</v>
      </c>
      <c r="G42" s="149"/>
      <c r="H42" s="149"/>
      <c r="I42" s="149"/>
      <c r="J42" s="149"/>
      <c r="K42" s="149"/>
      <c r="L42" s="149">
        <v>98</v>
      </c>
      <c r="M42" s="149"/>
      <c r="N42" s="149"/>
      <c r="O42" s="149"/>
      <c r="P42" s="149"/>
      <c r="Q42" s="149"/>
    </row>
    <row r="43" spans="1:25" customFormat="1" ht="27" customHeight="1">
      <c r="A43" s="381" t="s">
        <v>392</v>
      </c>
      <c r="B43" s="382" t="s">
        <v>584</v>
      </c>
      <c r="C43" s="149">
        <f>SUM(D43:Q43)</f>
        <v>1276</v>
      </c>
      <c r="D43" s="149"/>
      <c r="E43" s="149"/>
      <c r="F43" s="149">
        <v>1216</v>
      </c>
      <c r="G43" s="149"/>
      <c r="H43" s="149">
        <v>60</v>
      </c>
      <c r="I43" s="149"/>
      <c r="J43" s="149"/>
      <c r="K43" s="149"/>
      <c r="L43" s="149"/>
      <c r="M43" s="149"/>
      <c r="N43" s="149"/>
      <c r="O43" s="149"/>
      <c r="P43" s="149"/>
      <c r="Q43" s="149"/>
    </row>
    <row r="44" spans="1:25" customFormat="1">
      <c r="A44" s="383"/>
      <c r="B44" s="384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</row>
    <row r="45" spans="1:25" customFormat="1" ht="15.75">
      <c r="A45" s="386"/>
      <c r="B45" s="387" t="s">
        <v>202</v>
      </c>
      <c r="C45" s="171">
        <f>SUM(C10+C20+C27+C30+C41)</f>
        <v>37987</v>
      </c>
      <c r="D45" s="171">
        <f t="shared" ref="D45:Q45" si="2">SUM(D10:D44)</f>
        <v>16220</v>
      </c>
      <c r="E45" s="171">
        <f t="shared" si="2"/>
        <v>3116</v>
      </c>
      <c r="F45" s="171">
        <f t="shared" si="2"/>
        <v>10919</v>
      </c>
      <c r="G45" s="171">
        <f t="shared" si="2"/>
        <v>3449</v>
      </c>
      <c r="H45" s="171">
        <f t="shared" si="2"/>
        <v>2770</v>
      </c>
      <c r="I45" s="171">
        <f t="shared" si="2"/>
        <v>0</v>
      </c>
      <c r="J45" s="171">
        <f t="shared" si="2"/>
        <v>0</v>
      </c>
      <c r="K45" s="171">
        <f t="shared" si="2"/>
        <v>0</v>
      </c>
      <c r="L45" s="171">
        <f t="shared" si="2"/>
        <v>792</v>
      </c>
      <c r="M45" s="171">
        <f t="shared" si="2"/>
        <v>0</v>
      </c>
      <c r="N45" s="171">
        <f t="shared" si="2"/>
        <v>0</v>
      </c>
      <c r="O45" s="171">
        <f t="shared" si="2"/>
        <v>0</v>
      </c>
      <c r="P45" s="171">
        <f t="shared" si="2"/>
        <v>721</v>
      </c>
      <c r="Q45" s="171">
        <f t="shared" si="2"/>
        <v>0</v>
      </c>
    </row>
    <row r="46" spans="1:25" customFormat="1">
      <c r="A46" s="393"/>
      <c r="B46" s="39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66"/>
    </row>
    <row r="47" spans="1:25">
      <c r="A47" s="525"/>
      <c r="B47" s="526"/>
      <c r="C47" s="526"/>
      <c r="D47" s="526"/>
      <c r="E47" s="526"/>
      <c r="F47" s="526"/>
      <c r="G47" s="526"/>
      <c r="H47" s="526"/>
      <c r="I47" s="526"/>
      <c r="J47" s="526"/>
      <c r="K47" s="526"/>
      <c r="L47" s="526"/>
      <c r="M47" s="526"/>
      <c r="N47" s="526"/>
      <c r="O47" s="526"/>
      <c r="P47" s="526"/>
      <c r="Q47" s="526"/>
      <c r="R47" s="302"/>
      <c r="S47" s="302"/>
      <c r="T47" s="302"/>
      <c r="U47" s="302"/>
      <c r="V47" s="302"/>
      <c r="W47" s="302"/>
      <c r="X47" s="302"/>
      <c r="Y47" s="302"/>
    </row>
    <row r="48" spans="1:25">
      <c r="A48" s="301"/>
      <c r="B48" s="30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2"/>
      <c r="S48" s="302"/>
      <c r="T48" s="302"/>
      <c r="U48" s="302"/>
      <c r="V48" s="302"/>
      <c r="W48" s="302"/>
      <c r="X48" s="302"/>
      <c r="Y48" s="302"/>
    </row>
    <row r="49" spans="1:25">
      <c r="A49" s="301"/>
      <c r="B49" s="303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2"/>
      <c r="S49" s="302"/>
      <c r="T49" s="302"/>
      <c r="U49" s="302"/>
      <c r="V49" s="302"/>
      <c r="W49" s="302"/>
      <c r="X49" s="302"/>
      <c r="Y49" s="302"/>
    </row>
    <row r="50" spans="1:25">
      <c r="A50" s="301"/>
      <c r="B50" s="303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2"/>
      <c r="S50" s="302"/>
      <c r="T50" s="302"/>
      <c r="U50" s="302"/>
      <c r="V50" s="302"/>
      <c r="W50" s="302"/>
      <c r="X50" s="302"/>
      <c r="Y50" s="302"/>
    </row>
    <row r="51" spans="1:25">
      <c r="A51" s="305"/>
      <c r="B51" s="301"/>
      <c r="C51" s="306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2"/>
      <c r="S51" s="302"/>
      <c r="T51" s="302"/>
      <c r="U51" s="302"/>
      <c r="V51" s="302"/>
      <c r="W51" s="302"/>
      <c r="X51" s="302"/>
      <c r="Y51" s="302"/>
    </row>
    <row r="52" spans="1:25" ht="15.75">
      <c r="A52" s="300"/>
      <c r="B52" s="308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2"/>
      <c r="S52" s="302"/>
      <c r="T52" s="302"/>
      <c r="U52" s="302"/>
      <c r="V52" s="302"/>
      <c r="W52" s="302"/>
      <c r="X52" s="302"/>
      <c r="Y52" s="302"/>
    </row>
    <row r="53" spans="1:25">
      <c r="A53" s="302"/>
      <c r="B53" s="302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2"/>
      <c r="S53" s="302"/>
      <c r="T53" s="302"/>
      <c r="U53" s="302"/>
      <c r="V53" s="302"/>
      <c r="W53" s="302"/>
      <c r="X53" s="302"/>
      <c r="Y53" s="302"/>
    </row>
    <row r="54" spans="1:25">
      <c r="A54" s="302"/>
      <c r="B54" s="302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2"/>
      <c r="S54" s="302"/>
      <c r="T54" s="302"/>
      <c r="U54" s="302"/>
      <c r="V54" s="302"/>
      <c r="W54" s="302"/>
      <c r="X54" s="302"/>
      <c r="Y54" s="302"/>
    </row>
    <row r="55" spans="1:25">
      <c r="A55" s="302"/>
      <c r="B55" s="302"/>
      <c r="C55" s="307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02"/>
      <c r="S55" s="302"/>
      <c r="T55" s="302"/>
      <c r="U55" s="302"/>
      <c r="V55" s="302"/>
      <c r="W55" s="302"/>
      <c r="X55" s="302"/>
      <c r="Y55" s="302"/>
    </row>
    <row r="56" spans="1:25">
      <c r="A56" s="302"/>
      <c r="B56" s="302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2"/>
      <c r="S56" s="302"/>
      <c r="T56" s="302"/>
      <c r="U56" s="302"/>
      <c r="V56" s="302"/>
      <c r="W56" s="302"/>
      <c r="X56" s="302"/>
      <c r="Y56" s="302"/>
    </row>
    <row r="57" spans="1:25">
      <c r="A57" s="301"/>
      <c r="B57" s="303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2"/>
      <c r="S57" s="302"/>
      <c r="T57" s="302"/>
      <c r="U57" s="302"/>
      <c r="V57" s="302"/>
      <c r="W57" s="302"/>
      <c r="X57" s="302"/>
      <c r="Y57" s="302"/>
    </row>
    <row r="58" spans="1:25">
      <c r="A58" s="301"/>
      <c r="B58" s="303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2"/>
      <c r="S58" s="302"/>
      <c r="T58" s="302"/>
      <c r="U58" s="302"/>
      <c r="V58" s="302"/>
      <c r="W58" s="302"/>
      <c r="X58" s="302"/>
      <c r="Y58" s="302"/>
    </row>
    <row r="59" spans="1:25" ht="15">
      <c r="A59" s="311"/>
      <c r="B59" s="303"/>
      <c r="C59" s="312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2"/>
      <c r="S59" s="302"/>
      <c r="T59" s="302"/>
      <c r="U59" s="302"/>
      <c r="V59" s="302"/>
      <c r="W59" s="302"/>
      <c r="X59" s="302"/>
      <c r="Y59" s="302"/>
    </row>
    <row r="60" spans="1:25">
      <c r="A60" s="301"/>
      <c r="B60" s="303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2"/>
      <c r="S60" s="302"/>
      <c r="T60" s="302"/>
      <c r="U60" s="302"/>
      <c r="V60" s="302"/>
      <c r="W60" s="302"/>
      <c r="X60" s="302"/>
      <c r="Y60" s="302"/>
    </row>
    <row r="61" spans="1:25">
      <c r="A61" s="301"/>
      <c r="B61" s="30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2"/>
      <c r="S61" s="302"/>
      <c r="T61" s="302"/>
      <c r="U61" s="302"/>
      <c r="V61" s="302"/>
      <c r="W61" s="302"/>
      <c r="X61" s="302"/>
      <c r="Y61" s="302"/>
    </row>
    <row r="62" spans="1:25">
      <c r="A62" s="301"/>
      <c r="B62" s="303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2"/>
      <c r="S62" s="302"/>
      <c r="T62" s="302"/>
      <c r="U62" s="302"/>
      <c r="V62" s="302"/>
      <c r="W62" s="302"/>
      <c r="X62" s="302"/>
      <c r="Y62" s="302"/>
    </row>
    <row r="63" spans="1:25">
      <c r="A63" s="301"/>
      <c r="B63" s="303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2"/>
      <c r="S63" s="302"/>
      <c r="T63" s="302"/>
      <c r="U63" s="302"/>
      <c r="V63" s="302"/>
      <c r="W63" s="302"/>
      <c r="X63" s="302"/>
      <c r="Y63" s="302"/>
    </row>
    <row r="64" spans="1:25">
      <c r="A64" s="305"/>
      <c r="B64" s="301"/>
      <c r="C64" s="306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2"/>
      <c r="S64" s="302"/>
      <c r="T64" s="302"/>
      <c r="U64" s="302"/>
      <c r="V64" s="302"/>
      <c r="W64" s="302"/>
      <c r="X64" s="302"/>
      <c r="Y64" s="302"/>
    </row>
    <row r="65" spans="1:25" ht="15.75">
      <c r="A65" s="300"/>
      <c r="B65" s="308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2"/>
      <c r="S65" s="302"/>
      <c r="T65" s="302"/>
      <c r="U65" s="302"/>
      <c r="V65" s="302"/>
      <c r="W65" s="302"/>
      <c r="X65" s="302"/>
      <c r="Y65" s="302"/>
    </row>
    <row r="66" spans="1:25">
      <c r="A66" s="300"/>
      <c r="B66" s="301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2"/>
      <c r="S66" s="302"/>
      <c r="T66" s="302"/>
      <c r="U66" s="302"/>
      <c r="V66" s="302"/>
      <c r="W66" s="302"/>
      <c r="X66" s="302"/>
      <c r="Y66" s="302"/>
    </row>
    <row r="67" spans="1:25">
      <c r="A67" s="300"/>
      <c r="B67" s="301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2"/>
      <c r="S67" s="302"/>
      <c r="T67" s="302"/>
      <c r="U67" s="302"/>
      <c r="V67" s="302"/>
      <c r="W67" s="302"/>
      <c r="X67" s="302"/>
      <c r="Y67" s="302"/>
    </row>
    <row r="68" spans="1:25">
      <c r="A68" s="304"/>
      <c r="B68" s="301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2"/>
      <c r="S68" s="302"/>
      <c r="T68" s="302"/>
      <c r="U68" s="302"/>
      <c r="V68" s="302"/>
      <c r="W68" s="302"/>
      <c r="X68" s="302"/>
      <c r="Y68" s="302"/>
    </row>
    <row r="69" spans="1:25" ht="12.75" customHeight="1">
      <c r="A69" s="311"/>
      <c r="B69" s="301"/>
      <c r="C69" s="313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10"/>
      <c r="R69" s="302"/>
      <c r="S69" s="302"/>
      <c r="T69" s="302"/>
      <c r="U69" s="302"/>
      <c r="V69" s="302"/>
      <c r="W69" s="302"/>
      <c r="X69" s="302"/>
      <c r="Y69" s="302"/>
    </row>
    <row r="70" spans="1:25">
      <c r="A70" s="314"/>
      <c r="B70" s="301"/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2"/>
      <c r="S70" s="302"/>
      <c r="T70" s="302"/>
      <c r="U70" s="302"/>
      <c r="V70" s="302"/>
      <c r="W70" s="302"/>
      <c r="X70" s="302"/>
      <c r="Y70" s="302"/>
    </row>
    <row r="71" spans="1:25" ht="15.75">
      <c r="A71" s="308"/>
      <c r="B71" s="308"/>
      <c r="C71" s="313"/>
      <c r="D71" s="313"/>
      <c r="E71" s="313"/>
      <c r="F71" s="313"/>
      <c r="G71" s="313"/>
      <c r="H71" s="313"/>
      <c r="I71" s="315"/>
      <c r="J71" s="313"/>
      <c r="K71" s="315"/>
      <c r="L71" s="313"/>
      <c r="M71" s="315"/>
      <c r="N71" s="313"/>
      <c r="O71" s="313"/>
      <c r="P71" s="313"/>
      <c r="Q71" s="313"/>
      <c r="R71" s="302"/>
      <c r="S71" s="302"/>
      <c r="T71" s="302"/>
      <c r="U71" s="302"/>
      <c r="V71" s="302"/>
      <c r="W71" s="302"/>
      <c r="X71" s="302"/>
      <c r="Y71" s="302"/>
    </row>
    <row r="72" spans="1:25">
      <c r="A72" s="301"/>
      <c r="B72" s="301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2"/>
      <c r="S72" s="302"/>
      <c r="T72" s="302"/>
      <c r="U72" s="302"/>
      <c r="V72" s="302"/>
      <c r="W72" s="302"/>
      <c r="X72" s="302"/>
      <c r="Y72" s="302"/>
    </row>
    <row r="73" spans="1:25" ht="15.75">
      <c r="A73" s="301"/>
      <c r="B73" s="308"/>
      <c r="C73" s="313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2"/>
      <c r="S73" s="302"/>
      <c r="T73" s="302"/>
      <c r="U73" s="302"/>
      <c r="V73" s="302"/>
      <c r="W73" s="302"/>
      <c r="X73" s="302"/>
      <c r="Y73" s="302"/>
    </row>
    <row r="74" spans="1:25">
      <c r="A74" s="301"/>
      <c r="B74" s="301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2"/>
      <c r="S74" s="302"/>
      <c r="T74" s="302"/>
      <c r="U74" s="302"/>
      <c r="V74" s="302"/>
      <c r="W74" s="302"/>
      <c r="X74" s="302"/>
      <c r="Y74" s="302"/>
    </row>
    <row r="75" spans="1:25">
      <c r="A75" s="301"/>
      <c r="B75" s="301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2"/>
      <c r="S75" s="302"/>
      <c r="T75" s="302"/>
      <c r="U75" s="302"/>
      <c r="V75" s="302"/>
      <c r="W75" s="302"/>
      <c r="X75" s="302"/>
      <c r="Y75" s="302"/>
    </row>
    <row r="76" spans="1:25" ht="15.75">
      <c r="A76" s="301"/>
      <c r="B76" s="308"/>
      <c r="C76" s="313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2"/>
      <c r="S76" s="302"/>
      <c r="T76" s="302"/>
      <c r="U76" s="302"/>
      <c r="V76" s="302"/>
      <c r="W76" s="302"/>
      <c r="X76" s="302"/>
      <c r="Y76" s="302"/>
    </row>
    <row r="77" spans="1:25">
      <c r="A77" s="302"/>
      <c r="B77" s="302"/>
      <c r="C77" s="302"/>
      <c r="D77" s="302"/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</row>
    <row r="78" spans="1:25">
      <c r="A78" s="302"/>
      <c r="B78" s="302"/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</row>
    <row r="79" spans="1:25">
      <c r="A79" s="302"/>
      <c r="B79" s="302"/>
      <c r="C79" s="302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</row>
    <row r="80" spans="1:25">
      <c r="A80" s="302"/>
      <c r="B80" s="302"/>
      <c r="C80" s="302"/>
      <c r="D80" s="302"/>
      <c r="E80" s="302"/>
      <c r="F80" s="302"/>
      <c r="G80" s="302"/>
      <c r="H80" s="302"/>
      <c r="I80" s="302"/>
      <c r="J80" s="302"/>
      <c r="K80" s="302"/>
      <c r="L80" s="302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</row>
    <row r="81" spans="1:25">
      <c r="A81" s="302"/>
      <c r="B81" s="302"/>
      <c r="C81" s="302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</row>
    <row r="82" spans="1:25">
      <c r="A82" s="302"/>
      <c r="B82" s="302"/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</row>
    <row r="83" spans="1:25">
      <c r="A83" s="302"/>
      <c r="B83" s="302"/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</row>
    <row r="84" spans="1:25">
      <c r="A84" s="302"/>
      <c r="B84" s="302"/>
      <c r="C84" s="302"/>
      <c r="D84" s="302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2"/>
      <c r="Q84" s="302"/>
      <c r="R84" s="302"/>
      <c r="S84" s="302"/>
      <c r="T84" s="302"/>
      <c r="U84" s="302"/>
      <c r="V84" s="302"/>
      <c r="W84" s="302"/>
      <c r="X84" s="302"/>
      <c r="Y84" s="302"/>
    </row>
    <row r="85" spans="1:25">
      <c r="A85" s="302"/>
      <c r="B85" s="302"/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</row>
  </sheetData>
  <mergeCells count="11">
    <mergeCell ref="A47:Q47"/>
    <mergeCell ref="A3:Q3"/>
    <mergeCell ref="A4:Q4"/>
    <mergeCell ref="A5:Q5"/>
    <mergeCell ref="A8:B9"/>
    <mergeCell ref="C8:C9"/>
    <mergeCell ref="D8:I8"/>
    <mergeCell ref="J8:M8"/>
    <mergeCell ref="Q8:Q9"/>
    <mergeCell ref="N8:O8"/>
    <mergeCell ref="P8:P9"/>
  </mergeCells>
  <pageMargins left="0.39370078740157483" right="0.39370078740157483" top="0.19685039370078741" bottom="0.19685039370078741" header="0.31496062992125984" footer="0.31496062992125984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44"/>
  <sheetViews>
    <sheetView view="pageBreakPreview" zoomScale="60" zoomScaleNormal="100" workbookViewId="0">
      <selection activeCell="A5" sqref="A5:G5"/>
    </sheetView>
  </sheetViews>
  <sheetFormatPr defaultRowHeight="12.75"/>
  <cols>
    <col min="1" max="1" width="9.140625" style="395"/>
    <col min="2" max="2" width="30.42578125" style="395" customWidth="1"/>
    <col min="3" max="3" width="9.140625" style="395"/>
    <col min="4" max="7" width="10.5703125" style="395" customWidth="1"/>
    <col min="8" max="16384" width="9.140625" style="395"/>
  </cols>
  <sheetData>
    <row r="1" spans="1:17">
      <c r="G1" s="396"/>
    </row>
    <row r="3" spans="1:17">
      <c r="E3" s="397"/>
    </row>
    <row r="4" spans="1:17">
      <c r="A4" s="527" t="s">
        <v>610</v>
      </c>
      <c r="B4" s="527"/>
      <c r="C4" s="527"/>
      <c r="D4" s="527"/>
      <c r="E4" s="527"/>
      <c r="F4" s="527"/>
      <c r="G4" s="527"/>
      <c r="H4" s="414"/>
      <c r="I4" s="414"/>
      <c r="J4" s="414"/>
      <c r="K4" s="414"/>
      <c r="L4" s="414"/>
      <c r="M4" s="414"/>
      <c r="N4" s="352"/>
      <c r="O4" s="352"/>
      <c r="P4" s="352"/>
      <c r="Q4" s="352"/>
    </row>
    <row r="5" spans="1:17">
      <c r="A5" s="540" t="s">
        <v>564</v>
      </c>
      <c r="B5" s="540"/>
      <c r="C5" s="540"/>
      <c r="D5" s="540"/>
      <c r="E5" s="540"/>
      <c r="F5" s="540"/>
      <c r="G5" s="540"/>
    </row>
    <row r="6" spans="1:17">
      <c r="A6" s="540" t="s">
        <v>585</v>
      </c>
      <c r="B6" s="540"/>
      <c r="C6" s="540"/>
      <c r="D6" s="540"/>
      <c r="E6" s="540"/>
      <c r="F6" s="540"/>
      <c r="G6" s="540"/>
    </row>
    <row r="7" spans="1:17">
      <c r="C7" s="397"/>
      <c r="D7" s="397"/>
      <c r="E7" s="397"/>
    </row>
    <row r="8" spans="1:17">
      <c r="A8" s="398"/>
      <c r="B8" s="398"/>
      <c r="C8" s="398"/>
      <c r="D8" s="398"/>
      <c r="E8" s="398"/>
      <c r="F8" s="398"/>
      <c r="G8" s="396" t="s">
        <v>299</v>
      </c>
    </row>
    <row r="9" spans="1:17" s="402" customFormat="1" ht="25.5">
      <c r="A9" s="399" t="s">
        <v>282</v>
      </c>
      <c r="B9" s="541" t="s">
        <v>586</v>
      </c>
      <c r="C9" s="542"/>
      <c r="D9" s="400" t="s">
        <v>285</v>
      </c>
      <c r="E9" s="400" t="s">
        <v>286</v>
      </c>
      <c r="F9" s="401" t="s">
        <v>284</v>
      </c>
      <c r="G9" s="400" t="s">
        <v>287</v>
      </c>
    </row>
    <row r="10" spans="1:17">
      <c r="A10" s="403" t="s">
        <v>301</v>
      </c>
      <c r="B10" s="404" t="s">
        <v>587</v>
      </c>
      <c r="C10" s="405"/>
      <c r="D10" s="406"/>
      <c r="E10" s="406">
        <v>156</v>
      </c>
      <c r="F10" s="406">
        <v>156</v>
      </c>
      <c r="G10" s="79">
        <f t="shared" ref="G10:G12" si="0">F10/E10*100</f>
        <v>100</v>
      </c>
    </row>
    <row r="11" spans="1:17">
      <c r="A11" s="403" t="s">
        <v>302</v>
      </c>
      <c r="B11" s="404" t="s">
        <v>588</v>
      </c>
      <c r="C11" s="405"/>
      <c r="D11" s="408"/>
      <c r="E11" s="406">
        <v>900</v>
      </c>
      <c r="F11" s="406">
        <f>77+385+167</f>
        <v>629</v>
      </c>
      <c r="G11" s="79">
        <f t="shared" si="0"/>
        <v>69.888888888888886</v>
      </c>
    </row>
    <row r="12" spans="1:17">
      <c r="A12" s="403" t="s">
        <v>303</v>
      </c>
      <c r="B12" s="404" t="s">
        <v>589</v>
      </c>
      <c r="C12" s="405"/>
      <c r="D12" s="408"/>
      <c r="E12" s="406">
        <v>10</v>
      </c>
      <c r="F12" s="406">
        <v>7</v>
      </c>
      <c r="G12" s="79">
        <f t="shared" si="0"/>
        <v>70</v>
      </c>
    </row>
    <row r="13" spans="1:17">
      <c r="A13" s="403"/>
      <c r="B13" s="404"/>
      <c r="C13" s="405"/>
      <c r="D13" s="408"/>
      <c r="E13" s="406"/>
      <c r="F13" s="406"/>
      <c r="G13" s="407"/>
    </row>
    <row r="14" spans="1:17">
      <c r="A14" s="403"/>
      <c r="B14" s="404"/>
      <c r="C14" s="405"/>
      <c r="D14" s="408"/>
      <c r="E14" s="406"/>
      <c r="F14" s="406"/>
      <c r="G14" s="407"/>
    </row>
    <row r="15" spans="1:17">
      <c r="A15" s="406"/>
      <c r="B15" s="409"/>
      <c r="C15" s="405"/>
      <c r="D15" s="410"/>
      <c r="E15" s="406"/>
      <c r="F15" s="406"/>
      <c r="G15" s="407"/>
    </row>
    <row r="16" spans="1:17">
      <c r="A16" s="406"/>
      <c r="B16" s="409"/>
      <c r="C16" s="405"/>
      <c r="D16" s="408"/>
      <c r="E16" s="406"/>
      <c r="F16" s="406"/>
      <c r="G16" s="411"/>
    </row>
    <row r="17" spans="1:7">
      <c r="A17" s="406"/>
      <c r="B17" s="405"/>
      <c r="C17" s="405"/>
      <c r="D17" s="408"/>
      <c r="E17" s="406"/>
      <c r="F17" s="406"/>
      <c r="G17" s="407"/>
    </row>
    <row r="18" spans="1:7">
      <c r="A18" s="406"/>
      <c r="B18" s="405"/>
      <c r="C18" s="405"/>
      <c r="D18" s="406"/>
      <c r="E18" s="406"/>
      <c r="F18" s="406"/>
      <c r="G18" s="407"/>
    </row>
    <row r="19" spans="1:7">
      <c r="A19" s="406"/>
      <c r="B19" s="405"/>
      <c r="C19" s="405"/>
      <c r="D19" s="406"/>
      <c r="E19" s="406"/>
      <c r="F19" s="406"/>
      <c r="G19" s="407"/>
    </row>
    <row r="20" spans="1:7">
      <c r="A20" s="406"/>
      <c r="B20" s="405"/>
      <c r="C20" s="405"/>
      <c r="D20" s="406"/>
      <c r="E20" s="406"/>
      <c r="F20" s="406"/>
      <c r="G20" s="407"/>
    </row>
    <row r="21" spans="1:7">
      <c r="A21" s="406"/>
      <c r="B21" s="405"/>
      <c r="C21" s="405"/>
      <c r="D21" s="406"/>
      <c r="E21" s="406"/>
      <c r="F21" s="406"/>
      <c r="G21" s="407"/>
    </row>
    <row r="22" spans="1:7">
      <c r="A22" s="406"/>
      <c r="B22" s="405"/>
      <c r="C22" s="405"/>
      <c r="D22" s="406"/>
      <c r="E22" s="406"/>
      <c r="F22" s="406"/>
      <c r="G22" s="407"/>
    </row>
    <row r="23" spans="1:7">
      <c r="A23" s="406"/>
      <c r="B23" s="405"/>
      <c r="C23" s="405"/>
      <c r="D23" s="406"/>
      <c r="E23" s="406"/>
      <c r="F23" s="406"/>
      <c r="G23" s="407"/>
    </row>
    <row r="24" spans="1:7">
      <c r="A24" s="406"/>
      <c r="B24" s="405"/>
      <c r="C24" s="405"/>
      <c r="D24" s="406"/>
      <c r="E24" s="406"/>
      <c r="F24" s="406"/>
      <c r="G24" s="407"/>
    </row>
    <row r="25" spans="1:7">
      <c r="A25" s="406"/>
      <c r="B25" s="405"/>
      <c r="C25" s="405"/>
      <c r="D25" s="406"/>
      <c r="E25" s="406"/>
      <c r="F25" s="406"/>
      <c r="G25" s="407"/>
    </row>
    <row r="26" spans="1:7">
      <c r="A26" s="406"/>
      <c r="B26" s="405"/>
      <c r="C26" s="405"/>
      <c r="D26" s="406"/>
      <c r="E26" s="406"/>
      <c r="F26" s="406"/>
      <c r="G26" s="407"/>
    </row>
    <row r="27" spans="1:7">
      <c r="A27" s="406"/>
      <c r="B27" s="405"/>
      <c r="C27" s="405"/>
      <c r="D27" s="406"/>
      <c r="E27" s="406"/>
      <c r="F27" s="406"/>
      <c r="G27" s="407"/>
    </row>
    <row r="28" spans="1:7">
      <c r="A28" s="406"/>
      <c r="B28" s="405"/>
      <c r="C28" s="405"/>
      <c r="D28" s="406"/>
      <c r="E28" s="406"/>
      <c r="F28" s="406"/>
      <c r="G28" s="407"/>
    </row>
    <row r="29" spans="1:7">
      <c r="A29" s="406"/>
      <c r="B29" s="405"/>
      <c r="C29" s="405"/>
      <c r="D29" s="406"/>
      <c r="E29" s="406"/>
      <c r="F29" s="406"/>
      <c r="G29" s="407"/>
    </row>
    <row r="30" spans="1:7">
      <c r="A30" s="406"/>
      <c r="B30" s="405"/>
      <c r="C30" s="405"/>
      <c r="D30" s="406"/>
      <c r="E30" s="406"/>
      <c r="F30" s="406"/>
      <c r="G30" s="407"/>
    </row>
    <row r="31" spans="1:7">
      <c r="A31" s="406"/>
      <c r="B31" s="405"/>
      <c r="C31" s="405"/>
      <c r="D31" s="406"/>
      <c r="E31" s="406"/>
      <c r="F31" s="406"/>
      <c r="G31" s="407"/>
    </row>
    <row r="32" spans="1:7">
      <c r="A32" s="406"/>
      <c r="B32" s="405"/>
      <c r="C32" s="405"/>
      <c r="D32" s="406"/>
      <c r="E32" s="406"/>
      <c r="F32" s="406"/>
      <c r="G32" s="407"/>
    </row>
    <row r="33" spans="1:7" s="402" customFormat="1">
      <c r="A33" s="412"/>
      <c r="B33" s="409" t="s">
        <v>18</v>
      </c>
      <c r="C33" s="409"/>
      <c r="D33" s="412">
        <f>SUM(D10:D32)</f>
        <v>0</v>
      </c>
      <c r="E33" s="410">
        <f>SUM(E10:E32)</f>
        <v>1066</v>
      </c>
      <c r="F33" s="410">
        <f>SUM(F10:F32)</f>
        <v>792</v>
      </c>
      <c r="G33" s="79">
        <f t="shared" ref="G33" si="1">F33/E33*100</f>
        <v>74.296435272045031</v>
      </c>
    </row>
    <row r="34" spans="1:7">
      <c r="A34" s="413"/>
      <c r="B34" s="413"/>
      <c r="C34" s="413"/>
      <c r="D34" s="413"/>
      <c r="E34" s="413"/>
      <c r="F34" s="413"/>
      <c r="G34" s="413"/>
    </row>
    <row r="35" spans="1:7">
      <c r="A35" s="398"/>
      <c r="B35" s="398"/>
      <c r="C35" s="398"/>
      <c r="D35" s="398"/>
      <c r="E35" s="398"/>
      <c r="F35" s="398"/>
      <c r="G35" s="398"/>
    </row>
    <row r="36" spans="1:7">
      <c r="A36" s="398"/>
      <c r="B36" s="398"/>
      <c r="C36" s="398"/>
      <c r="D36" s="398"/>
      <c r="E36" s="398"/>
      <c r="F36" s="398"/>
      <c r="G36" s="398"/>
    </row>
    <row r="37" spans="1:7">
      <c r="A37" s="398"/>
      <c r="B37" s="398"/>
      <c r="C37" s="398"/>
      <c r="D37" s="398"/>
      <c r="E37" s="398"/>
      <c r="F37" s="398"/>
      <c r="G37" s="398"/>
    </row>
    <row r="38" spans="1:7">
      <c r="A38" s="398"/>
      <c r="B38" s="398"/>
      <c r="C38" s="398"/>
      <c r="D38" s="398"/>
      <c r="E38" s="398"/>
      <c r="F38" s="398"/>
      <c r="G38" s="398"/>
    </row>
    <row r="39" spans="1:7">
      <c r="A39" s="398"/>
      <c r="B39" s="398"/>
      <c r="C39" s="398"/>
      <c r="D39" s="398"/>
      <c r="E39" s="398"/>
      <c r="F39" s="398"/>
      <c r="G39" s="398"/>
    </row>
    <row r="40" spans="1:7">
      <c r="A40" s="398"/>
      <c r="B40" s="398"/>
      <c r="C40" s="398"/>
      <c r="D40" s="398"/>
      <c r="E40" s="398"/>
      <c r="F40" s="398"/>
      <c r="G40" s="398"/>
    </row>
    <row r="41" spans="1:7">
      <c r="A41" s="398"/>
      <c r="B41" s="398"/>
      <c r="C41" s="398"/>
      <c r="D41" s="398"/>
      <c r="E41" s="398"/>
      <c r="F41" s="398"/>
      <c r="G41" s="398"/>
    </row>
    <row r="42" spans="1:7">
      <c r="A42" s="398"/>
      <c r="B42" s="398"/>
      <c r="C42" s="398"/>
      <c r="D42" s="398"/>
      <c r="E42" s="398"/>
      <c r="F42" s="398"/>
      <c r="G42" s="398"/>
    </row>
    <row r="43" spans="1:7">
      <c r="A43" s="398"/>
      <c r="B43" s="398"/>
      <c r="C43" s="398"/>
      <c r="D43" s="398"/>
      <c r="E43" s="398"/>
      <c r="F43" s="398"/>
      <c r="G43" s="398"/>
    </row>
    <row r="44" spans="1:7">
      <c r="A44" s="398"/>
      <c r="B44" s="398"/>
      <c r="C44" s="398"/>
      <c r="D44" s="398"/>
      <c r="E44" s="398"/>
      <c r="F44" s="398"/>
      <c r="G44" s="398"/>
    </row>
  </sheetData>
  <mergeCells count="4">
    <mergeCell ref="A4:G4"/>
    <mergeCell ref="A5:G5"/>
    <mergeCell ref="A6:G6"/>
    <mergeCell ref="B9:C9"/>
  </mergeCells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7</vt:i4>
      </vt:variant>
    </vt:vector>
  </HeadingPairs>
  <TitlesOfParts>
    <vt:vector size="32" baseType="lpstr">
      <vt:lpstr>1. Címrend</vt:lpstr>
      <vt:lpstr>2. pénzmaradvány</vt:lpstr>
      <vt:lpstr>3. finansz. c. pü.-i műveletek</vt:lpstr>
      <vt:lpstr>4.1 bevételek</vt:lpstr>
      <vt:lpstr>4.2. fel-ok szerint</vt:lpstr>
      <vt:lpstr>5.1. kiadások</vt:lpstr>
      <vt:lpstr>5.2. fel-ok szerint</vt:lpstr>
      <vt:lpstr>6. Önk. kiadásai</vt:lpstr>
      <vt:lpstr>7. felhalmozási kiadások</vt:lpstr>
      <vt:lpstr>8. stab. tv. 3. § (1)</vt:lpstr>
      <vt:lpstr>9. fennálló köt.</vt:lpstr>
      <vt:lpstr>10. létszám-előirányz.</vt:lpstr>
      <vt:lpstr>11. közfogl. létszám-előirányz.</vt:lpstr>
      <vt:lpstr>12. eu projekt</vt:lpstr>
      <vt:lpstr>13. céltartalék</vt:lpstr>
      <vt:lpstr>14. többéves</vt:lpstr>
      <vt:lpstr>15. előirányz.felhaszn.ütemterv</vt:lpstr>
      <vt:lpstr>16. közvetett támogatás</vt:lpstr>
      <vt:lpstr>17. lakoss.szolg.tám</vt:lpstr>
      <vt:lpstr>18. mérleg</vt:lpstr>
      <vt:lpstr>19.Pénzkészlet</vt:lpstr>
      <vt:lpstr>20. Pénmaradvány</vt:lpstr>
      <vt:lpstr>21. vagyon</vt:lpstr>
      <vt:lpstr>22. Adosságállomány</vt:lpstr>
      <vt:lpstr>23.Részesedések</vt:lpstr>
      <vt:lpstr>'15. előirányz.felhaszn.ütemterv'!Nyomtatási_terület</vt:lpstr>
      <vt:lpstr>'19.Pénzkészlet'!Nyomtatási_terület</vt:lpstr>
      <vt:lpstr>'21. vagyon'!Nyomtatási_terület</vt:lpstr>
      <vt:lpstr>'23.Részesedések'!Nyomtatási_terület</vt:lpstr>
      <vt:lpstr>'5.2. fel-ok szerint'!Nyomtatási_terület</vt:lpstr>
      <vt:lpstr>'6. Önk. kiadásai'!Nyomtatási_terület</vt:lpstr>
      <vt:lpstr>'8. stab. tv. 3. § (1)'!Nyomtatási_terület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2016-05-23T06:42:13Z</cp:lastPrinted>
  <dcterms:created xsi:type="dcterms:W3CDTF">2006-01-17T11:47:21Z</dcterms:created>
  <dcterms:modified xsi:type="dcterms:W3CDTF">2016-05-30T07:42:19Z</dcterms:modified>
</cp:coreProperties>
</file>