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.1. köt. fel.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'1.1. köt. fel.'!$A$1:$F$160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0" i="1" l="1"/>
  <c r="D150" i="1"/>
  <c r="C150" i="1"/>
  <c r="F147" i="1"/>
  <c r="E145" i="1"/>
  <c r="F145" i="1" s="1"/>
  <c r="D145" i="1"/>
  <c r="C145" i="1"/>
  <c r="E138" i="1"/>
  <c r="D138" i="1"/>
  <c r="C138" i="1"/>
  <c r="F135" i="1"/>
  <c r="E134" i="1"/>
  <c r="F134" i="1" s="1"/>
  <c r="D134" i="1"/>
  <c r="D158" i="1" s="1"/>
  <c r="C134" i="1"/>
  <c r="C158" i="1" s="1"/>
  <c r="F123" i="1"/>
  <c r="F122" i="1"/>
  <c r="E122" i="1"/>
  <c r="F121" i="1"/>
  <c r="E120" i="1"/>
  <c r="F120" i="1" s="1"/>
  <c r="E119" i="1"/>
  <c r="F119" i="1" s="1"/>
  <c r="D119" i="1"/>
  <c r="C119" i="1"/>
  <c r="D116" i="1"/>
  <c r="C116" i="1"/>
  <c r="E110" i="1"/>
  <c r="F110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D98" i="1"/>
  <c r="D133" i="1" s="1"/>
  <c r="D159" i="1" s="1"/>
  <c r="C98" i="1"/>
  <c r="C133" i="1" s="1"/>
  <c r="C159" i="1" s="1"/>
  <c r="C91" i="1"/>
  <c r="E81" i="1"/>
  <c r="E80" i="1"/>
  <c r="D80" i="1"/>
  <c r="F78" i="1"/>
  <c r="E78" i="1"/>
  <c r="E77" i="1"/>
  <c r="D77" i="1"/>
  <c r="F77" i="1" s="1"/>
  <c r="C77" i="1"/>
  <c r="E68" i="1"/>
  <c r="E91" i="1" s="1"/>
  <c r="F91" i="1" s="1"/>
  <c r="D68" i="1"/>
  <c r="D91" i="1" s="1"/>
  <c r="E62" i="1"/>
  <c r="D62" i="1"/>
  <c r="C62" i="1"/>
  <c r="E57" i="1"/>
  <c r="D57" i="1"/>
  <c r="C57" i="1"/>
  <c r="E51" i="1"/>
  <c r="D51" i="1"/>
  <c r="C51" i="1"/>
  <c r="E50" i="1"/>
  <c r="E49" i="1"/>
  <c r="E48" i="1"/>
  <c r="E47" i="1"/>
  <c r="E46" i="1"/>
  <c r="E45" i="1"/>
  <c r="D45" i="1"/>
  <c r="D39" i="1" s="1"/>
  <c r="E44" i="1"/>
  <c r="F44" i="1" s="1"/>
  <c r="E43" i="1"/>
  <c r="F43" i="1" s="1"/>
  <c r="E42" i="1"/>
  <c r="F42" i="1" s="1"/>
  <c r="E41" i="1"/>
  <c r="F41" i="1" s="1"/>
  <c r="D41" i="1"/>
  <c r="E40" i="1"/>
  <c r="E39" i="1"/>
  <c r="F39" i="1" s="1"/>
  <c r="C39" i="1"/>
  <c r="E38" i="1"/>
  <c r="F38" i="1" s="1"/>
  <c r="E36" i="1"/>
  <c r="F36" i="1" s="1"/>
  <c r="E35" i="1"/>
  <c r="F35" i="1" s="1"/>
  <c r="E33" i="1"/>
  <c r="F33" i="1" s="1"/>
  <c r="E32" i="1"/>
  <c r="F32" i="1" s="1"/>
  <c r="D32" i="1"/>
  <c r="D31" i="1"/>
  <c r="C31" i="1"/>
  <c r="F30" i="1"/>
  <c r="E29" i="1"/>
  <c r="F29" i="1" s="1"/>
  <c r="E25" i="1"/>
  <c r="F25" i="1" s="1"/>
  <c r="E24" i="1"/>
  <c r="F24" i="1" s="1"/>
  <c r="D24" i="1"/>
  <c r="C24" i="1"/>
  <c r="F23" i="1"/>
  <c r="F22" i="1"/>
  <c r="E22" i="1"/>
  <c r="E17" i="1"/>
  <c r="D17" i="1"/>
  <c r="F17" i="1" s="1"/>
  <c r="C17" i="1"/>
  <c r="F16" i="1"/>
  <c r="F15" i="1"/>
  <c r="F14" i="1"/>
  <c r="E14" i="1"/>
  <c r="F13" i="1"/>
  <c r="E13" i="1"/>
  <c r="F12" i="1"/>
  <c r="E12" i="1"/>
  <c r="F11" i="1"/>
  <c r="E11" i="1"/>
  <c r="E10" i="1"/>
  <c r="D10" i="1"/>
  <c r="D67" i="1" s="1"/>
  <c r="D92" i="1" s="1"/>
  <c r="C10" i="1"/>
  <c r="C67" i="1" s="1"/>
  <c r="C92" i="1" s="1"/>
  <c r="F10" i="1" l="1"/>
  <c r="F45" i="1"/>
  <c r="E133" i="1"/>
  <c r="E158" i="1"/>
  <c r="F158" i="1" s="1"/>
  <c r="E31" i="1"/>
  <c r="F31" i="1" s="1"/>
  <c r="F133" i="1" l="1"/>
  <c r="E159" i="1"/>
  <c r="F159" i="1" s="1"/>
  <c r="E67" i="1"/>
  <c r="E92" i="1" l="1"/>
  <c r="F92" i="1" s="1"/>
  <c r="F67" i="1"/>
</calcChain>
</file>

<file path=xl/sharedStrings.xml><?xml version="1.0" encoding="utf-8"?>
<sst xmlns="http://schemas.openxmlformats.org/spreadsheetml/2006/main" count="317" uniqueCount="270">
  <si>
    <t>TÉGLÁS VÁROS ÖNKORMÁNYZATÁNAK 
2017. ÉVI KÖTELEZŐ FELDATAINAK MÉRLEGE</t>
  </si>
  <si>
    <t>B E V É T E L E K</t>
  </si>
  <si>
    <t>Ezer forintban</t>
  </si>
  <si>
    <t>Sor-
szám</t>
  </si>
  <si>
    <t>Bevételi jogcím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</si>
  <si>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</si>
  <si>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</si>
  <si>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</si>
  <si>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</si>
  <si>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</si>
  <si>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</si>
  <si>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</si>
  <si>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</si>
  <si>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</si>
  <si>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</si>
  <si>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</si>
  <si>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</si>
  <si>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</si>
  <si>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</si>
  <si>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</si>
  <si>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</si>
  <si>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</si>
  <si>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</si>
  <si>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</si>
  <si>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</si>
  <si>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</si>
  <si>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</si>
  <si>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</si>
  <si>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</si>
  <si>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</si>
  <si>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</si>
  <si>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</si>
  <si>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</si>
  <si>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</si>
  <si>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</si>
  <si>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</si>
  <si>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</si>
  <si>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</si>
  <si>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</si>
  <si>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</si>
  <si>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</si>
  <si>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</si>
  <si>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</si>
  <si>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</si>
  <si>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</si>
  <si>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</si>
  <si>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</si>
  <si>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</si>
  <si>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</si>
  <si>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</si>
  <si>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</si>
  <si>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</si>
  <si>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</si>
  <si>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</si>
  <si>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</si>
  <si>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</si>
  <si>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</si>
  <si>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</si>
  <si>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</si>
  <si>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</si>
  <si>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</si>
  <si>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</si>
  <si>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</si>
  <si>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</si>
  <si>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</si>
  <si>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</si>
  <si>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</si>
  <si>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</si>
  <si>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</si>
  <si>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</si>
  <si>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</si>
  <si>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</si>
  <si>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</si>
  <si>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</si>
  <si>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</si>
  <si>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</si>
  <si>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</si>
  <si>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</si>
  <si>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</si>
  <si>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</si>
  <si>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</si>
  <si>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</si>
  <si>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</si>
  <si>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</si>
  <si>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</si>
  <si>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</si>
  <si>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</si>
  <si>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</si>
  <si>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</si>
  <si>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</si>
  <si>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</si>
  <si>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</si>
  <si>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</si>
  <si>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</si>
  <si>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</si>
  <si>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</si>
  <si>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</si>
  <si>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</si>
  <si>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</si>
  <si>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</si>
  <si>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</si>
  <si>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</si>
  <si>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</si>
  <si>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</si>
  <si>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</si>
  <si>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</si>
  <si>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</si>
  <si>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</si>
  <si>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</si>
  <si>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</si>
  <si>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</si>
  <si>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</si>
  <si>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</si>
  <si>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</si>
  <si>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</si>
  <si>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</si>
  <si>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</si>
  <si>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</si>
  <si>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</si>
  <si>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</si>
  <si>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</si>
  <si>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</si>
  <si>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</si>
  <si>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</si>
  <si>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</si>
  <si>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</si>
  <si>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</si>
  <si>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</si>
  <si>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</si>
  <si>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</si>
  <si>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</si>
  <si>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</si>
  <si>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</si>
  <si>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</si>
  <si>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</si>
  <si>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</si>
  <si>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</si>
  <si>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</si>
  <si>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</si>
  <si>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</si>
  <si>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</si>
  <si>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</si>
  <si>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</si>
  <si>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</si>
  <si>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</si>
  <si>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</si>
  <si>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</si>
  <si>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</si>
  <si>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</si>
  <si>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</si>
  <si>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</si>
  <si>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</si>
  <si>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</si>
  <si>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</si>
  <si>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</si>
  <si>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</si>
  <si>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</si>
  <si>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</si>
  <si>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</si>
  <si>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</si>
  <si>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</si>
  <si>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</si>
  <si>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</si>
  <si>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</si>
  <si>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</si>
  <si>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</si>
  <si>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</si>
  <si>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</si>
  <si>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</si>
  <si>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</si>
  <si>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</si>
  <si>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</si>
  <si>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</si>
  <si>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</si>
  <si>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</si>
  <si>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</si>
  <si>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</si>
  <si>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</si>
  <si>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</si>
  <si>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</si>
  <si>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</si>
  <si>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</si>
  <si>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</si>
  <si>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</si>
  <si>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</si>
  <si>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</si>
  <si>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</si>
  <si>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</si>
  <si>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</si>
  <si>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</si>
  <si>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</si>
  <si>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</si>
  <si>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</si>
  <si>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</si>
  <si>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</si>
  <si>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</si>
  <si>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</si>
  <si>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</si>
  <si>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</si>
  <si>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</si>
  <si>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</si>
  <si>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</si>
  <si>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</si>
  <si>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</si>
  <si>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</si>
  <si>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</si>
  <si>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</si>
  <si>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</si>
  <si>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</si>
  <si>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</si>
  <si>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</si>
  <si>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</si>
  <si>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</si>
  <si>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</si>
  <si>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</si>
  <si>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</si>
  <si>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</si>
  <si>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</si>
  <si>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</si>
  <si>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</si>
  <si>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</si>
  <si>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</si>
  <si>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</si>
  <si>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</si>
  <si>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</si>
  <si>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</si>
  <si>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</si>
  <si>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</si>
  <si>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</si>
  <si>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</si>
  <si>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</si>
  <si>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</si>
  <si>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</si>
  <si>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</si>
  <si>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</si>
  <si>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</si>
  <si>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</si>
  <si>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</si>
  <si>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</si>
  <si>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</si>
  <si>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</si>
  <si>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</si>
  <si>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</si>
  <si>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</si>
  <si>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</si>
  <si>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</si>
  <si>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</si>
  <si>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</si>
  <si>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</si>
  <si>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</si>
  <si>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</si>
  <si>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</si>
  <si>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</si>
  <si>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</si>
  <si>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</si>
  <si>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</si>
  <si>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</si>
  <si>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</si>
  <si>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</si>
  <si>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</si>
  <si>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</si>
  <si>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</si>
  <si>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</si>
  <si>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</si>
  <si>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</si>
  <si>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</si>
  <si>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</si>
  <si>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</si>
  <si>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</si>
  <si>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 xml:space="preserve">1.1. melléklet a 9/2018. (V.31.)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</si>
</sst>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0" fontId="13" fillId="0" borderId="15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165" fontId="7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165" fontId="7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" xfId="0" applyFont="1" applyBorder="1" applyAlignment="1" applyProtection="1">
      <alignment vertical="center" wrapText="1"/>
    </xf>
    <xf numFmtId="0" fontId="12" fillId="0" borderId="25" xfId="0" applyFont="1" applyBorder="1" applyAlignment="1" applyProtection="1">
      <alignment vertical="center" wrapText="1"/>
    </xf>
    <xf numFmtId="3" fontId="12" fillId="0" borderId="26" xfId="0" applyNumberFormat="1" applyFont="1" applyBorder="1" applyAlignment="1" applyProtection="1">
      <alignment horizontal="right" vertical="center" wrapText="1" indent="1"/>
    </xf>
    <xf numFmtId="3" fontId="12" fillId="0" borderId="25" xfId="0" applyNumberFormat="1" applyFont="1" applyBorder="1" applyAlignment="1" applyProtection="1">
      <alignment horizontal="right" vertical="center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1" xfId="1" applyNumberFormat="1" applyFont="1" applyFill="1" applyBorder="1" applyAlignment="1" applyProtection="1">
      <alignment horizontal="lef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4" fillId="0" borderId="10" xfId="1" applyFont="1" applyFill="1" applyBorder="1" applyAlignment="1" applyProtection="1">
      <alignment horizontal="left" vertical="center" wrapText="1" indent="1"/>
    </xf>
    <xf numFmtId="165" fontId="14" fillId="0" borderId="22" xfId="2" applyNumberFormat="1" applyFont="1" applyFill="1" applyBorder="1" applyAlignment="1" applyProtection="1">
      <alignment horizontal="right" vertical="center" wrapText="1" indent="1"/>
    </xf>
    <xf numFmtId="0" fontId="14" fillId="0" borderId="3" xfId="1" applyFont="1" applyFill="1" applyBorder="1" applyAlignment="1" applyProtection="1">
      <alignment horizontal="left" vertical="center" wrapText="1" indent="1"/>
    </xf>
    <xf numFmtId="3" fontId="14" fillId="0" borderId="10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vertical="center" wrapText="1"/>
    </xf>
    <xf numFmtId="0" fontId="9" fillId="0" borderId="36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37" xfId="2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2"/>
    </xf>
    <xf numFmtId="165" fontId="7" fillId="0" borderId="34" xfId="2" applyNumberFormat="1" applyFont="1" applyFill="1" applyBorder="1" applyAlignment="1" applyProtection="1">
      <alignment horizontal="right" vertical="center" wrapText="1" indent="2"/>
    </xf>
    <xf numFmtId="165" fontId="7" fillId="0" borderId="38" xfId="2" applyNumberFormat="1" applyFont="1" applyFill="1" applyBorder="1" applyAlignment="1" applyProtection="1">
      <alignment horizontal="right" vertical="center" wrapText="1" indent="2"/>
    </xf>
    <xf numFmtId="165" fontId="7" fillId="0" borderId="39" xfId="2" applyNumberFormat="1" applyFont="1" applyFill="1" applyBorder="1" applyAlignment="1" applyProtection="1">
      <alignment horizontal="right" vertical="center" wrapText="1" indent="1"/>
    </xf>
    <xf numFmtId="3" fontId="14" fillId="0" borderId="3" xfId="1" applyNumberFormat="1" applyFont="1" applyFill="1" applyBorder="1" applyAlignment="1" applyProtection="1">
      <alignment vertical="center" wrapText="1"/>
    </xf>
    <xf numFmtId="3" fontId="14" fillId="0" borderId="1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3" fontId="14" fillId="0" borderId="26" xfId="1" applyNumberFormat="1" applyFont="1" applyFill="1" applyBorder="1" applyAlignment="1" applyProtection="1">
      <alignment horizontal="right" vertical="center" wrapText="1" indent="1"/>
    </xf>
    <xf numFmtId="0" fontId="12" fillId="0" borderId="40" xfId="0" applyFont="1" applyBorder="1" applyAlignment="1" applyProtection="1">
      <alignment horizontal="left" vertical="center" wrapText="1" indent="1"/>
    </xf>
    <xf numFmtId="0" fontId="15" fillId="0" borderId="41" xfId="0" applyFont="1" applyBorder="1" applyAlignment="1" applyProtection="1">
      <alignment horizontal="left" vertical="center" wrapText="1" indent="1"/>
    </xf>
    <xf numFmtId="3" fontId="15" fillId="0" borderId="26" xfId="0" applyNumberFormat="1" applyFont="1" applyBorder="1" applyAlignment="1" applyProtection="1">
      <alignment horizontal="right" vertical="center" wrapText="1" indent="1"/>
    </xf>
    <xf numFmtId="3" fontId="15" fillId="0" borderId="25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z&#225;rsz.t&#225;bl&#225;i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125334</v>
          </cell>
        </row>
        <row r="9">
          <cell r="F9">
            <v>150567</v>
          </cell>
        </row>
        <row r="10">
          <cell r="F10">
            <v>125084</v>
          </cell>
        </row>
        <row r="11">
          <cell r="F11">
            <v>8691</v>
          </cell>
        </row>
        <row r="22">
          <cell r="F22">
            <v>116</v>
          </cell>
        </row>
        <row r="26">
          <cell r="F26">
            <v>665658</v>
          </cell>
        </row>
        <row r="30">
          <cell r="F30">
            <v>51226</v>
          </cell>
        </row>
        <row r="32">
          <cell r="F32">
            <v>182116</v>
          </cell>
        </row>
        <row r="33">
          <cell r="F33">
            <v>13905</v>
          </cell>
        </row>
        <row r="35">
          <cell r="F35">
            <v>3236</v>
          </cell>
        </row>
      </sheetData>
      <sheetData sheetId="7">
        <row r="39">
          <cell r="F39">
            <v>6944</v>
          </cell>
        </row>
        <row r="40">
          <cell r="F40">
            <v>2965</v>
          </cell>
        </row>
        <row r="41">
          <cell r="F41">
            <v>5789</v>
          </cell>
        </row>
        <row r="43">
          <cell r="F43">
            <v>3680</v>
          </cell>
        </row>
        <row r="44">
          <cell r="F44">
            <v>1931</v>
          </cell>
        </row>
        <row r="45">
          <cell r="F45">
            <v>164</v>
          </cell>
        </row>
        <row r="46">
          <cell r="F46">
            <v>10</v>
          </cell>
        </row>
        <row r="47">
          <cell r="F47">
            <v>837</v>
          </cell>
        </row>
        <row r="48">
          <cell r="F48">
            <v>745</v>
          </cell>
        </row>
        <row r="76">
          <cell r="F76">
            <v>95838</v>
          </cell>
        </row>
        <row r="79">
          <cell r="F79">
            <v>13150</v>
          </cell>
        </row>
        <row r="97">
          <cell r="F97">
            <v>190538</v>
          </cell>
        </row>
        <row r="98">
          <cell r="F98">
            <v>26484</v>
          </cell>
        </row>
        <row r="99">
          <cell r="F99">
            <v>98093</v>
          </cell>
        </row>
        <row r="100">
          <cell r="F100">
            <v>18351</v>
          </cell>
        </row>
        <row r="102">
          <cell r="F102">
            <v>1015</v>
          </cell>
        </row>
        <row r="108">
          <cell r="F108">
            <v>22245</v>
          </cell>
        </row>
        <row r="118">
          <cell r="F118">
            <v>46298</v>
          </cell>
        </row>
        <row r="120">
          <cell r="F120">
            <v>16351</v>
          </cell>
        </row>
      </sheetData>
      <sheetData sheetId="8"/>
      <sheetData sheetId="9"/>
      <sheetData sheetId="10"/>
      <sheetData sheetId="11">
        <row r="10">
          <cell r="E10">
            <v>35852</v>
          </cell>
        </row>
        <row r="11">
          <cell r="E11">
            <v>5798</v>
          </cell>
        </row>
        <row r="13">
          <cell r="E13">
            <v>8335</v>
          </cell>
        </row>
        <row r="14">
          <cell r="E14">
            <v>13693</v>
          </cell>
        </row>
        <row r="15">
          <cell r="E15">
            <v>2693</v>
          </cell>
        </row>
        <row r="16">
          <cell r="E16">
            <v>2</v>
          </cell>
        </row>
        <row r="19">
          <cell r="E19">
            <v>944</v>
          </cell>
        </row>
        <row r="38">
          <cell r="E38">
            <v>1801</v>
          </cell>
        </row>
        <row r="46">
          <cell r="E46">
            <v>131315</v>
          </cell>
        </row>
        <row r="47">
          <cell r="E47">
            <v>31737</v>
          </cell>
        </row>
        <row r="48">
          <cell r="E48">
            <v>102042</v>
          </cell>
        </row>
        <row r="52">
          <cell r="E52">
            <v>363</v>
          </cell>
        </row>
      </sheetData>
      <sheetData sheetId="12"/>
      <sheetData sheetId="13"/>
      <sheetData sheetId="14">
        <row r="11">
          <cell r="E11">
            <v>32</v>
          </cell>
        </row>
        <row r="16">
          <cell r="E16">
            <v>1</v>
          </cell>
        </row>
        <row r="19">
          <cell r="E19">
            <v>3</v>
          </cell>
        </row>
        <row r="38">
          <cell r="E38">
            <v>65</v>
          </cell>
        </row>
        <row r="46">
          <cell r="E46">
            <v>116274</v>
          </cell>
        </row>
        <row r="47">
          <cell r="E47">
            <v>28382</v>
          </cell>
        </row>
        <row r="48">
          <cell r="E48">
            <v>11566</v>
          </cell>
        </row>
        <row r="52">
          <cell r="E52">
            <v>465</v>
          </cell>
        </row>
      </sheetData>
      <sheetData sheetId="15">
        <row r="10">
          <cell r="E10">
            <v>2935</v>
          </cell>
        </row>
        <row r="11">
          <cell r="E11">
            <v>814</v>
          </cell>
        </row>
        <row r="16">
          <cell r="E16">
            <v>1</v>
          </cell>
        </row>
        <row r="19">
          <cell r="E19">
            <v>185</v>
          </cell>
        </row>
        <row r="38">
          <cell r="E38">
            <v>287</v>
          </cell>
        </row>
        <row r="46">
          <cell r="E46">
            <v>13955</v>
          </cell>
        </row>
        <row r="47">
          <cell r="E47">
            <v>3239</v>
          </cell>
        </row>
        <row r="48">
          <cell r="E48">
            <v>9328</v>
          </cell>
        </row>
        <row r="52">
          <cell r="E52">
            <v>175</v>
          </cell>
        </row>
      </sheetData>
      <sheetData sheetId="16">
        <row r="10">
          <cell r="E10">
            <v>121</v>
          </cell>
        </row>
        <row r="16">
          <cell r="E16">
            <v>1</v>
          </cell>
        </row>
        <row r="19">
          <cell r="E19">
            <v>4</v>
          </cell>
        </row>
        <row r="46">
          <cell r="E46">
            <v>35718</v>
          </cell>
        </row>
        <row r="47">
          <cell r="E47">
            <v>8149</v>
          </cell>
        </row>
        <row r="48">
          <cell r="E48">
            <v>7717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0"/>
  <sheetViews>
    <sheetView tabSelected="1" view="pageBreakPreview" zoomScaleNormal="120" zoomScaleSheetLayoutView="100" workbookViewId="0">
      <selection activeCell="D7" sqref="D7"/>
    </sheetView>
  </sheetViews>
  <sheetFormatPr defaultRowHeight="15.75" x14ac:dyDescent="0.25"/>
  <cols>
    <col min="1" max="1" width="9.5" style="1" customWidth="1"/>
    <col min="2" max="2" width="57.1640625" style="1" customWidth="1"/>
    <col min="3" max="4" width="13.33203125" style="1" customWidth="1"/>
    <col min="5" max="5" width="11.83203125" style="1" customWidth="1"/>
    <col min="6" max="6" width="14.1640625" style="135" customWidth="1"/>
    <col min="7" max="7" width="13.33203125" customWidth="1"/>
  </cols>
  <sheetData>
    <row r="1" spans="1:7" x14ac:dyDescent="0.25">
      <c r="F1" s="2" t="s">
        <v>269</v>
      </c>
    </row>
    <row r="3" spans="1:7" ht="15.75" customHeight="1" x14ac:dyDescent="0.2">
      <c r="A3" s="3" t="s">
        <v>0</v>
      </c>
      <c r="B3" s="4"/>
      <c r="C3" s="4"/>
      <c r="D3" s="4"/>
      <c r="E3" s="4"/>
      <c r="F3" s="4"/>
    </row>
    <row r="4" spans="1:7" ht="15.75" customHeight="1" x14ac:dyDescent="0.2">
      <c r="A4" s="4"/>
      <c r="B4" s="4"/>
      <c r="C4" s="4"/>
      <c r="D4" s="4"/>
      <c r="E4" s="4"/>
      <c r="F4" s="4"/>
    </row>
    <row r="6" spans="1:7" ht="15.95" customHeight="1" x14ac:dyDescent="0.2">
      <c r="A6" s="5" t="s">
        <v>1</v>
      </c>
      <c r="B6" s="5"/>
      <c r="C6" s="5"/>
      <c r="D6" s="5"/>
      <c r="E6" s="5"/>
      <c r="F6" s="5"/>
    </row>
    <row r="7" spans="1:7" ht="15.95" customHeight="1" thickBot="1" x14ac:dyDescent="0.25">
      <c r="A7" s="6"/>
      <c r="B7" s="6"/>
      <c r="C7" s="7"/>
      <c r="D7" s="7"/>
      <c r="E7" s="7"/>
      <c r="F7" s="8" t="s">
        <v>2</v>
      </c>
    </row>
    <row r="8" spans="1:7" ht="38.1" customHeight="1" thickBot="1" x14ac:dyDescent="0.25">
      <c r="A8" s="9" t="s">
        <v>3</v>
      </c>
      <c r="B8" s="10" t="s">
        <v>4</v>
      </c>
      <c r="C8" s="10" t="s">
        <v>5</v>
      </c>
      <c r="D8" s="10" t="s">
        <v>6</v>
      </c>
      <c r="E8" s="11" t="s">
        <v>7</v>
      </c>
      <c r="F8" s="12" t="s">
        <v>8</v>
      </c>
    </row>
    <row r="9" spans="1:7" ht="12" customHeight="1" thickBot="1" x14ac:dyDescent="0.25">
      <c r="A9" s="13"/>
      <c r="B9" s="14" t="s">
        <v>9</v>
      </c>
      <c r="C9" s="15" t="s">
        <v>10</v>
      </c>
      <c r="D9" s="15" t="s">
        <v>11</v>
      </c>
      <c r="E9" s="15" t="s">
        <v>12</v>
      </c>
      <c r="F9" s="16" t="s">
        <v>13</v>
      </c>
    </row>
    <row r="10" spans="1:7" ht="12" customHeight="1" thickBot="1" x14ac:dyDescent="0.25">
      <c r="A10" s="17" t="s">
        <v>14</v>
      </c>
      <c r="B10" s="18" t="s">
        <v>15</v>
      </c>
      <c r="C10" s="19">
        <f>SUM(C11:C16)</f>
        <v>383666</v>
      </c>
      <c r="D10" s="19">
        <f>SUM(D11:D16)</f>
        <v>436259</v>
      </c>
      <c r="E10" s="19">
        <f>SUM(E11:E16)</f>
        <v>436273</v>
      </c>
      <c r="F10" s="20">
        <f t="shared" ref="F10:F17" si="0">E10/D10</f>
        <v>1.0000320910284946</v>
      </c>
      <c r="G10" s="21"/>
    </row>
    <row r="11" spans="1:7" ht="12" customHeight="1" x14ac:dyDescent="0.2">
      <c r="A11" s="22" t="s">
        <v>16</v>
      </c>
      <c r="B11" s="23" t="s">
        <v>17</v>
      </c>
      <c r="C11" s="24">
        <v>124334</v>
      </c>
      <c r="D11" s="24">
        <v>125334</v>
      </c>
      <c r="E11" s="24">
        <f>+'[1]4.-önkormányzat'!F8</f>
        <v>125334</v>
      </c>
      <c r="F11" s="25">
        <f t="shared" si="0"/>
        <v>1</v>
      </c>
    </row>
    <row r="12" spans="1:7" ht="12" customHeight="1" x14ac:dyDescent="0.2">
      <c r="A12" s="26" t="s">
        <v>18</v>
      </c>
      <c r="B12" s="27" t="s">
        <v>19</v>
      </c>
      <c r="C12" s="28">
        <v>146959</v>
      </c>
      <c r="D12" s="28">
        <v>150567</v>
      </c>
      <c r="E12" s="24">
        <f>+'[1]4.-önkormányzat'!F9</f>
        <v>150567</v>
      </c>
      <c r="F12" s="29">
        <f t="shared" si="0"/>
        <v>1</v>
      </c>
    </row>
    <row r="13" spans="1:7" ht="12" customHeight="1" x14ac:dyDescent="0.2">
      <c r="A13" s="26" t="s">
        <v>20</v>
      </c>
      <c r="B13" s="27" t="s">
        <v>21</v>
      </c>
      <c r="C13" s="28">
        <v>105038</v>
      </c>
      <c r="D13" s="28">
        <v>125070</v>
      </c>
      <c r="E13" s="24">
        <f>+'[1]4.-önkormányzat'!F10</f>
        <v>125084</v>
      </c>
      <c r="F13" s="29">
        <f t="shared" si="0"/>
        <v>1.0001119373151035</v>
      </c>
    </row>
    <row r="14" spans="1:7" ht="12" customHeight="1" x14ac:dyDescent="0.2">
      <c r="A14" s="26" t="s">
        <v>22</v>
      </c>
      <c r="B14" s="27" t="s">
        <v>23</v>
      </c>
      <c r="C14" s="28">
        <v>7335</v>
      </c>
      <c r="D14" s="28">
        <v>8691</v>
      </c>
      <c r="E14" s="24">
        <f>+'[1]4.-önkormányzat'!F11</f>
        <v>8691</v>
      </c>
      <c r="F14" s="29">
        <f t="shared" si="0"/>
        <v>1</v>
      </c>
    </row>
    <row r="15" spans="1:7" ht="12" customHeight="1" x14ac:dyDescent="0.2">
      <c r="A15" s="26" t="s">
        <v>24</v>
      </c>
      <c r="B15" s="27" t="s">
        <v>25</v>
      </c>
      <c r="C15" s="28"/>
      <c r="D15" s="28">
        <v>26432</v>
      </c>
      <c r="E15" s="24">
        <v>26432</v>
      </c>
      <c r="F15" s="29">
        <f t="shared" si="0"/>
        <v>1</v>
      </c>
    </row>
    <row r="16" spans="1:7" ht="12" customHeight="1" thickBot="1" x14ac:dyDescent="0.25">
      <c r="A16" s="30" t="s">
        <v>26</v>
      </c>
      <c r="B16" s="31" t="s">
        <v>27</v>
      </c>
      <c r="C16" s="32"/>
      <c r="D16" s="32">
        <v>165</v>
      </c>
      <c r="E16" s="24">
        <v>165</v>
      </c>
      <c r="F16" s="33">
        <f t="shared" si="0"/>
        <v>1</v>
      </c>
    </row>
    <row r="17" spans="1:7" ht="26.25" customHeight="1" thickBot="1" x14ac:dyDescent="0.25">
      <c r="A17" s="17" t="s">
        <v>28</v>
      </c>
      <c r="B17" s="34" t="s">
        <v>29</v>
      </c>
      <c r="C17" s="35">
        <f>SUM(C18:C22)</f>
        <v>122140</v>
      </c>
      <c r="D17" s="35">
        <f>SUM(D18:D22)</f>
        <v>287468</v>
      </c>
      <c r="E17" s="36">
        <f>SUM(E18:E22)</f>
        <v>245174</v>
      </c>
      <c r="F17" s="37">
        <f t="shared" si="0"/>
        <v>0.85287405902570024</v>
      </c>
      <c r="G17" s="21"/>
    </row>
    <row r="18" spans="1:7" ht="12" customHeight="1" x14ac:dyDescent="0.2">
      <c r="A18" s="22" t="s">
        <v>30</v>
      </c>
      <c r="B18" s="23" t="s">
        <v>31</v>
      </c>
      <c r="C18" s="38"/>
      <c r="D18" s="24"/>
      <c r="E18" s="24"/>
      <c r="F18" s="39"/>
    </row>
    <row r="19" spans="1:7" ht="12" customHeight="1" x14ac:dyDescent="0.2">
      <c r="A19" s="26" t="s">
        <v>32</v>
      </c>
      <c r="B19" s="27" t="s">
        <v>33</v>
      </c>
      <c r="C19" s="28"/>
      <c r="D19" s="28"/>
      <c r="E19" s="28"/>
      <c r="F19" s="29"/>
    </row>
    <row r="20" spans="1:7" ht="12" customHeight="1" x14ac:dyDescent="0.2">
      <c r="A20" s="26" t="s">
        <v>34</v>
      </c>
      <c r="B20" s="27" t="s">
        <v>35</v>
      </c>
      <c r="C20" s="28"/>
      <c r="D20" s="28"/>
      <c r="E20" s="28"/>
      <c r="F20" s="29"/>
    </row>
    <row r="21" spans="1:7" ht="12" customHeight="1" x14ac:dyDescent="0.2">
      <c r="A21" s="26" t="s">
        <v>36</v>
      </c>
      <c r="B21" s="27" t="s">
        <v>37</v>
      </c>
      <c r="C21" s="28"/>
      <c r="D21" s="28"/>
      <c r="E21" s="28"/>
      <c r="F21" s="29"/>
    </row>
    <row r="22" spans="1:7" ht="12" customHeight="1" x14ac:dyDescent="0.2">
      <c r="A22" s="26" t="s">
        <v>38</v>
      </c>
      <c r="B22" s="27" t="s">
        <v>39</v>
      </c>
      <c r="C22" s="28">
        <v>122140</v>
      </c>
      <c r="D22" s="28">
        <v>287468</v>
      </c>
      <c r="E22" s="28">
        <f>245617-443</f>
        <v>245174</v>
      </c>
      <c r="F22" s="29">
        <f>E22/D22</f>
        <v>0.85287405902570024</v>
      </c>
    </row>
    <row r="23" spans="1:7" ht="12" customHeight="1" thickBot="1" x14ac:dyDescent="0.25">
      <c r="A23" s="30" t="s">
        <v>40</v>
      </c>
      <c r="B23" s="31" t="s">
        <v>41</v>
      </c>
      <c r="C23" s="32"/>
      <c r="D23" s="32">
        <v>3850</v>
      </c>
      <c r="E23" s="32">
        <v>3850</v>
      </c>
      <c r="F23" s="29">
        <f>E23/D23</f>
        <v>1</v>
      </c>
    </row>
    <row r="24" spans="1:7" ht="23.25" customHeight="1" thickBot="1" x14ac:dyDescent="0.25">
      <c r="A24" s="17" t="s">
        <v>42</v>
      </c>
      <c r="B24" s="18" t="s">
        <v>43</v>
      </c>
      <c r="C24" s="19">
        <f>SUM(C25:C29)</f>
        <v>0</v>
      </c>
      <c r="D24" s="19">
        <f>SUM(D25:D29)</f>
        <v>667429</v>
      </c>
      <c r="E24" s="40">
        <f>SUM(E25:E29)</f>
        <v>665774</v>
      </c>
      <c r="F24" s="37">
        <f>E24/D24</f>
        <v>0.99752033549635988</v>
      </c>
    </row>
    <row r="25" spans="1:7" ht="12" customHeight="1" x14ac:dyDescent="0.2">
      <c r="A25" s="22" t="s">
        <v>44</v>
      </c>
      <c r="B25" s="23" t="s">
        <v>45</v>
      </c>
      <c r="C25" s="41"/>
      <c r="D25" s="24">
        <v>116</v>
      </c>
      <c r="E25" s="24">
        <f>+'[1]4.-önkormányzat'!F22</f>
        <v>116</v>
      </c>
      <c r="F25" s="39">
        <f>E25/D25</f>
        <v>1</v>
      </c>
    </row>
    <row r="26" spans="1:7" ht="12" customHeight="1" x14ac:dyDescent="0.2">
      <c r="A26" s="26" t="s">
        <v>46</v>
      </c>
      <c r="B26" s="27" t="s">
        <v>47</v>
      </c>
      <c r="C26" s="42"/>
      <c r="D26" s="43"/>
      <c r="E26" s="28"/>
      <c r="F26" s="29"/>
    </row>
    <row r="27" spans="1:7" ht="12" customHeight="1" x14ac:dyDescent="0.2">
      <c r="A27" s="26" t="s">
        <v>48</v>
      </c>
      <c r="B27" s="27" t="s">
        <v>49</v>
      </c>
      <c r="C27" s="42"/>
      <c r="D27" s="43"/>
      <c r="E27" s="28"/>
      <c r="F27" s="29"/>
    </row>
    <row r="28" spans="1:7" ht="12" customHeight="1" x14ac:dyDescent="0.2">
      <c r="A28" s="26" t="s">
        <v>50</v>
      </c>
      <c r="B28" s="27" t="s">
        <v>51</v>
      </c>
      <c r="C28" s="42"/>
      <c r="D28" s="43"/>
      <c r="E28" s="28"/>
      <c r="F28" s="29"/>
    </row>
    <row r="29" spans="1:7" ht="12" customHeight="1" x14ac:dyDescent="0.2">
      <c r="A29" s="26" t="s">
        <v>52</v>
      </c>
      <c r="B29" s="27" t="s">
        <v>53</v>
      </c>
      <c r="C29" s="28"/>
      <c r="D29" s="28">
        <v>667313</v>
      </c>
      <c r="E29" s="28">
        <f>+'[1]4.-önkormányzat'!F26</f>
        <v>665658</v>
      </c>
      <c r="F29" s="29">
        <f>E29/D29</f>
        <v>0.99751990445263317</v>
      </c>
    </row>
    <row r="30" spans="1:7" ht="12" customHeight="1" thickBot="1" x14ac:dyDescent="0.25">
      <c r="A30" s="30" t="s">
        <v>54</v>
      </c>
      <c r="B30" s="31" t="s">
        <v>55</v>
      </c>
      <c r="C30" s="32"/>
      <c r="D30" s="32">
        <v>637760</v>
      </c>
      <c r="E30" s="32">
        <v>637760</v>
      </c>
      <c r="F30" s="29">
        <f>E30/D30</f>
        <v>1</v>
      </c>
    </row>
    <row r="31" spans="1:7" ht="12" customHeight="1" thickBot="1" x14ac:dyDescent="0.25">
      <c r="A31" s="17" t="s">
        <v>56</v>
      </c>
      <c r="B31" s="18" t="s">
        <v>57</v>
      </c>
      <c r="C31" s="19">
        <f>C32+C36+C37+C38</f>
        <v>201000</v>
      </c>
      <c r="D31" s="19">
        <f>D32+D36+D37+D38</f>
        <v>201000</v>
      </c>
      <c r="E31" s="40">
        <f>E32+E36+E37+E38</f>
        <v>250483</v>
      </c>
      <c r="F31" s="37">
        <f>E31/D31</f>
        <v>1.2461840796019901</v>
      </c>
      <c r="G31" s="21"/>
    </row>
    <row r="32" spans="1:7" ht="12" customHeight="1" x14ac:dyDescent="0.2">
      <c r="A32" s="22" t="s">
        <v>58</v>
      </c>
      <c r="B32" s="23" t="s">
        <v>59</v>
      </c>
      <c r="C32" s="24">
        <v>189000</v>
      </c>
      <c r="D32" s="24">
        <f>+D33+D34+D35</f>
        <v>189000</v>
      </c>
      <c r="E32" s="24">
        <f>+E33+E34+E35</f>
        <v>233342</v>
      </c>
      <c r="F32" s="39">
        <f>E32/D32</f>
        <v>1.2346137566137567</v>
      </c>
    </row>
    <row r="33" spans="1:7" ht="12" customHeight="1" x14ac:dyDescent="0.2">
      <c r="A33" s="26" t="s">
        <v>60</v>
      </c>
      <c r="B33" s="27" t="s">
        <v>61</v>
      </c>
      <c r="C33" s="28">
        <v>44000</v>
      </c>
      <c r="D33" s="28">
        <v>44000</v>
      </c>
      <c r="E33" s="28">
        <f>+'[1]4.-önkormányzat'!F30</f>
        <v>51226</v>
      </c>
      <c r="F33" s="29">
        <f>E33/D33</f>
        <v>1.1642272727272727</v>
      </c>
    </row>
    <row r="34" spans="1:7" ht="12" customHeight="1" x14ac:dyDescent="0.2">
      <c r="A34" s="26" t="s">
        <v>62</v>
      </c>
      <c r="B34" s="27" t="s">
        <v>63</v>
      </c>
      <c r="C34" s="28">
        <v>0</v>
      </c>
      <c r="D34" s="28"/>
      <c r="E34" s="28"/>
      <c r="F34" s="29"/>
    </row>
    <row r="35" spans="1:7" ht="12" customHeight="1" x14ac:dyDescent="0.2">
      <c r="A35" s="26" t="s">
        <v>64</v>
      </c>
      <c r="B35" s="44" t="s">
        <v>65</v>
      </c>
      <c r="C35" s="28">
        <v>145000</v>
      </c>
      <c r="D35" s="28">
        <v>145000</v>
      </c>
      <c r="E35" s="28">
        <f>+'[1]4.-önkormányzat'!F32</f>
        <v>182116</v>
      </c>
      <c r="F35" s="29">
        <f>+E35/D35</f>
        <v>1.2559724137931034</v>
      </c>
    </row>
    <row r="36" spans="1:7" ht="12" customHeight="1" x14ac:dyDescent="0.2">
      <c r="A36" s="26" t="s">
        <v>66</v>
      </c>
      <c r="B36" s="27" t="s">
        <v>67</v>
      </c>
      <c r="C36" s="28">
        <v>11000</v>
      </c>
      <c r="D36" s="28">
        <v>11000</v>
      </c>
      <c r="E36" s="28">
        <f>+'[1]4.-önkormányzat'!F33</f>
        <v>13905</v>
      </c>
      <c r="F36" s="29">
        <f>E36/D36</f>
        <v>1.2640909090909092</v>
      </c>
    </row>
    <row r="37" spans="1:7" ht="12" customHeight="1" x14ac:dyDescent="0.2">
      <c r="A37" s="26" t="s">
        <v>68</v>
      </c>
      <c r="B37" s="27" t="s">
        <v>69</v>
      </c>
      <c r="C37" s="28">
        <v>500</v>
      </c>
      <c r="D37" s="28">
        <v>0</v>
      </c>
      <c r="E37" s="28"/>
      <c r="F37" s="29"/>
    </row>
    <row r="38" spans="1:7" ht="12" customHeight="1" thickBot="1" x14ac:dyDescent="0.25">
      <c r="A38" s="30" t="s">
        <v>70</v>
      </c>
      <c r="B38" s="31" t="s">
        <v>71</v>
      </c>
      <c r="C38" s="32">
        <v>500</v>
      </c>
      <c r="D38" s="32">
        <v>1000</v>
      </c>
      <c r="E38" s="28">
        <f>+'[1]4.-önkormányzat'!F35</f>
        <v>3236</v>
      </c>
      <c r="F38" s="33">
        <f>E38/D38</f>
        <v>3.2360000000000002</v>
      </c>
    </row>
    <row r="39" spans="1:7" ht="12" customHeight="1" thickBot="1" x14ac:dyDescent="0.25">
      <c r="A39" s="17" t="s">
        <v>72</v>
      </c>
      <c r="B39" s="18" t="s">
        <v>73</v>
      </c>
      <c r="C39" s="19">
        <f>SUM(C40:C50)</f>
        <v>70626</v>
      </c>
      <c r="D39" s="19">
        <f>SUM(D40:D50)</f>
        <v>81375</v>
      </c>
      <c r="E39" s="40">
        <f>SUM(E40:E50)</f>
        <v>94479</v>
      </c>
      <c r="F39" s="37">
        <f>E39/D39</f>
        <v>1.161032258064516</v>
      </c>
      <c r="G39" s="21"/>
    </row>
    <row r="40" spans="1:7" ht="12" customHeight="1" x14ac:dyDescent="0.2">
      <c r="A40" s="22" t="s">
        <v>74</v>
      </c>
      <c r="B40" s="23" t="s">
        <v>75</v>
      </c>
      <c r="C40" s="24"/>
      <c r="D40" s="24"/>
      <c r="E40" s="28">
        <f>+'[1]4.1.-Ö.köt.fel'!F38+'[1]5.1.-Hivatal köt.fel'!E9+'[1]7.-Könyvtár'!E9+'[1]6.-Óvoda'!E9</f>
        <v>0</v>
      </c>
      <c r="F40" s="39"/>
    </row>
    <row r="41" spans="1:7" ht="12" customHeight="1" x14ac:dyDescent="0.2">
      <c r="A41" s="26" t="s">
        <v>76</v>
      </c>
      <c r="B41" s="27" t="s">
        <v>77</v>
      </c>
      <c r="C41" s="24">
        <v>34699</v>
      </c>
      <c r="D41" s="28">
        <f>45448-2285</f>
        <v>43163</v>
      </c>
      <c r="E41" s="28">
        <f>+'[1]4.1.-Ö.köt.fel'!F39+'[1]5.1.-Hivatal köt.fel'!E10+'[1]7.-Könyvtár'!E10+'[1]6.-Óvoda'!E10+'[1]8.-Bölcsőde'!E10</f>
        <v>45852</v>
      </c>
      <c r="F41" s="29">
        <f>E41/D41</f>
        <v>1.0622987280772884</v>
      </c>
    </row>
    <row r="42" spans="1:7" ht="12" customHeight="1" x14ac:dyDescent="0.2">
      <c r="A42" s="26" t="s">
        <v>78</v>
      </c>
      <c r="B42" s="27" t="s">
        <v>79</v>
      </c>
      <c r="C42" s="24">
        <v>9035</v>
      </c>
      <c r="D42" s="28">
        <v>9035</v>
      </c>
      <c r="E42" s="28">
        <f>+'[1]4.1.-Ö.köt.fel'!F40+'[1]5.1.-Hivatal köt.fel'!E11+'[1]7.-Könyvtár'!E11+'[1]6.-Óvoda'!E11</f>
        <v>9609</v>
      </c>
      <c r="F42" s="29">
        <f>E42/D42</f>
        <v>1.0635307138904262</v>
      </c>
    </row>
    <row r="43" spans="1:7" ht="12" customHeight="1" x14ac:dyDescent="0.2">
      <c r="A43" s="26" t="s">
        <v>80</v>
      </c>
      <c r="B43" s="27" t="s">
        <v>81</v>
      </c>
      <c r="C43" s="24">
        <v>3626</v>
      </c>
      <c r="D43" s="28">
        <v>3626</v>
      </c>
      <c r="E43" s="28">
        <f>+'[1]4.1.-Ö.köt.fel'!F41+'[1]5.1.-Hivatal köt.fel'!E12+'[1]7.-Könyvtár'!E12+'[1]6.-Óvoda'!E12</f>
        <v>5789</v>
      </c>
      <c r="F43" s="29">
        <f>E43/D43</f>
        <v>1.5965250965250966</v>
      </c>
    </row>
    <row r="44" spans="1:7" ht="12" customHeight="1" x14ac:dyDescent="0.2">
      <c r="A44" s="26" t="s">
        <v>82</v>
      </c>
      <c r="B44" s="27" t="s">
        <v>83</v>
      </c>
      <c r="C44" s="24">
        <v>9031</v>
      </c>
      <c r="D44" s="28">
        <v>9031</v>
      </c>
      <c r="E44" s="28">
        <f>+'[1]4.1.-Ö.köt.fel'!F42+'[1]5.1.-Hivatal köt.fel'!E13+'[1]7.-Könyvtár'!E13+'[1]6.-Óvoda'!E13</f>
        <v>8335</v>
      </c>
      <c r="F44" s="29">
        <f>E44/D44</f>
        <v>0.92293212268851732</v>
      </c>
    </row>
    <row r="45" spans="1:7" ht="12" customHeight="1" x14ac:dyDescent="0.2">
      <c r="A45" s="26" t="s">
        <v>84</v>
      </c>
      <c r="B45" s="27" t="s">
        <v>85</v>
      </c>
      <c r="C45" s="24">
        <v>14235</v>
      </c>
      <c r="D45" s="28">
        <f>14235+2285</f>
        <v>16520</v>
      </c>
      <c r="E45" s="28">
        <f>+'[1]4.1.-Ö.köt.fel'!F43+'[1]5.1.-Hivatal köt.fel'!E14+'[1]7.-Könyvtár'!E14+'[1]6.-Óvoda'!E14</f>
        <v>17373</v>
      </c>
      <c r="F45" s="29">
        <f>E45/D45</f>
        <v>1.0516343825665859</v>
      </c>
    </row>
    <row r="46" spans="1:7" ht="12" customHeight="1" x14ac:dyDescent="0.2">
      <c r="A46" s="26" t="s">
        <v>86</v>
      </c>
      <c r="B46" s="27" t="s">
        <v>87</v>
      </c>
      <c r="C46" s="24"/>
      <c r="D46" s="28"/>
      <c r="E46" s="28">
        <f>+'[1]4.1.-Ö.köt.fel'!F44+'[1]5.1.-Hivatal köt.fel'!E15+'[1]7.-Könyvtár'!E15+'[1]6.-Óvoda'!E15</f>
        <v>4624</v>
      </c>
      <c r="F46" s="29"/>
    </row>
    <row r="47" spans="1:7" ht="12" customHeight="1" x14ac:dyDescent="0.2">
      <c r="A47" s="26" t="s">
        <v>88</v>
      </c>
      <c r="B47" s="27" t="s">
        <v>89</v>
      </c>
      <c r="C47" s="24"/>
      <c r="D47" s="28"/>
      <c r="E47" s="28">
        <f>+'[1]4.1.-Ö.köt.fel'!F45+'[1]5.1.-Hivatal köt.fel'!E16+'[1]7.-Könyvtár'!E16+'[1]6.-Óvoda'!E16+'[1]8.-Bölcsőde'!E16</f>
        <v>169</v>
      </c>
      <c r="F47" s="29"/>
    </row>
    <row r="48" spans="1:7" ht="12" customHeight="1" x14ac:dyDescent="0.2">
      <c r="A48" s="26" t="s">
        <v>90</v>
      </c>
      <c r="B48" s="45" t="s">
        <v>91</v>
      </c>
      <c r="C48" s="24"/>
      <c r="D48" s="28"/>
      <c r="E48" s="28">
        <f>+'[1]4.1.-Ö.köt.fel'!F46+'[1]5.1.-Hivatal köt.fel'!E17+'[1]7.-Könyvtár'!E17+'[1]6.-Óvoda'!E17</f>
        <v>10</v>
      </c>
      <c r="F48" s="29"/>
    </row>
    <row r="49" spans="1:8" ht="12" customHeight="1" x14ac:dyDescent="0.2">
      <c r="A49" s="30" t="s">
        <v>92</v>
      </c>
      <c r="B49" s="31" t="s">
        <v>93</v>
      </c>
      <c r="C49" s="24"/>
      <c r="D49" s="32"/>
      <c r="E49" s="28">
        <f>+'[1]4.1.-Ö.köt.fel'!F47+'[1]5.1.-Hivatal köt.fel'!E18+'[1]7.-Könyvtár'!E18+'[1]6.-Óvoda'!E18</f>
        <v>837</v>
      </c>
      <c r="F49" s="33"/>
    </row>
    <row r="50" spans="1:8" ht="12" customHeight="1" thickBot="1" x14ac:dyDescent="0.25">
      <c r="A50" s="30" t="s">
        <v>94</v>
      </c>
      <c r="B50" s="31" t="s">
        <v>95</v>
      </c>
      <c r="C50" s="24"/>
      <c r="D50" s="32"/>
      <c r="E50" s="28">
        <f>+'[1]4.1.-Ö.köt.fel'!F48+'[1]5.1.-Hivatal köt.fel'!E19+'[1]7.-Könyvtár'!E19+'[1]6.-Óvoda'!E19+'[1]8.-Bölcsőde'!E19</f>
        <v>1881</v>
      </c>
      <c r="F50" s="33"/>
    </row>
    <row r="51" spans="1:8" ht="12" customHeight="1" thickBot="1" x14ac:dyDescent="0.25">
      <c r="A51" s="17" t="s">
        <v>96</v>
      </c>
      <c r="B51" s="18" t="s">
        <v>97</v>
      </c>
      <c r="C51" s="19">
        <f>SUM(C52:C56)</f>
        <v>0</v>
      </c>
      <c r="D51" s="19">
        <f>SUM(D52:D56)</f>
        <v>0</v>
      </c>
      <c r="E51" s="40">
        <f>SUM(E52:E56)</f>
        <v>1256</v>
      </c>
      <c r="F51" s="37"/>
      <c r="G51" s="21"/>
    </row>
    <row r="52" spans="1:8" ht="12" customHeight="1" x14ac:dyDescent="0.2">
      <c r="A52" s="22" t="s">
        <v>98</v>
      </c>
      <c r="B52" s="23" t="s">
        <v>99</v>
      </c>
      <c r="C52" s="46"/>
      <c r="D52" s="46"/>
      <c r="E52" s="46"/>
      <c r="F52" s="47"/>
    </row>
    <row r="53" spans="1:8" ht="12" customHeight="1" x14ac:dyDescent="0.2">
      <c r="A53" s="26" t="s">
        <v>100</v>
      </c>
      <c r="B53" s="27" t="s">
        <v>101</v>
      </c>
      <c r="C53" s="28"/>
      <c r="D53" s="28"/>
      <c r="E53" s="43"/>
      <c r="F53" s="48"/>
    </row>
    <row r="54" spans="1:8" ht="12" customHeight="1" x14ac:dyDescent="0.2">
      <c r="A54" s="26" t="s">
        <v>102</v>
      </c>
      <c r="B54" s="27" t="s">
        <v>103</v>
      </c>
      <c r="C54" s="28"/>
      <c r="D54" s="28"/>
      <c r="E54" s="28">
        <v>1250</v>
      </c>
      <c r="F54" s="48"/>
    </row>
    <row r="55" spans="1:8" ht="12" customHeight="1" x14ac:dyDescent="0.2">
      <c r="A55" s="26" t="s">
        <v>104</v>
      </c>
      <c r="B55" s="27" t="s">
        <v>105</v>
      </c>
      <c r="C55" s="43"/>
      <c r="D55" s="43"/>
      <c r="E55" s="28">
        <v>6</v>
      </c>
      <c r="F55" s="48"/>
    </row>
    <row r="56" spans="1:8" ht="12" customHeight="1" thickBot="1" x14ac:dyDescent="0.25">
      <c r="A56" s="30" t="s">
        <v>106</v>
      </c>
      <c r="B56" s="31" t="s">
        <v>107</v>
      </c>
      <c r="C56" s="49"/>
      <c r="D56" s="49"/>
      <c r="E56" s="32"/>
      <c r="F56" s="50"/>
    </row>
    <row r="57" spans="1:8" ht="12" customHeight="1" thickBot="1" x14ac:dyDescent="0.25">
      <c r="A57" s="17" t="s">
        <v>108</v>
      </c>
      <c r="B57" s="18" t="s">
        <v>109</v>
      </c>
      <c r="C57" s="19">
        <f>SUM(C58:C61)</f>
        <v>0</v>
      </c>
      <c r="D57" s="19">
        <f>SUM(D58:D61)</f>
        <v>50</v>
      </c>
      <c r="E57" s="40">
        <f>SUM(E58:E61)</f>
        <v>505</v>
      </c>
      <c r="F57" s="37"/>
      <c r="H57" s="21"/>
    </row>
    <row r="58" spans="1:8" ht="12.75" customHeight="1" x14ac:dyDescent="0.2">
      <c r="A58" s="22" t="s">
        <v>110</v>
      </c>
      <c r="B58" s="23" t="s">
        <v>111</v>
      </c>
      <c r="C58" s="24"/>
      <c r="D58" s="24"/>
      <c r="E58" s="24"/>
      <c r="F58" s="47"/>
    </row>
    <row r="59" spans="1:8" ht="12" customHeight="1" x14ac:dyDescent="0.2">
      <c r="A59" s="26" t="s">
        <v>112</v>
      </c>
      <c r="B59" s="27" t="s">
        <v>113</v>
      </c>
      <c r="C59" s="28"/>
      <c r="D59" s="28"/>
      <c r="E59" s="28"/>
      <c r="F59" s="48"/>
    </row>
    <row r="60" spans="1:8" ht="12" customHeight="1" x14ac:dyDescent="0.2">
      <c r="A60" s="26" t="s">
        <v>114</v>
      </c>
      <c r="B60" s="27" t="s">
        <v>115</v>
      </c>
      <c r="C60" s="28"/>
      <c r="D60" s="28">
        <v>50</v>
      </c>
      <c r="E60" s="28">
        <v>505</v>
      </c>
      <c r="F60" s="48"/>
    </row>
    <row r="61" spans="1:8" ht="12" customHeight="1" thickBot="1" x14ac:dyDescent="0.25">
      <c r="A61" s="30" t="s">
        <v>116</v>
      </c>
      <c r="B61" s="31" t="s">
        <v>117</v>
      </c>
      <c r="C61" s="32"/>
      <c r="D61" s="32"/>
      <c r="E61" s="32"/>
      <c r="F61" s="50"/>
    </row>
    <row r="62" spans="1:8" ht="12" customHeight="1" thickBot="1" x14ac:dyDescent="0.25">
      <c r="A62" s="17" t="s">
        <v>118</v>
      </c>
      <c r="B62" s="34" t="s">
        <v>119</v>
      </c>
      <c r="C62" s="35">
        <f>SUM(C63:C65)</f>
        <v>0</v>
      </c>
      <c r="D62" s="35">
        <f>SUM(D63:D66)</f>
        <v>0</v>
      </c>
      <c r="E62" s="36">
        <f>SUM(E63:E66)</f>
        <v>0</v>
      </c>
      <c r="F62" s="37"/>
    </row>
    <row r="63" spans="1:8" ht="12" customHeight="1" x14ac:dyDescent="0.2">
      <c r="A63" s="22" t="s">
        <v>120</v>
      </c>
      <c r="B63" s="23" t="s">
        <v>121</v>
      </c>
      <c r="C63" s="24"/>
      <c r="D63" s="24"/>
      <c r="E63" s="24"/>
      <c r="F63" s="47"/>
    </row>
    <row r="64" spans="1:8" ht="12" customHeight="1" x14ac:dyDescent="0.2">
      <c r="A64" s="26" t="s">
        <v>122</v>
      </c>
      <c r="B64" s="27" t="s">
        <v>123</v>
      </c>
      <c r="C64" s="28"/>
      <c r="D64" s="28"/>
      <c r="E64" s="28"/>
      <c r="F64" s="29"/>
    </row>
    <row r="65" spans="1:7" ht="12" customHeight="1" x14ac:dyDescent="0.2">
      <c r="A65" s="26" t="s">
        <v>124</v>
      </c>
      <c r="B65" s="27" t="s">
        <v>125</v>
      </c>
      <c r="C65" s="28"/>
      <c r="D65" s="28"/>
      <c r="E65" s="28"/>
      <c r="F65" s="48"/>
    </row>
    <row r="66" spans="1:7" ht="12" customHeight="1" thickBot="1" x14ac:dyDescent="0.25">
      <c r="A66" s="30" t="s">
        <v>126</v>
      </c>
      <c r="B66" s="31" t="s">
        <v>127</v>
      </c>
      <c r="C66" s="32"/>
      <c r="D66" s="32"/>
      <c r="E66" s="32"/>
      <c r="F66" s="50"/>
    </row>
    <row r="67" spans="1:7" ht="12" customHeight="1" thickBot="1" x14ac:dyDescent="0.25">
      <c r="A67" s="17" t="s">
        <v>128</v>
      </c>
      <c r="B67" s="18" t="s">
        <v>129</v>
      </c>
      <c r="C67" s="19">
        <f>C10+C17+C24+C31+C39+C51+C57+C62</f>
        <v>777432</v>
      </c>
      <c r="D67" s="19">
        <f>D10+D17+D24+D31+D39+D51+D57+D62</f>
        <v>1673581</v>
      </c>
      <c r="E67" s="40">
        <f>E10+E17+E24+E31+E39+E51+E57+E62</f>
        <v>1693944</v>
      </c>
      <c r="F67" s="37">
        <f>E67/D67</f>
        <v>1.0121673226452739</v>
      </c>
      <c r="G67" s="21"/>
    </row>
    <row r="68" spans="1:7" ht="12" customHeight="1" thickBot="1" x14ac:dyDescent="0.25">
      <c r="A68" s="51" t="s">
        <v>130</v>
      </c>
      <c r="B68" s="34" t="s">
        <v>131</v>
      </c>
      <c r="C68" s="35"/>
      <c r="D68" s="35">
        <f>SUM(D69:D71)</f>
        <v>0</v>
      </c>
      <c r="E68" s="36">
        <f>SUM(E69:E71)</f>
        <v>0</v>
      </c>
      <c r="F68" s="37"/>
    </row>
    <row r="69" spans="1:7" ht="12" customHeight="1" x14ac:dyDescent="0.2">
      <c r="A69" s="22" t="s">
        <v>132</v>
      </c>
      <c r="B69" s="23" t="s">
        <v>133</v>
      </c>
      <c r="C69" s="24"/>
      <c r="D69" s="24"/>
      <c r="E69" s="24"/>
      <c r="F69" s="39"/>
    </row>
    <row r="70" spans="1:7" ht="12" customHeight="1" x14ac:dyDescent="0.2">
      <c r="A70" s="26" t="s">
        <v>134</v>
      </c>
      <c r="B70" s="27" t="s">
        <v>135</v>
      </c>
      <c r="C70" s="28"/>
      <c r="D70" s="28"/>
      <c r="E70" s="28"/>
      <c r="F70" s="48"/>
    </row>
    <row r="71" spans="1:7" ht="12" customHeight="1" thickBot="1" x14ac:dyDescent="0.25">
      <c r="A71" s="30" t="s">
        <v>136</v>
      </c>
      <c r="B71" s="52" t="s">
        <v>137</v>
      </c>
      <c r="C71" s="53"/>
      <c r="D71" s="53"/>
      <c r="E71" s="53"/>
      <c r="F71" s="50"/>
    </row>
    <row r="72" spans="1:7" ht="12" customHeight="1" thickBot="1" x14ac:dyDescent="0.25">
      <c r="A72" s="51" t="s">
        <v>138</v>
      </c>
      <c r="B72" s="34" t="s">
        <v>139</v>
      </c>
      <c r="C72" s="35"/>
      <c r="D72" s="35"/>
      <c r="E72" s="36"/>
      <c r="F72" s="37"/>
    </row>
    <row r="73" spans="1:7" ht="12" customHeight="1" x14ac:dyDescent="0.2">
      <c r="A73" s="22" t="s">
        <v>140</v>
      </c>
      <c r="B73" s="23" t="s">
        <v>141</v>
      </c>
      <c r="C73" s="24"/>
      <c r="D73" s="24"/>
      <c r="E73" s="24"/>
      <c r="F73" s="47"/>
    </row>
    <row r="74" spans="1:7" ht="12" customHeight="1" x14ac:dyDescent="0.2">
      <c r="A74" s="26" t="s">
        <v>142</v>
      </c>
      <c r="B74" s="27" t="s">
        <v>143</v>
      </c>
      <c r="C74" s="28"/>
      <c r="D74" s="28"/>
      <c r="E74" s="28"/>
      <c r="F74" s="48"/>
    </row>
    <row r="75" spans="1:7" ht="12" customHeight="1" x14ac:dyDescent="0.2">
      <c r="A75" s="26" t="s">
        <v>144</v>
      </c>
      <c r="B75" s="27" t="s">
        <v>145</v>
      </c>
      <c r="C75" s="28"/>
      <c r="D75" s="28"/>
      <c r="E75" s="28"/>
      <c r="F75" s="48"/>
    </row>
    <row r="76" spans="1:7" ht="12" customHeight="1" thickBot="1" x14ac:dyDescent="0.25">
      <c r="A76" s="30" t="s">
        <v>146</v>
      </c>
      <c r="B76" s="31" t="s">
        <v>147</v>
      </c>
      <c r="C76" s="32"/>
      <c r="D76" s="32"/>
      <c r="E76" s="32"/>
      <c r="F76" s="50"/>
    </row>
    <row r="77" spans="1:7" ht="12" customHeight="1" thickBot="1" x14ac:dyDescent="0.25">
      <c r="A77" s="51" t="s">
        <v>148</v>
      </c>
      <c r="B77" s="34" t="s">
        <v>149</v>
      </c>
      <c r="C77" s="35">
        <f>SUM(C78:C79)</f>
        <v>63515</v>
      </c>
      <c r="D77" s="35">
        <f>SUM(D78:D79)</f>
        <v>97990</v>
      </c>
      <c r="E77" s="36">
        <f>SUM(E78:E79)</f>
        <v>97991</v>
      </c>
      <c r="F77" s="37">
        <f>E77/D77</f>
        <v>1.0000102051229718</v>
      </c>
    </row>
    <row r="78" spans="1:7" ht="12" customHeight="1" x14ac:dyDescent="0.2">
      <c r="A78" s="22" t="s">
        <v>150</v>
      </c>
      <c r="B78" s="23" t="s">
        <v>151</v>
      </c>
      <c r="C78" s="24">
        <v>63515</v>
      </c>
      <c r="D78" s="24">
        <v>97990</v>
      </c>
      <c r="E78" s="24">
        <f>+'[1]4.1.-Ö.köt.fel'!F76+'[1]5.1.-Hivatal köt.fel'!E38+'[1]6.-Óvoda'!E38+'[1]7.-Könyvtár'!E38</f>
        <v>97991</v>
      </c>
      <c r="F78" s="47">
        <f>E78/D78</f>
        <v>1.0000102051229718</v>
      </c>
    </row>
    <row r="79" spans="1:7" ht="12" customHeight="1" thickBot="1" x14ac:dyDescent="0.25">
      <c r="A79" s="30" t="s">
        <v>152</v>
      </c>
      <c r="B79" s="31" t="s">
        <v>153</v>
      </c>
      <c r="C79" s="32"/>
      <c r="D79" s="32"/>
      <c r="E79" s="32"/>
      <c r="F79" s="50"/>
    </row>
    <row r="80" spans="1:7" ht="12" customHeight="1" thickBot="1" x14ac:dyDescent="0.25">
      <c r="A80" s="51" t="s">
        <v>154</v>
      </c>
      <c r="B80" s="34" t="s">
        <v>155</v>
      </c>
      <c r="C80" s="35"/>
      <c r="D80" s="35">
        <f>SUM(D81:D83)</f>
        <v>0</v>
      </c>
      <c r="E80" s="36">
        <f>SUM(E81:E83)</f>
        <v>13150</v>
      </c>
      <c r="F80" s="37"/>
    </row>
    <row r="81" spans="1:7" ht="12" customHeight="1" x14ac:dyDescent="0.2">
      <c r="A81" s="22" t="s">
        <v>156</v>
      </c>
      <c r="B81" s="23" t="s">
        <v>157</v>
      </c>
      <c r="C81" s="24"/>
      <c r="D81" s="24"/>
      <c r="E81" s="24">
        <f>+'[1]4.1.-Ö.köt.fel'!F79</f>
        <v>13150</v>
      </c>
      <c r="F81" s="47"/>
    </row>
    <row r="82" spans="1:7" ht="12" customHeight="1" x14ac:dyDescent="0.2">
      <c r="A82" s="26" t="s">
        <v>158</v>
      </c>
      <c r="B82" s="27" t="s">
        <v>159</v>
      </c>
      <c r="C82" s="24"/>
      <c r="D82" s="24"/>
      <c r="E82" s="24"/>
      <c r="F82" s="54"/>
    </row>
    <row r="83" spans="1:7" ht="12" customHeight="1" thickBot="1" x14ac:dyDescent="0.25">
      <c r="A83" s="26" t="s">
        <v>160</v>
      </c>
      <c r="B83" s="27" t="s">
        <v>161</v>
      </c>
      <c r="C83" s="28"/>
      <c r="D83" s="28"/>
      <c r="E83" s="28"/>
      <c r="F83" s="50"/>
    </row>
    <row r="84" spans="1:7" ht="12" customHeight="1" thickBot="1" x14ac:dyDescent="0.25">
      <c r="A84" s="51" t="s">
        <v>162</v>
      </c>
      <c r="B84" s="34" t="s">
        <v>163</v>
      </c>
      <c r="C84" s="35"/>
      <c r="D84" s="35"/>
      <c r="E84" s="36"/>
      <c r="F84" s="37"/>
    </row>
    <row r="85" spans="1:7" ht="12" customHeight="1" x14ac:dyDescent="0.2">
      <c r="A85" s="55" t="s">
        <v>164</v>
      </c>
      <c r="B85" s="23" t="s">
        <v>165</v>
      </c>
      <c r="C85" s="24"/>
      <c r="D85" s="24"/>
      <c r="E85" s="24"/>
      <c r="F85" s="47"/>
    </row>
    <row r="86" spans="1:7" ht="12" customHeight="1" x14ac:dyDescent="0.2">
      <c r="A86" s="56" t="s">
        <v>166</v>
      </c>
      <c r="B86" s="27" t="s">
        <v>167</v>
      </c>
      <c r="C86" s="24"/>
      <c r="D86" s="24"/>
      <c r="E86" s="24"/>
      <c r="F86" s="47"/>
    </row>
    <row r="87" spans="1:7" ht="12" customHeight="1" x14ac:dyDescent="0.2">
      <c r="A87" s="56" t="s">
        <v>168</v>
      </c>
      <c r="B87" t="s">
        <v>169</v>
      </c>
      <c r="C87" s="24"/>
      <c r="D87" s="24"/>
      <c r="E87" s="24"/>
      <c r="F87" s="47"/>
    </row>
    <row r="88" spans="1:7" ht="12" customHeight="1" thickBot="1" x14ac:dyDescent="0.25">
      <c r="A88" s="56" t="s">
        <v>170</v>
      </c>
      <c r="B88" s="57" t="s">
        <v>171</v>
      </c>
      <c r="C88" s="28"/>
      <c r="D88" s="28"/>
      <c r="E88" s="28"/>
      <c r="F88" s="50"/>
    </row>
    <row r="89" spans="1:7" ht="13.5" customHeight="1" thickBot="1" x14ac:dyDescent="0.25">
      <c r="A89" s="58" t="s">
        <v>172</v>
      </c>
      <c r="B89" s="34" t="s">
        <v>173</v>
      </c>
      <c r="C89" s="35"/>
      <c r="D89" s="35"/>
      <c r="E89" s="36"/>
      <c r="F89" s="37"/>
    </row>
    <row r="90" spans="1:7" ht="13.5" customHeight="1" thickBot="1" x14ac:dyDescent="0.25">
      <c r="A90" s="58" t="s">
        <v>174</v>
      </c>
      <c r="B90" s="34" t="s">
        <v>175</v>
      </c>
      <c r="C90" s="35"/>
      <c r="D90" s="35"/>
      <c r="E90" s="36"/>
      <c r="F90" s="37"/>
    </row>
    <row r="91" spans="1:7" ht="15.75" customHeight="1" thickBot="1" x14ac:dyDescent="0.25">
      <c r="A91" s="58" t="s">
        <v>176</v>
      </c>
      <c r="B91" s="59" t="s">
        <v>177</v>
      </c>
      <c r="C91" s="60">
        <f>C68+C72+C77+C80+C84</f>
        <v>63515</v>
      </c>
      <c r="D91" s="60">
        <f>D68+D72+D77+D80+D84</f>
        <v>97990</v>
      </c>
      <c r="E91" s="61">
        <f>E68+E77+E80</f>
        <v>111141</v>
      </c>
      <c r="F91" s="37">
        <f>E91/D91</f>
        <v>1.134207572201245</v>
      </c>
    </row>
    <row r="92" spans="1:7" ht="17.25" customHeight="1" thickBot="1" x14ac:dyDescent="0.25">
      <c r="A92" s="62" t="s">
        <v>178</v>
      </c>
      <c r="B92" s="63" t="s">
        <v>179</v>
      </c>
      <c r="C92" s="64">
        <f>C67+C91</f>
        <v>840947</v>
      </c>
      <c r="D92" s="64">
        <f>D67+D91</f>
        <v>1771571</v>
      </c>
      <c r="E92" s="65">
        <f>E67+E91</f>
        <v>1805085</v>
      </c>
      <c r="F92" s="37">
        <f>E92/D92</f>
        <v>1.0189176725064928</v>
      </c>
      <c r="G92" s="21"/>
    </row>
    <row r="93" spans="1:7" ht="36" customHeight="1" x14ac:dyDescent="0.2">
      <c r="A93" s="66"/>
      <c r="B93" s="67"/>
      <c r="C93" s="67"/>
      <c r="D93" s="67"/>
      <c r="E93" s="67"/>
      <c r="F93" s="68"/>
    </row>
    <row r="94" spans="1:7" ht="16.5" customHeight="1" x14ac:dyDescent="0.2">
      <c r="A94" s="5" t="s">
        <v>180</v>
      </c>
      <c r="B94" s="5"/>
      <c r="C94" s="5"/>
      <c r="D94" s="5"/>
      <c r="E94" s="5"/>
      <c r="F94" s="5"/>
    </row>
    <row r="95" spans="1:7" ht="16.5" customHeight="1" thickBot="1" x14ac:dyDescent="0.3">
      <c r="A95" s="69"/>
      <c r="B95" s="69"/>
      <c r="C95" s="70"/>
      <c r="D95" s="70"/>
      <c r="E95" s="70"/>
      <c r="F95" s="71" t="s">
        <v>2</v>
      </c>
    </row>
    <row r="96" spans="1:7" ht="38.1" customHeight="1" thickBot="1" x14ac:dyDescent="0.25">
      <c r="A96" s="9" t="s">
        <v>3</v>
      </c>
      <c r="B96" s="10" t="s">
        <v>181</v>
      </c>
      <c r="C96" s="10" t="s">
        <v>5</v>
      </c>
      <c r="D96" s="10" t="s">
        <v>6</v>
      </c>
      <c r="E96" s="11" t="s">
        <v>7</v>
      </c>
      <c r="F96" s="12" t="s">
        <v>8</v>
      </c>
    </row>
    <row r="97" spans="1:8" ht="12" customHeight="1" thickBot="1" x14ac:dyDescent="0.25">
      <c r="A97" s="72"/>
      <c r="B97" s="73" t="s">
        <v>9</v>
      </c>
      <c r="C97" s="74" t="s">
        <v>10</v>
      </c>
      <c r="D97" s="74" t="s">
        <v>11</v>
      </c>
      <c r="E97" s="74" t="s">
        <v>12</v>
      </c>
      <c r="F97" s="75" t="s">
        <v>13</v>
      </c>
    </row>
    <row r="98" spans="1:8" ht="12" customHeight="1" thickBot="1" x14ac:dyDescent="0.3">
      <c r="A98" s="76" t="s">
        <v>14</v>
      </c>
      <c r="B98" s="77" t="s">
        <v>182</v>
      </c>
      <c r="C98" s="78">
        <f>SUM(C99:C103)</f>
        <v>801306</v>
      </c>
      <c r="D98" s="78">
        <f>SUM(D99:D103)</f>
        <v>1677531</v>
      </c>
      <c r="E98" s="78">
        <f>SUM(E99:E103)</f>
        <v>856148</v>
      </c>
      <c r="F98" s="79">
        <f>E98/D98</f>
        <v>0.51036195456298572</v>
      </c>
      <c r="G98" s="80"/>
    </row>
    <row r="99" spans="1:8" ht="12" customHeight="1" x14ac:dyDescent="0.2">
      <c r="A99" s="81" t="s">
        <v>16</v>
      </c>
      <c r="B99" s="82" t="s">
        <v>183</v>
      </c>
      <c r="C99" s="83">
        <v>430565</v>
      </c>
      <c r="D99" s="84">
        <v>533210</v>
      </c>
      <c r="E99" s="83">
        <f>+'[1]4.1.-Ö.köt.fel'!F97+'[1]5.1.-Hivatal köt.fel'!E46+'[1]6.-Óvoda'!E46+'[1]7.-Könyvtár'!E46+'[1]8.-Bölcsőde'!E46</f>
        <v>487800</v>
      </c>
      <c r="F99" s="25">
        <f t="shared" ref="F99:F104" si="1">E99/D99</f>
        <v>0.91483655595356428</v>
      </c>
      <c r="H99" s="85"/>
    </row>
    <row r="100" spans="1:8" ht="12" customHeight="1" x14ac:dyDescent="0.2">
      <c r="A100" s="26" t="s">
        <v>18</v>
      </c>
      <c r="B100" s="86" t="s">
        <v>184</v>
      </c>
      <c r="C100" s="87">
        <v>90738</v>
      </c>
      <c r="D100" s="88">
        <v>103636</v>
      </c>
      <c r="E100" s="87">
        <f>+'[1]4.1.-Ö.köt.fel'!F98+'[1]5.1.-Hivatal köt.fel'!E47+'[1]6.-Óvoda'!E47+'[1]7.-Könyvtár'!E47+'[1]8.-Bölcsőde'!E47</f>
        <v>97991</v>
      </c>
      <c r="F100" s="29">
        <f t="shared" si="1"/>
        <v>0.94553051063337068</v>
      </c>
      <c r="H100" s="85"/>
    </row>
    <row r="101" spans="1:8" ht="12" customHeight="1" x14ac:dyDescent="0.2">
      <c r="A101" s="26" t="s">
        <v>20</v>
      </c>
      <c r="B101" s="86" t="s">
        <v>185</v>
      </c>
      <c r="C101" s="87">
        <v>240155</v>
      </c>
      <c r="D101" s="89">
        <v>300247</v>
      </c>
      <c r="E101" s="87">
        <f>+'[1]4.1.-Ö.köt.fel'!F99+'[1]5.1.-Hivatal köt.fel'!E48++'[1]6.-Óvoda'!E48+'[1]7.-Könyvtár'!E48+'[1]8.-Bölcsőde'!E48</f>
        <v>228746</v>
      </c>
      <c r="F101" s="29">
        <f t="shared" si="1"/>
        <v>0.76185940242533645</v>
      </c>
      <c r="H101" s="85"/>
    </row>
    <row r="102" spans="1:8" ht="12" customHeight="1" x14ac:dyDescent="0.2">
      <c r="A102" s="26" t="s">
        <v>22</v>
      </c>
      <c r="B102" s="90" t="s">
        <v>186</v>
      </c>
      <c r="C102" s="87">
        <v>5300</v>
      </c>
      <c r="D102" s="87">
        <v>18353</v>
      </c>
      <c r="E102" s="91">
        <f>+'[1]4.1.-Ö.köt.fel'!F100+'[1]5.1.-Hivatal köt.fel'!E49+'[1]6.-Óvoda'!E49+'[1]7.-Könyvtár'!E49</f>
        <v>18351</v>
      </c>
      <c r="F102" s="29">
        <f t="shared" si="1"/>
        <v>0.99989102599030133</v>
      </c>
      <c r="H102" s="85"/>
    </row>
    <row r="103" spans="1:8" ht="12" customHeight="1" x14ac:dyDescent="0.2">
      <c r="A103" s="26" t="s">
        <v>187</v>
      </c>
      <c r="B103" s="92" t="s">
        <v>188</v>
      </c>
      <c r="C103" s="87">
        <v>34548</v>
      </c>
      <c r="D103" s="87">
        <v>722085</v>
      </c>
      <c r="E103" s="87">
        <f>SUM(E104:E116)</f>
        <v>23260</v>
      </c>
      <c r="F103" s="29">
        <f t="shared" si="1"/>
        <v>3.2212274178247714E-2</v>
      </c>
      <c r="H103" s="85"/>
    </row>
    <row r="104" spans="1:8" ht="12" customHeight="1" x14ac:dyDescent="0.2">
      <c r="A104" s="26" t="s">
        <v>26</v>
      </c>
      <c r="B104" s="86" t="s">
        <v>189</v>
      </c>
      <c r="C104" s="87"/>
      <c r="D104" s="89">
        <v>1015</v>
      </c>
      <c r="E104" s="89">
        <f>+'[1]4.1.-Ö.köt.fel'!F102</f>
        <v>1015</v>
      </c>
      <c r="F104" s="29">
        <f t="shared" si="1"/>
        <v>1</v>
      </c>
    </row>
    <row r="105" spans="1:8" ht="12" customHeight="1" x14ac:dyDescent="0.2">
      <c r="A105" s="26" t="s">
        <v>190</v>
      </c>
      <c r="B105" s="93" t="s">
        <v>191</v>
      </c>
      <c r="C105" s="87"/>
      <c r="D105" s="94"/>
      <c r="E105" s="94"/>
      <c r="F105" s="29"/>
    </row>
    <row r="106" spans="1:8" ht="13.5" customHeight="1" x14ac:dyDescent="0.2">
      <c r="A106" s="26" t="s">
        <v>192</v>
      </c>
      <c r="B106" s="93" t="s">
        <v>193</v>
      </c>
      <c r="C106" s="87"/>
      <c r="D106" s="89"/>
      <c r="E106" s="89"/>
      <c r="F106" s="29"/>
    </row>
    <row r="107" spans="1:8" ht="19.5" customHeight="1" x14ac:dyDescent="0.2">
      <c r="A107" s="26" t="s">
        <v>194</v>
      </c>
      <c r="B107" s="95" t="s">
        <v>195</v>
      </c>
      <c r="C107" s="87"/>
      <c r="D107" s="89"/>
      <c r="E107" s="89"/>
      <c r="F107" s="29"/>
    </row>
    <row r="108" spans="1:8" ht="22.5" customHeight="1" x14ac:dyDescent="0.2">
      <c r="A108" s="26" t="s">
        <v>196</v>
      </c>
      <c r="B108" s="96" t="s">
        <v>197</v>
      </c>
      <c r="C108" s="87"/>
      <c r="D108" s="94"/>
      <c r="E108" s="94"/>
      <c r="F108" s="29"/>
    </row>
    <row r="109" spans="1:8" ht="22.5" customHeight="1" x14ac:dyDescent="0.2">
      <c r="A109" s="26" t="s">
        <v>198</v>
      </c>
      <c r="B109" s="96" t="s">
        <v>199</v>
      </c>
      <c r="C109" s="87"/>
      <c r="D109" s="94"/>
      <c r="E109" s="94"/>
      <c r="F109" s="29"/>
    </row>
    <row r="110" spans="1:8" ht="11.25" customHeight="1" x14ac:dyDescent="0.2">
      <c r="A110" s="26" t="s">
        <v>200</v>
      </c>
      <c r="B110" s="95" t="s">
        <v>201</v>
      </c>
      <c r="C110" s="87">
        <v>22548</v>
      </c>
      <c r="D110" s="89">
        <v>22548</v>
      </c>
      <c r="E110" s="89">
        <f>+'[1]4.1.-Ö.köt.fel'!F108</f>
        <v>22245</v>
      </c>
      <c r="F110" s="29">
        <f>E110/D110</f>
        <v>0.98656200106439595</v>
      </c>
    </row>
    <row r="111" spans="1:8" ht="12" customHeight="1" x14ac:dyDescent="0.2">
      <c r="A111" s="26" t="s">
        <v>202</v>
      </c>
      <c r="B111" s="95" t="s">
        <v>203</v>
      </c>
      <c r="C111" s="87"/>
      <c r="D111" s="89"/>
      <c r="E111" s="89"/>
      <c r="F111" s="29"/>
    </row>
    <row r="112" spans="1:8" ht="9.75" customHeight="1" x14ac:dyDescent="0.2">
      <c r="A112" s="26" t="s">
        <v>204</v>
      </c>
      <c r="B112" s="96" t="s">
        <v>205</v>
      </c>
      <c r="C112" s="87"/>
      <c r="D112" s="89"/>
      <c r="E112" s="89"/>
      <c r="F112" s="29"/>
    </row>
    <row r="113" spans="1:6" ht="11.25" customHeight="1" x14ac:dyDescent="0.2">
      <c r="A113" s="97" t="s">
        <v>206</v>
      </c>
      <c r="B113" s="93" t="s">
        <v>207</v>
      </c>
      <c r="C113" s="98"/>
      <c r="D113" s="89"/>
      <c r="E113" s="89"/>
      <c r="F113" s="33"/>
    </row>
    <row r="114" spans="1:6" ht="11.25" customHeight="1" x14ac:dyDescent="0.2">
      <c r="A114" s="26" t="s">
        <v>208</v>
      </c>
      <c r="B114" s="93" t="s">
        <v>209</v>
      </c>
      <c r="C114" s="87"/>
      <c r="D114" s="87"/>
      <c r="E114" s="89"/>
      <c r="F114" s="29"/>
    </row>
    <row r="115" spans="1:6" ht="11.25" customHeight="1" x14ac:dyDescent="0.2">
      <c r="A115" s="30" t="s">
        <v>210</v>
      </c>
      <c r="B115" s="96" t="s">
        <v>211</v>
      </c>
      <c r="C115" s="87"/>
      <c r="D115" s="87"/>
      <c r="E115" s="89"/>
      <c r="F115" s="29"/>
    </row>
    <row r="116" spans="1:6" ht="11.25" customHeight="1" x14ac:dyDescent="0.2">
      <c r="A116" s="26" t="s">
        <v>212</v>
      </c>
      <c r="B116" s="99" t="s">
        <v>213</v>
      </c>
      <c r="C116" s="87">
        <f>SUM(C117:C118)</f>
        <v>12000</v>
      </c>
      <c r="D116" s="87">
        <f>SUM(D117:D118)</f>
        <v>698522</v>
      </c>
      <c r="E116" s="87"/>
      <c r="F116" s="29"/>
    </row>
    <row r="117" spans="1:6" ht="11.25" customHeight="1" x14ac:dyDescent="0.2">
      <c r="A117" s="26" t="s">
        <v>214</v>
      </c>
      <c r="B117" s="86" t="s">
        <v>215</v>
      </c>
      <c r="C117" s="87"/>
      <c r="D117" s="87">
        <v>62912</v>
      </c>
      <c r="E117" s="87"/>
      <c r="F117" s="29"/>
    </row>
    <row r="118" spans="1:6" ht="11.25" customHeight="1" thickBot="1" x14ac:dyDescent="0.25">
      <c r="A118" s="100" t="s">
        <v>216</v>
      </c>
      <c r="B118" s="93" t="s">
        <v>217</v>
      </c>
      <c r="C118" s="101">
        <v>12000</v>
      </c>
      <c r="D118" s="102">
        <v>635610</v>
      </c>
      <c r="E118" s="103"/>
      <c r="F118" s="29"/>
    </row>
    <row r="119" spans="1:6" ht="12" customHeight="1" thickBot="1" x14ac:dyDescent="0.25">
      <c r="A119" s="17" t="s">
        <v>28</v>
      </c>
      <c r="B119" s="104" t="s">
        <v>218</v>
      </c>
      <c r="C119" s="105">
        <f>SUM(C120+C122+C124)</f>
        <v>23293</v>
      </c>
      <c r="D119" s="105">
        <f>SUM(D120+D122+D124)</f>
        <v>77692</v>
      </c>
      <c r="E119" s="105">
        <f>SUM(E120+E122+E124)</f>
        <v>63652</v>
      </c>
      <c r="F119" s="37">
        <f>E119/D119</f>
        <v>0.81928641301549709</v>
      </c>
    </row>
    <row r="120" spans="1:6" ht="12" customHeight="1" x14ac:dyDescent="0.2">
      <c r="A120" s="22" t="s">
        <v>30</v>
      </c>
      <c r="B120" s="86" t="s">
        <v>219</v>
      </c>
      <c r="C120" s="91">
        <v>23293</v>
      </c>
      <c r="D120" s="91">
        <v>57787</v>
      </c>
      <c r="E120" s="91">
        <f>+'[1]4.1.-Ö.köt.fel'!F118+'[1]5.1.-Hivatal köt.fel'!E52+'[1]6.-Óvoda'!E52+'[1]7.-Könyvtár'!E52</f>
        <v>47301</v>
      </c>
      <c r="F120" s="39">
        <f>E120/D120</f>
        <v>0.8185405021890737</v>
      </c>
    </row>
    <row r="121" spans="1:6" ht="12" customHeight="1" x14ac:dyDescent="0.2">
      <c r="A121" s="22" t="s">
        <v>32</v>
      </c>
      <c r="B121" s="106" t="s">
        <v>220</v>
      </c>
      <c r="C121" s="91"/>
      <c r="D121" s="98">
        <v>3700</v>
      </c>
      <c r="E121" s="91">
        <v>3150</v>
      </c>
      <c r="F121" s="39">
        <f>E121/D121</f>
        <v>0.85135135135135132</v>
      </c>
    </row>
    <row r="122" spans="1:6" ht="12" customHeight="1" x14ac:dyDescent="0.2">
      <c r="A122" s="22" t="s">
        <v>34</v>
      </c>
      <c r="B122" s="106" t="s">
        <v>221</v>
      </c>
      <c r="C122" s="91"/>
      <c r="D122" s="89">
        <v>19905</v>
      </c>
      <c r="E122" s="91">
        <f>+'[1]4.1.-Ö.köt.fel'!F120+'[1]5.1.-Hivatal köt.fel'!E53+'[1]6.-Óvoda'!E53+'[1]7.-Könyvtár'!E53</f>
        <v>16351</v>
      </c>
      <c r="F122" s="39">
        <f>E122/D122</f>
        <v>0.82145189650841499</v>
      </c>
    </row>
    <row r="123" spans="1:6" ht="12" customHeight="1" x14ac:dyDescent="0.2">
      <c r="A123" s="22" t="s">
        <v>36</v>
      </c>
      <c r="B123" s="106" t="s">
        <v>222</v>
      </c>
      <c r="C123" s="91"/>
      <c r="D123" s="89">
        <v>3882</v>
      </c>
      <c r="E123" s="87">
        <v>3882</v>
      </c>
      <c r="F123" s="39">
        <f>E123/D123</f>
        <v>1</v>
      </c>
    </row>
    <row r="124" spans="1:6" ht="12" customHeight="1" x14ac:dyDescent="0.2">
      <c r="A124" s="22" t="s">
        <v>38</v>
      </c>
      <c r="B124" s="57" t="s">
        <v>223</v>
      </c>
      <c r="C124" s="91"/>
      <c r="D124" s="91"/>
      <c r="E124" s="91"/>
      <c r="F124" s="29"/>
    </row>
    <row r="125" spans="1:6" ht="11.25" customHeight="1" x14ac:dyDescent="0.2">
      <c r="A125" s="22" t="s">
        <v>40</v>
      </c>
      <c r="B125" s="107" t="s">
        <v>224</v>
      </c>
      <c r="C125" s="91"/>
      <c r="D125" s="108"/>
      <c r="E125" s="108"/>
      <c r="F125" s="29"/>
    </row>
    <row r="126" spans="1:6" ht="10.5" customHeight="1" x14ac:dyDescent="0.2">
      <c r="A126" s="22" t="s">
        <v>225</v>
      </c>
      <c r="B126" s="109" t="s">
        <v>226</v>
      </c>
      <c r="C126" s="91"/>
      <c r="D126" s="87"/>
      <c r="E126" s="87"/>
      <c r="F126" s="29"/>
    </row>
    <row r="127" spans="1:6" ht="10.5" customHeight="1" x14ac:dyDescent="0.2">
      <c r="A127" s="22" t="s">
        <v>227</v>
      </c>
      <c r="B127" s="110" t="s">
        <v>228</v>
      </c>
      <c r="C127" s="91"/>
      <c r="D127" s="87"/>
      <c r="E127" s="87"/>
      <c r="F127" s="29"/>
    </row>
    <row r="128" spans="1:6" ht="12" customHeight="1" x14ac:dyDescent="0.2">
      <c r="A128" s="22" t="s">
        <v>229</v>
      </c>
      <c r="B128" s="110" t="s">
        <v>230</v>
      </c>
      <c r="C128" s="91"/>
      <c r="D128" s="87"/>
      <c r="E128" s="87"/>
      <c r="F128" s="29"/>
    </row>
    <row r="129" spans="1:7" ht="12" customHeight="1" x14ac:dyDescent="0.2">
      <c r="A129" s="22" t="s">
        <v>231</v>
      </c>
      <c r="B129" s="110" t="s">
        <v>232</v>
      </c>
      <c r="C129" s="91"/>
      <c r="D129" s="87"/>
      <c r="E129" s="87"/>
      <c r="F129" s="29"/>
    </row>
    <row r="130" spans="1:7" ht="12" customHeight="1" x14ac:dyDescent="0.2">
      <c r="A130" s="22" t="s">
        <v>233</v>
      </c>
      <c r="B130" s="110" t="s">
        <v>234</v>
      </c>
      <c r="C130" s="91"/>
      <c r="D130" s="87"/>
      <c r="E130" s="87"/>
      <c r="F130" s="29"/>
    </row>
    <row r="131" spans="1:7" ht="12" customHeight="1" x14ac:dyDescent="0.2">
      <c r="A131" s="22" t="s">
        <v>235</v>
      </c>
      <c r="B131" s="110" t="s">
        <v>236</v>
      </c>
      <c r="C131" s="91"/>
      <c r="D131" s="87"/>
      <c r="E131" s="87"/>
      <c r="F131" s="29"/>
    </row>
    <row r="132" spans="1:7" ht="10.5" customHeight="1" thickBot="1" x14ac:dyDescent="0.25">
      <c r="A132" s="97" t="s">
        <v>237</v>
      </c>
      <c r="B132" s="110" t="s">
        <v>238</v>
      </c>
      <c r="C132" s="98"/>
      <c r="D132" s="111"/>
      <c r="E132" s="111"/>
      <c r="F132" s="33"/>
    </row>
    <row r="133" spans="1:7" ht="12" customHeight="1" thickBot="1" x14ac:dyDescent="0.3">
      <c r="A133" s="17">
        <v>3</v>
      </c>
      <c r="B133" s="112" t="s">
        <v>239</v>
      </c>
      <c r="C133" s="105">
        <f>C98+C119</f>
        <v>824599</v>
      </c>
      <c r="D133" s="105">
        <f>D98+D119</f>
        <v>1755223</v>
      </c>
      <c r="E133" s="105">
        <f>E98+E119</f>
        <v>919800</v>
      </c>
      <c r="F133" s="113">
        <f>+E133/D133</f>
        <v>0.52403597719492057</v>
      </c>
      <c r="G133" s="80"/>
    </row>
    <row r="134" spans="1:7" ht="25.5" customHeight="1" thickBot="1" x14ac:dyDescent="0.25">
      <c r="A134" s="17" t="s">
        <v>240</v>
      </c>
      <c r="B134" s="114" t="s">
        <v>241</v>
      </c>
      <c r="C134" s="115">
        <f>SUM(C135:C137)</f>
        <v>3334</v>
      </c>
      <c r="D134" s="115">
        <f>SUM(D135:D137)</f>
        <v>3334</v>
      </c>
      <c r="E134" s="105">
        <f>SUM(E135:E137)</f>
        <v>3334</v>
      </c>
      <c r="F134" s="37">
        <f>E134/D134</f>
        <v>1</v>
      </c>
    </row>
    <row r="135" spans="1:7" ht="12" customHeight="1" x14ac:dyDescent="0.2">
      <c r="A135" s="22" t="s">
        <v>58</v>
      </c>
      <c r="B135" s="99" t="s">
        <v>242</v>
      </c>
      <c r="C135" s="116">
        <v>3334</v>
      </c>
      <c r="D135" s="91">
        <v>3334</v>
      </c>
      <c r="E135" s="91">
        <v>3334</v>
      </c>
      <c r="F135" s="39">
        <f>E135/D135</f>
        <v>1</v>
      </c>
    </row>
    <row r="136" spans="1:7" ht="12" customHeight="1" x14ac:dyDescent="0.2">
      <c r="A136" s="22" t="s">
        <v>66</v>
      </c>
      <c r="B136" s="99" t="s">
        <v>243</v>
      </c>
      <c r="C136" s="117"/>
      <c r="D136" s="87"/>
      <c r="E136" s="87"/>
      <c r="F136" s="48"/>
    </row>
    <row r="137" spans="1:7" ht="12" customHeight="1" thickBot="1" x14ac:dyDescent="0.25">
      <c r="A137" s="97" t="s">
        <v>68</v>
      </c>
      <c r="B137" s="118" t="s">
        <v>244</v>
      </c>
      <c r="C137" s="119"/>
      <c r="D137" s="111"/>
      <c r="E137" s="111"/>
      <c r="F137" s="50"/>
    </row>
    <row r="138" spans="1:7" ht="12" customHeight="1" thickBot="1" x14ac:dyDescent="0.25">
      <c r="A138" s="17" t="s">
        <v>72</v>
      </c>
      <c r="B138" s="114" t="s">
        <v>245</v>
      </c>
      <c r="C138" s="115">
        <f>SUM(C139:C144)</f>
        <v>0</v>
      </c>
      <c r="D138" s="115">
        <f>SUM(D139:D144)</f>
        <v>0</v>
      </c>
      <c r="E138" s="105">
        <f>SUM(E139:E144)</f>
        <v>0</v>
      </c>
      <c r="F138" s="37"/>
    </row>
    <row r="139" spans="1:7" ht="12" customHeight="1" x14ac:dyDescent="0.2">
      <c r="A139" s="22" t="s">
        <v>74</v>
      </c>
      <c r="B139" s="99" t="s">
        <v>246</v>
      </c>
      <c r="C139" s="117"/>
      <c r="D139" s="120"/>
      <c r="E139" s="120"/>
      <c r="F139" s="47"/>
    </row>
    <row r="140" spans="1:7" ht="12" customHeight="1" x14ac:dyDescent="0.2">
      <c r="A140" s="22" t="s">
        <v>76</v>
      </c>
      <c r="B140" s="99" t="s">
        <v>247</v>
      </c>
      <c r="C140" s="117"/>
      <c r="D140" s="87"/>
      <c r="E140" s="87"/>
      <c r="F140" s="48"/>
    </row>
    <row r="141" spans="1:7" ht="12" customHeight="1" x14ac:dyDescent="0.2">
      <c r="A141" s="22" t="s">
        <v>78</v>
      </c>
      <c r="B141" s="99" t="s">
        <v>248</v>
      </c>
      <c r="C141" s="117"/>
      <c r="D141" s="87"/>
      <c r="E141" s="87"/>
      <c r="F141" s="48"/>
    </row>
    <row r="142" spans="1:7" ht="12" customHeight="1" x14ac:dyDescent="0.2">
      <c r="A142" s="22" t="s">
        <v>80</v>
      </c>
      <c r="B142" s="99" t="s">
        <v>249</v>
      </c>
      <c r="C142" s="121"/>
      <c r="D142" s="87"/>
      <c r="E142" s="87"/>
      <c r="F142" s="48"/>
    </row>
    <row r="143" spans="1:7" ht="12" customHeight="1" x14ac:dyDescent="0.2">
      <c r="A143" s="22" t="s">
        <v>82</v>
      </c>
      <c r="B143" s="99" t="s">
        <v>250</v>
      </c>
      <c r="C143" s="121"/>
      <c r="D143" s="87"/>
      <c r="E143" s="87"/>
      <c r="F143" s="48"/>
    </row>
    <row r="144" spans="1:7" ht="12" customHeight="1" thickBot="1" x14ac:dyDescent="0.25">
      <c r="A144" s="97" t="s">
        <v>84</v>
      </c>
      <c r="B144" s="99" t="s">
        <v>251</v>
      </c>
      <c r="C144" s="121"/>
      <c r="D144" s="121"/>
      <c r="E144" s="121"/>
      <c r="F144" s="122"/>
    </row>
    <row r="145" spans="1:7" ht="12" customHeight="1" thickBot="1" x14ac:dyDescent="0.25">
      <c r="A145" s="17" t="s">
        <v>96</v>
      </c>
      <c r="B145" s="114" t="s">
        <v>252</v>
      </c>
      <c r="C145" s="115">
        <f>SUM(C146:C149)</f>
        <v>13014</v>
      </c>
      <c r="D145" s="115">
        <f>SUM(D146:D149)</f>
        <v>13014</v>
      </c>
      <c r="E145" s="105">
        <f>SUM(E146:E149)</f>
        <v>13014</v>
      </c>
      <c r="F145" s="37">
        <f>+E145/D145</f>
        <v>1</v>
      </c>
    </row>
    <row r="146" spans="1:7" ht="12" customHeight="1" x14ac:dyDescent="0.2">
      <c r="A146" s="22" t="s">
        <v>98</v>
      </c>
      <c r="B146" s="99" t="s">
        <v>253</v>
      </c>
      <c r="C146" s="117"/>
      <c r="D146" s="120"/>
      <c r="E146" s="120"/>
      <c r="F146" s="47"/>
    </row>
    <row r="147" spans="1:7" ht="12" customHeight="1" x14ac:dyDescent="0.2">
      <c r="A147" s="22" t="s">
        <v>100</v>
      </c>
      <c r="B147" s="99" t="s">
        <v>254</v>
      </c>
      <c r="C147" s="116">
        <v>13014</v>
      </c>
      <c r="D147" s="87">
        <v>13014</v>
      </c>
      <c r="E147" s="87">
        <v>13014</v>
      </c>
      <c r="F147" s="48">
        <f>+E147/D147</f>
        <v>1</v>
      </c>
    </row>
    <row r="148" spans="1:7" ht="12" customHeight="1" x14ac:dyDescent="0.2">
      <c r="A148" s="22" t="s">
        <v>102</v>
      </c>
      <c r="B148" s="99" t="s">
        <v>255</v>
      </c>
      <c r="C148" s="117"/>
      <c r="D148" s="87"/>
      <c r="E148" s="87"/>
      <c r="F148" s="48"/>
    </row>
    <row r="149" spans="1:7" ht="12" customHeight="1" thickBot="1" x14ac:dyDescent="0.25">
      <c r="A149" s="97" t="s">
        <v>104</v>
      </c>
      <c r="B149" s="118" t="s">
        <v>256</v>
      </c>
      <c r="C149" s="119"/>
      <c r="D149" s="111"/>
      <c r="E149" s="111"/>
      <c r="F149" s="50"/>
    </row>
    <row r="150" spans="1:7" ht="12" customHeight="1" thickBot="1" x14ac:dyDescent="0.25">
      <c r="A150" s="17" t="s">
        <v>257</v>
      </c>
      <c r="B150" s="114" t="s">
        <v>258</v>
      </c>
      <c r="C150" s="115">
        <f>SUM(C151:C155)</f>
        <v>0</v>
      </c>
      <c r="D150" s="115">
        <f>SUM(D151:D155)</f>
        <v>0</v>
      </c>
      <c r="E150" s="105">
        <f>SUM(E151:E155)</f>
        <v>0</v>
      </c>
      <c r="F150" s="37"/>
    </row>
    <row r="151" spans="1:7" ht="12" customHeight="1" x14ac:dyDescent="0.2">
      <c r="A151" s="22" t="s">
        <v>110</v>
      </c>
      <c r="B151" s="99" t="s">
        <v>259</v>
      </c>
      <c r="C151" s="116"/>
      <c r="D151" s="123"/>
      <c r="E151" s="123"/>
      <c r="F151" s="47"/>
    </row>
    <row r="152" spans="1:7" ht="12" customHeight="1" x14ac:dyDescent="0.2">
      <c r="A152" s="22" t="s">
        <v>112</v>
      </c>
      <c r="B152" s="99" t="s">
        <v>260</v>
      </c>
      <c r="C152" s="87"/>
      <c r="D152" s="87"/>
      <c r="E152" s="87"/>
      <c r="F152" s="48"/>
    </row>
    <row r="153" spans="1:7" ht="12" customHeight="1" x14ac:dyDescent="0.2">
      <c r="A153" s="22" t="s">
        <v>114</v>
      </c>
      <c r="B153" s="99" t="s">
        <v>261</v>
      </c>
      <c r="C153" s="87"/>
      <c r="D153" s="87"/>
      <c r="E153" s="87"/>
      <c r="F153" s="48"/>
    </row>
    <row r="154" spans="1:7" ht="22.5" customHeight="1" x14ac:dyDescent="0.2">
      <c r="A154" s="22" t="s">
        <v>116</v>
      </c>
      <c r="B154" s="99" t="s">
        <v>262</v>
      </c>
      <c r="C154" s="87"/>
      <c r="D154" s="87"/>
      <c r="E154" s="87"/>
      <c r="F154" s="48"/>
    </row>
    <row r="155" spans="1:7" ht="12" customHeight="1" thickBot="1" x14ac:dyDescent="0.25">
      <c r="A155" s="22" t="s">
        <v>263</v>
      </c>
      <c r="B155" s="99" t="s">
        <v>264</v>
      </c>
      <c r="C155" s="116"/>
      <c r="D155" s="124"/>
      <c r="E155" s="125"/>
      <c r="F155" s="126"/>
    </row>
    <row r="156" spans="1:7" ht="15" customHeight="1" thickBot="1" x14ac:dyDescent="0.25">
      <c r="A156" s="17" t="s">
        <v>118</v>
      </c>
      <c r="B156" s="114" t="s">
        <v>265</v>
      </c>
      <c r="C156" s="115">
        <v>0</v>
      </c>
      <c r="D156" s="115">
        <v>0</v>
      </c>
      <c r="E156" s="105">
        <v>0</v>
      </c>
      <c r="F156" s="37"/>
    </row>
    <row r="157" spans="1:7" ht="15" customHeight="1" thickBot="1" x14ac:dyDescent="0.25">
      <c r="A157" s="17" t="s">
        <v>128</v>
      </c>
      <c r="B157" s="114" t="s">
        <v>266</v>
      </c>
      <c r="C157" s="127"/>
      <c r="D157" s="128"/>
      <c r="E157" s="129"/>
      <c r="F157" s="37"/>
    </row>
    <row r="158" spans="1:7" ht="15" customHeight="1" thickBot="1" x14ac:dyDescent="0.25">
      <c r="A158" s="76" t="s">
        <v>130</v>
      </c>
      <c r="B158" s="114" t="s">
        <v>267</v>
      </c>
      <c r="C158" s="130">
        <f>+C134+C138+C145+C150+C156+C157</f>
        <v>16348</v>
      </c>
      <c r="D158" s="130">
        <f>+D134+D138+D145+D150+D156+D157</f>
        <v>16348</v>
      </c>
      <c r="E158" s="129">
        <f>+E134+E138+E145+E150+E156+E157</f>
        <v>16348</v>
      </c>
      <c r="F158" s="37">
        <f>E158/D158</f>
        <v>1</v>
      </c>
    </row>
    <row r="159" spans="1:7" ht="12.95" customHeight="1" thickBot="1" x14ac:dyDescent="0.25">
      <c r="A159" s="131" t="s">
        <v>138</v>
      </c>
      <c r="B159" s="132" t="s">
        <v>268</v>
      </c>
      <c r="C159" s="133">
        <f>C133+C158</f>
        <v>840947</v>
      </c>
      <c r="D159" s="133">
        <f>D133+D158</f>
        <v>1771571</v>
      </c>
      <c r="E159" s="134">
        <f>E133+E158</f>
        <v>936148</v>
      </c>
      <c r="F159" s="37">
        <f>E159/D159</f>
        <v>0.52842815783279362</v>
      </c>
      <c r="G159" s="21"/>
    </row>
    <row r="160" spans="1:7" ht="7.5" customHeight="1" x14ac:dyDescent="0.25"/>
  </sheetData>
  <mergeCells count="5">
    <mergeCell ref="A3:F4"/>
    <mergeCell ref="A6:F6"/>
    <mergeCell ref="A7:B7"/>
    <mergeCell ref="A94:F94"/>
    <mergeCell ref="A95:B95"/>
  </mergeCells>
  <printOptions horizontalCentered="1"/>
  <pageMargins left="0.78740157480314965" right="0.78740157480314965" top="0.19685039370078741" bottom="0" header="0.78740157480314965" footer="0.15748031496062992"/>
  <pageSetup paperSize="9" scale="68" fitToHeight="2" orientation="portrait" horizontalDpi="300" verticalDpi="300" r:id="rId1"/>
  <headerFooter alignWithMargins="0"/>
  <rowBreaks count="1" manualBreakCount="1">
    <brk id="9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 köt. fel.</vt:lpstr>
      <vt:lpstr>'1.1. köt. fel.'!Nyomtatási_terület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2018-05-23T12:55:12Z</dcterms:created>
  <dcterms:modified xsi:type="dcterms:W3CDTF">2018-05-23T12:55:40Z</dcterms:modified>
</cp:coreProperties>
</file>