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sz tájékoztató t 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<sst xmlns="http://schemas.openxmlformats.org/spreadsheetml/2006/main" count="307" uniqueCount="267">
  <si>
    <t>B E V É T E L E K</t>
  </si>
  <si>
    <t>1. sz. táblázat</t>
  </si>
  <si>
    <t>Sor-
szám</t>
  </si>
  <si>
    <t>Bevételi jogcím</t>
  </si>
  <si>
    <t>2016. évi módosított előirányzat</t>
  </si>
  <si>
    <t>A</t>
  </si>
  <si>
    <t>B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</si>
  <si>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</si>
  <si>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</si>
  <si>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</si>
  <si>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</si>
  <si>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</si>
  <si>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</si>
  <si>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</si>
  <si>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</si>
  <si>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</si>
  <si>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</si>
  <si>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</si>
  <si>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</si>
  <si>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</si>
  <si>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</si>
  <si>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</si>
  <si>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</si>
  <si>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</si>
  <si>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</si>
  <si>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</si>
  <si>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</si>
  <si>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</si>
  <si>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</si>
  <si>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</si>
  <si>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</si>
  <si>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</si>
  <si>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</si>
  <si>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</si>
  <si>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</si>
  <si>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</si>
  <si>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</si>
  <si>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</si>
  <si>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</si>
  <si>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</si>
  <si>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</si>
  <si>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</si>
  <si>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</si>
  <si>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</si>
  <si>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</si>
  <si>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</si>
  <si>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</si>
  <si>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</si>
  <si>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</si>
  <si>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</si>
  <si>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</si>
  <si>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</si>
  <si>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</si>
  <si>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</si>
  <si>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</t>
  </si>
  <si>
    <t>4.2.</t>
  </si>
  <si>
    <t>Vagyoni típusú adók</t>
  </si>
  <si>
    <t>4.3.</t>
  </si>
  <si>
    <t>Értékesítési és forgalmi adók</t>
  </si>
  <si>
    <t>4.4.</t>
  </si>
  <si>
    <t>Jövedelem adó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</si>
  <si>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</si>
  <si>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</si>
  <si>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</si>
  <si>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</si>
  <si>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</si>
  <si>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</si>
  <si>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</si>
  <si>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</si>
  <si>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</si>
  <si>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</si>
  <si>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</si>
  <si>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</si>
  <si>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</si>
  <si>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</si>
  <si>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</si>
  <si>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</si>
  <si>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</si>
  <si>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</si>
  <si>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</si>
  <si>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</si>
  <si>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</si>
  <si>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</si>
  <si>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</si>
  <si>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</si>
  <si>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</si>
  <si>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</si>
  <si>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</si>
  <si>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</si>
  <si>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</si>
  <si>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</si>
  <si>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</si>
  <si>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</si>
  <si>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</si>
  <si>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</si>
  <si>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</si>
  <si>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</si>
  <si>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</si>
  <si>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</si>
  <si>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</si>
  <si>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</si>
  <si>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</si>
  <si>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</si>
  <si>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</si>
  <si>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</si>
  <si>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</si>
  <si>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</si>
  <si>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</si>
  <si>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</si>
  <si>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</si>
  <si>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</si>
  <si>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</si>
  <si>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</si>
  <si>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</si>
  <si>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</si>
  <si>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</si>
  <si>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</si>
  <si>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</si>
  <si>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</si>
  <si>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</si>
  <si>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</si>
  <si>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</si>
  <si>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</si>
  <si>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</si>
  <si>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</si>
  <si>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</si>
  <si>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(10.1.+…+10.3.)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</si>
  <si>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</si>
  <si>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</si>
  <si>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</si>
  <si>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</si>
  <si>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</si>
  <si>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</si>
  <si>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</si>
  <si>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</si>
  <si>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</si>
  <si>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</si>
  <si>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</si>
  <si>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</si>
  <si>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</si>
  <si>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</si>
  <si>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</si>
  <si>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</si>
  <si>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</si>
  <si>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</si>
  <si>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</si>
  <si>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</si>
  <si>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</si>
  <si>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</si>
  <si>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</si>
  <si>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</si>
  <si>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</si>
  <si>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</si>
  <si>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</si>
  <si>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</si>
  <si>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</si>
  <si>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</si>
  <si>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</si>
  <si>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</si>
  <si>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</si>
  <si>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</si>
  <si>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</si>
  <si>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</si>
  <si>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</si>
  <si>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</si>
  <si>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</si>
  <si>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</si>
  <si>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</si>
  <si>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</si>
  <si>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</si>
  <si>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</si>
  <si>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</si>
  <si>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</si>
  <si>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</si>
  <si>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</si>
  <si>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</si>
  <si>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</si>
  <si>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Sor-szám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</si>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</sst>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64" fontId="19" fillId="0" borderId="0" xfId="68" applyNumberFormat="1" applyFont="1" applyFill="1" applyBorder="1" applyAlignment="1" applyProtection="1">
      <alignment horizontal="center" vertical="center"/>
      <protection/>
    </xf>
    <xf numFmtId="0" fontId="18" fillId="0" borderId="0" xfId="68" applyFill="1">
      <alignment/>
      <protection/>
    </xf>
    <xf numFmtId="164" fontId="20" fillId="0" borderId="10" xfId="68" applyNumberFormat="1" applyFont="1" applyFill="1" applyBorder="1" applyAlignment="1" applyProtection="1">
      <alignment horizontal="left" vertical="center"/>
      <protection/>
    </xf>
    <xf numFmtId="164" fontId="20" fillId="0" borderId="10" xfId="68" applyNumberFormat="1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0" fontId="22" fillId="0" borderId="11" xfId="68" applyFont="1" applyFill="1" applyBorder="1" applyAlignment="1" applyProtection="1">
      <alignment horizontal="center" vertical="center" wrapText="1"/>
      <protection/>
    </xf>
    <xf numFmtId="0" fontId="22" fillId="0" borderId="12" xfId="68" applyFont="1" applyFill="1" applyBorder="1" applyAlignment="1" applyProtection="1">
      <alignment horizontal="center" vertical="center" wrapText="1"/>
      <protection/>
    </xf>
    <xf numFmtId="0" fontId="22" fillId="0" borderId="13" xfId="68" applyFont="1" applyFill="1" applyBorder="1" applyAlignment="1" applyProtection="1">
      <alignment horizontal="center" vertical="center" wrapText="1"/>
      <protection/>
    </xf>
    <xf numFmtId="0" fontId="22" fillId="0" borderId="14" xfId="68" applyFont="1" applyFill="1" applyBorder="1" applyAlignment="1" applyProtection="1">
      <alignment horizontal="center" vertical="center" wrapText="1"/>
      <protection/>
    </xf>
    <xf numFmtId="0" fontId="23" fillId="0" borderId="11" xfId="68" applyFont="1" applyFill="1" applyBorder="1" applyAlignment="1" applyProtection="1">
      <alignment horizontal="center" vertical="center" wrapText="1"/>
      <protection/>
    </xf>
    <xf numFmtId="0" fontId="23" fillId="0" borderId="12" xfId="68" applyFont="1" applyFill="1" applyBorder="1" applyAlignment="1" applyProtection="1">
      <alignment horizontal="center" vertical="center" wrapText="1"/>
      <protection/>
    </xf>
    <xf numFmtId="0" fontId="23" fillId="0" borderId="15" xfId="68" applyFont="1" applyFill="1" applyBorder="1" applyAlignment="1" applyProtection="1">
      <alignment horizontal="center" vertical="center" wrapText="1"/>
      <protection/>
    </xf>
    <xf numFmtId="0" fontId="23" fillId="0" borderId="16" xfId="68" applyFont="1" applyFill="1" applyBorder="1" applyAlignment="1" applyProtection="1">
      <alignment horizontal="center" vertical="center" wrapText="1"/>
      <protection/>
    </xf>
    <xf numFmtId="0" fontId="24" fillId="0" borderId="0" xfId="68" applyFont="1" applyFill="1">
      <alignment/>
      <protection/>
    </xf>
    <xf numFmtId="0" fontId="23" fillId="0" borderId="11" xfId="68" applyFont="1" applyFill="1" applyBorder="1" applyAlignment="1" applyProtection="1">
      <alignment horizontal="left" vertical="center" wrapText="1" indent="1"/>
      <protection/>
    </xf>
    <xf numFmtId="0" fontId="23" fillId="0" borderId="12" xfId="68" applyFont="1" applyFill="1" applyBorder="1" applyAlignment="1" applyProtection="1">
      <alignment horizontal="left" vertical="center" wrapText="1" indent="1"/>
      <protection/>
    </xf>
    <xf numFmtId="164" fontId="23" fillId="0" borderId="15" xfId="68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6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8" applyFont="1" applyFill="1">
      <alignment/>
      <protection/>
    </xf>
    <xf numFmtId="49" fontId="24" fillId="0" borderId="18" xfId="68" applyNumberFormat="1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Border="1" applyAlignment="1" applyProtection="1">
      <alignment horizontal="left" wrapText="1" indent="1"/>
      <protection/>
    </xf>
    <xf numFmtId="164" fontId="24" fillId="0" borderId="20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68" applyNumberFormat="1" applyFont="1" applyFill="1" applyBorder="1" applyAlignment="1" applyProtection="1">
      <alignment horizontal="right" vertical="center" wrapText="1" indent="1"/>
      <protection/>
    </xf>
    <xf numFmtId="49" fontId="24" fillId="0" borderId="22" xfId="68" applyNumberFormat="1" applyFont="1" applyFill="1" applyBorder="1" applyAlignment="1" applyProtection="1">
      <alignment horizontal="left" vertical="center" wrapText="1" indent="1"/>
      <protection/>
    </xf>
    <xf numFmtId="0" fontId="25" fillId="0" borderId="23" xfId="0" applyFont="1" applyBorder="1" applyAlignment="1" applyProtection="1">
      <alignment horizontal="left" wrapText="1" indent="1"/>
      <protection/>
    </xf>
    <xf numFmtId="164" fontId="24" fillId="0" borderId="24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8" applyNumberFormat="1" applyFont="1" applyFill="1" applyBorder="1" applyAlignment="1" applyProtection="1">
      <alignment horizontal="right" vertical="center" wrapText="1" indent="1"/>
      <protection/>
    </xf>
    <xf numFmtId="0" fontId="25" fillId="0" borderId="23" xfId="0" applyFont="1" applyBorder="1" applyAlignment="1" applyProtection="1">
      <alignment horizontal="left" vertical="center" wrapText="1" indent="1"/>
      <protection/>
    </xf>
    <xf numFmtId="49" fontId="24" fillId="0" borderId="26" xfId="68" applyNumberFormat="1" applyFont="1" applyFill="1" applyBorder="1" applyAlignment="1" applyProtection="1">
      <alignment horizontal="left" vertical="center" wrapText="1" indent="1"/>
      <protection/>
    </xf>
    <xf numFmtId="0" fontId="25" fillId="0" borderId="27" xfId="0" applyFont="1" applyBorder="1" applyAlignment="1" applyProtection="1">
      <alignment horizontal="left" vertical="center" wrapText="1" indent="1"/>
      <protection/>
    </xf>
    <xf numFmtId="164" fontId="24" fillId="0" borderId="28" xfId="68" applyNumberFormat="1" applyFont="1" applyFill="1" applyBorder="1" applyAlignment="1" applyProtection="1">
      <alignment horizontal="righ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3" fillId="0" borderId="21" xfId="68" applyNumberFormat="1" applyFont="1" applyFill="1" applyBorder="1" applyAlignment="1" applyProtection="1">
      <alignment horizontal="right" vertical="center" wrapText="1" indent="1"/>
      <protection/>
    </xf>
    <xf numFmtId="164" fontId="23" fillId="0" borderId="25" xfId="68" applyNumberFormat="1" applyFont="1" applyFill="1" applyBorder="1" applyAlignment="1" applyProtection="1">
      <alignment horizontal="right" vertical="center" wrapText="1" indent="1"/>
      <protection/>
    </xf>
    <xf numFmtId="164" fontId="24" fillId="0" borderId="29" xfId="6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7" xfId="0" applyFont="1" applyBorder="1" applyAlignment="1" applyProtection="1">
      <alignment horizontal="left" wrapText="1" indent="1"/>
      <protection/>
    </xf>
    <xf numFmtId="164" fontId="23" fillId="0" borderId="15" xfId="68" applyNumberFormat="1" applyFont="1" applyFill="1" applyBorder="1" applyAlignment="1" applyProtection="1">
      <alignment horizontal="right" vertical="center" wrapText="1" indent="1"/>
      <protection/>
    </xf>
    <xf numFmtId="164" fontId="24" fillId="0" borderId="24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9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6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8" xfId="68" applyNumberFormat="1" applyFont="1" applyFill="1" applyBorder="1" applyAlignment="1" applyProtection="1">
      <alignment horizontal="right" vertical="center" wrapText="1" indent="1"/>
      <protection/>
    </xf>
    <xf numFmtId="0" fontId="23" fillId="0" borderId="11" xfId="68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27" xfId="0" applyFont="1" applyBorder="1" applyAlignment="1" applyProtection="1">
      <alignment vertical="center" wrapText="1"/>
      <protection/>
    </xf>
    <xf numFmtId="0" fontId="25" fillId="0" borderId="18" xfId="0" applyFont="1" applyBorder="1" applyAlignment="1" applyProtection="1">
      <alignment wrapText="1"/>
      <protection/>
    </xf>
    <xf numFmtId="0" fontId="25" fillId="0" borderId="22" xfId="0" applyFont="1" applyBorder="1" applyAlignment="1" applyProtection="1">
      <alignment wrapText="1"/>
      <protection/>
    </xf>
    <xf numFmtId="0" fontId="25" fillId="0" borderId="26" xfId="0" applyFont="1" applyBorder="1" applyAlignment="1" applyProtection="1">
      <alignment wrapText="1"/>
      <protection/>
    </xf>
    <xf numFmtId="164" fontId="23" fillId="0" borderId="15" xfId="6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30" xfId="0" applyFont="1" applyBorder="1" applyAlignment="1" applyProtection="1">
      <alignment vertical="center" wrapText="1"/>
      <protection/>
    </xf>
    <xf numFmtId="0" fontId="26" fillId="0" borderId="31" xfId="0" applyFont="1" applyBorder="1" applyAlignment="1" applyProtection="1">
      <alignment wrapText="1"/>
      <protection/>
    </xf>
    <xf numFmtId="0" fontId="19" fillId="0" borderId="32" xfId="68" applyFont="1" applyFill="1" applyBorder="1" applyAlignment="1" applyProtection="1">
      <alignment horizontal="center" vertical="center" wrapText="1"/>
      <protection/>
    </xf>
    <xf numFmtId="0" fontId="19" fillId="0" borderId="32" xfId="68" applyFont="1" applyFill="1" applyBorder="1" applyAlignment="1" applyProtection="1">
      <alignment vertical="center" wrapText="1"/>
      <protection/>
    </xf>
    <xf numFmtId="0" fontId="24" fillId="0" borderId="32" xfId="68" applyFont="1" applyFill="1" applyBorder="1" applyAlignment="1" applyProtection="1">
      <alignment horizontal="right" vertical="center" wrapText="1" indent="1"/>
      <protection locked="0"/>
    </xf>
    <xf numFmtId="164" fontId="24" fillId="0" borderId="0" xfId="6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0" xfId="68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33" xfId="68" applyFont="1" applyFill="1" applyBorder="1" applyAlignment="1" applyProtection="1">
      <alignment horizontal="center" vertical="center" wrapText="1"/>
      <protection/>
    </xf>
    <xf numFmtId="0" fontId="23" fillId="0" borderId="33" xfId="68" applyFont="1" applyFill="1" applyBorder="1" applyAlignment="1" applyProtection="1">
      <alignment horizontal="center" vertical="center" wrapText="1"/>
      <protection/>
    </xf>
    <xf numFmtId="0" fontId="23" fillId="0" borderId="34" xfId="68" applyFont="1" applyFill="1" applyBorder="1" applyAlignment="1" applyProtection="1">
      <alignment horizontal="left" vertical="center" wrapText="1" indent="1"/>
      <protection/>
    </xf>
    <xf numFmtId="0" fontId="23" fillId="0" borderId="35" xfId="68" applyFont="1" applyFill="1" applyBorder="1" applyAlignment="1" applyProtection="1">
      <alignment vertical="center" wrapText="1"/>
      <protection/>
    </xf>
    <xf numFmtId="164" fontId="23" fillId="0" borderId="36" xfId="68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68" applyNumberFormat="1" applyFont="1" applyFill="1" applyBorder="1" applyAlignment="1" applyProtection="1">
      <alignment horizontal="right" vertical="center" wrapText="1" indent="1"/>
      <protection/>
    </xf>
    <xf numFmtId="49" fontId="24" fillId="0" borderId="37" xfId="68" applyNumberFormat="1" applyFont="1" applyFill="1" applyBorder="1" applyAlignment="1" applyProtection="1">
      <alignment horizontal="left" vertical="center" wrapText="1" indent="1"/>
      <protection/>
    </xf>
    <xf numFmtId="0" fontId="24" fillId="0" borderId="38" xfId="68" applyFont="1" applyFill="1" applyBorder="1" applyAlignment="1" applyProtection="1">
      <alignment horizontal="left" vertical="center" wrapText="1" indent="1"/>
      <protection/>
    </xf>
    <xf numFmtId="164" fontId="24" fillId="0" borderId="39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68" applyNumberFormat="1" applyFont="1" applyFill="1" applyBorder="1" applyAlignment="1" applyProtection="1">
      <alignment horizontal="center" vertical="center" wrapText="1"/>
      <protection/>
    </xf>
    <xf numFmtId="0" fontId="24" fillId="0" borderId="23" xfId="68" applyFont="1" applyFill="1" applyBorder="1" applyAlignment="1" applyProtection="1">
      <alignment horizontal="left" vertical="center" wrapText="1" indent="1"/>
      <protection/>
    </xf>
    <xf numFmtId="164" fontId="24" fillId="0" borderId="25" xfId="68" applyNumberFormat="1" applyFont="1" applyFill="1" applyBorder="1" applyAlignment="1" applyProtection="1">
      <alignment horizontal="center" vertical="center" wrapText="1"/>
      <protection/>
    </xf>
    <xf numFmtId="0" fontId="24" fillId="0" borderId="40" xfId="68" applyFont="1" applyFill="1" applyBorder="1" applyAlignment="1" applyProtection="1">
      <alignment horizontal="left" vertical="center" wrapText="1" indent="1"/>
      <protection/>
    </xf>
    <xf numFmtId="0" fontId="24" fillId="0" borderId="0" xfId="68" applyFont="1" applyFill="1" applyBorder="1" applyAlignment="1" applyProtection="1">
      <alignment horizontal="left" vertical="center" wrapText="1" indent="1"/>
      <protection/>
    </xf>
    <xf numFmtId="0" fontId="24" fillId="0" borderId="27" xfId="68" applyFont="1" applyFill="1" applyBorder="1" applyAlignment="1" applyProtection="1">
      <alignment horizontal="left" vertical="center" wrapText="1" indent="6"/>
      <protection/>
    </xf>
    <xf numFmtId="0" fontId="24" fillId="0" borderId="23" xfId="68" applyFont="1" applyFill="1" applyBorder="1" applyAlignment="1" applyProtection="1">
      <alignment horizontal="left" indent="6"/>
      <protection/>
    </xf>
    <xf numFmtId="0" fontId="24" fillId="0" borderId="23" xfId="68" applyFont="1" applyFill="1" applyBorder="1" applyAlignment="1" applyProtection="1">
      <alignment horizontal="left" vertical="center" wrapText="1" indent="6"/>
      <protection/>
    </xf>
    <xf numFmtId="49" fontId="24" fillId="0" borderId="41" xfId="68" applyNumberFormat="1" applyFont="1" applyFill="1" applyBorder="1" applyAlignment="1" applyProtection="1">
      <alignment horizontal="left" vertical="center" wrapText="1" indent="1"/>
      <protection/>
    </xf>
    <xf numFmtId="49" fontId="24" fillId="0" borderId="42" xfId="68" applyNumberFormat="1" applyFont="1" applyFill="1" applyBorder="1" applyAlignment="1" applyProtection="1">
      <alignment horizontal="left" vertical="center" wrapText="1" indent="1"/>
      <protection/>
    </xf>
    <xf numFmtId="0" fontId="24" fillId="0" borderId="43" xfId="68" applyFont="1" applyFill="1" applyBorder="1" applyAlignment="1" applyProtection="1">
      <alignment horizontal="left" vertical="center" wrapText="1" indent="7"/>
      <protection/>
    </xf>
    <xf numFmtId="164" fontId="24" fillId="0" borderId="44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68" applyNumberFormat="1" applyFont="1" applyFill="1" applyBorder="1" applyAlignment="1" applyProtection="1">
      <alignment horizontal="center" vertical="center" wrapText="1"/>
      <protection/>
    </xf>
    <xf numFmtId="0" fontId="23" fillId="0" borderId="30" xfId="68" applyFont="1" applyFill="1" applyBorder="1" applyAlignment="1" applyProtection="1">
      <alignment horizontal="left" vertical="center" wrapText="1" indent="1"/>
      <protection/>
    </xf>
    <xf numFmtId="0" fontId="23" fillId="0" borderId="31" xfId="68" applyFont="1" applyFill="1" applyBorder="1" applyAlignment="1" applyProtection="1">
      <alignment vertical="center" wrapText="1"/>
      <protection/>
    </xf>
    <xf numFmtId="164" fontId="23" fillId="0" borderId="45" xfId="68" applyNumberFormat="1" applyFont="1" applyFill="1" applyBorder="1" applyAlignment="1" applyProtection="1">
      <alignment horizontal="right" vertical="center" wrapText="1" indent="1"/>
      <protection/>
    </xf>
    <xf numFmtId="0" fontId="24" fillId="0" borderId="27" xfId="68" applyFont="1" applyFill="1" applyBorder="1" applyAlignment="1" applyProtection="1">
      <alignment horizontal="left" vertical="center" wrapText="1" indent="1"/>
      <protection/>
    </xf>
    <xf numFmtId="0" fontId="24" fillId="0" borderId="19" xfId="68" applyFont="1" applyFill="1" applyBorder="1" applyAlignment="1" applyProtection="1">
      <alignment horizontal="left" vertical="center" wrapText="1" indent="6"/>
      <protection/>
    </xf>
    <xf numFmtId="0" fontId="23" fillId="0" borderId="12" xfId="68" applyFont="1" applyFill="1" applyBorder="1" applyAlignment="1" applyProtection="1">
      <alignment horizontal="left" vertical="center" wrapText="1" indent="1"/>
      <protection/>
    </xf>
    <xf numFmtId="164" fontId="23" fillId="0" borderId="12" xfId="68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68" applyNumberFormat="1" applyFont="1" applyFill="1" applyBorder="1" applyAlignment="1" applyProtection="1">
      <alignment horizontal="center" vertical="center" wrapText="1"/>
      <protection/>
    </xf>
    <xf numFmtId="0" fontId="24" fillId="0" borderId="19" xfId="68" applyFont="1" applyFill="1" applyBorder="1" applyAlignment="1" applyProtection="1">
      <alignment horizontal="left" vertical="center" wrapText="1" indent="1"/>
      <protection/>
    </xf>
    <xf numFmtId="164" fontId="23" fillId="0" borderId="12" xfId="68" applyNumberFormat="1" applyFont="1" applyFill="1" applyBorder="1" applyAlignment="1" applyProtection="1">
      <alignment horizontal="right" vertical="center" wrapText="1" indent="1"/>
      <protection/>
    </xf>
    <xf numFmtId="0" fontId="24" fillId="0" borderId="46" xfId="68" applyFont="1" applyFill="1" applyBorder="1" applyAlignment="1" applyProtection="1">
      <alignment horizontal="left" vertical="center" wrapText="1" indent="1"/>
      <protection/>
    </xf>
    <xf numFmtId="164" fontId="26" fillId="0" borderId="12" xfId="0" applyNumberFormat="1" applyFont="1" applyBorder="1" applyAlignment="1" applyProtection="1">
      <alignment horizontal="right" vertical="center" wrapText="1" indent="1"/>
      <protection/>
    </xf>
    <xf numFmtId="164" fontId="26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12" xfId="0" applyNumberFormat="1" applyFont="1" applyBorder="1" applyAlignment="1" applyProtection="1" quotePrefix="1">
      <alignment horizontal="right" vertical="center" wrapText="1" indent="1"/>
      <protection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27" fillId="0" borderId="31" xfId="0" applyFont="1" applyBorder="1" applyAlignment="1" applyProtection="1">
      <alignment horizontal="left" vertical="center" wrapText="1" indent="1"/>
      <protection/>
    </xf>
    <xf numFmtId="0" fontId="18" fillId="0" borderId="0" xfId="68" applyFont="1" applyFill="1">
      <alignment/>
      <protection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KVRENMUNKA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zabaly\KVIRE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mage\Dokumentumok1\&#214;nkorm&#225;nyzati%20k&#246;lts&#233;gvet&#233;s\K&#246;lts&#233;gvet&#233;s-2017\Rendelet%20m&#243;dos&#237;t&#225;s\2017.04.11\12_2017.(IV.11)%20&#246;nk%20rend%20mell&#233;klete-2017.%20&#233;vi%20k&#246;lts&#233;gvet&#233;s%20m&#243;dos&#237;t&#225;s-2017.04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1">
        <row r="3">
          <cell r="C3" t="str">
            <v>2017. évi előirányzat</v>
          </cell>
        </row>
      </sheetData>
      <sheetData sheetId="26">
        <row r="8">
          <cell r="G8" t="str">
            <v>Forintban!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tartalék"/>
      <sheetName val="1.sz tájékoztató t "/>
      <sheetName val="4.sz tájékoztató t "/>
      <sheetName val="feladatos Önk. "/>
    </sheetNames>
    <sheetDataSet>
      <sheetData sheetId="0">
        <row r="6">
          <cell r="C6">
            <v>228418282</v>
          </cell>
        </row>
        <row r="8">
          <cell r="C8">
            <v>505153065</v>
          </cell>
        </row>
        <row r="9">
          <cell r="C9">
            <v>25891320</v>
          </cell>
        </row>
        <row r="10">
          <cell r="C10">
            <v>197391247</v>
          </cell>
        </row>
        <row r="11">
          <cell r="C11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8">
          <cell r="C18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18976576</v>
          </cell>
        </row>
        <row r="25">
          <cell r="C25">
            <v>3797300</v>
          </cell>
        </row>
        <row r="28">
          <cell r="C28">
            <v>78990000</v>
          </cell>
        </row>
        <row r="29">
          <cell r="C29">
            <v>203840000</v>
          </cell>
        </row>
        <row r="30">
          <cell r="C30">
            <v>0</v>
          </cell>
        </row>
        <row r="31">
          <cell r="C31">
            <v>27000000</v>
          </cell>
        </row>
        <row r="32">
          <cell r="C32">
            <v>60000</v>
          </cell>
        </row>
        <row r="33">
          <cell r="C33">
            <v>9500000</v>
          </cell>
        </row>
        <row r="35">
          <cell r="C35">
            <v>13087000</v>
          </cell>
        </row>
        <row r="36">
          <cell r="C36">
            <v>87991338</v>
          </cell>
        </row>
        <row r="37">
          <cell r="C37">
            <v>95623340</v>
          </cell>
        </row>
        <row r="38">
          <cell r="C38">
            <v>430000</v>
          </cell>
        </row>
        <row r="39">
          <cell r="C39">
            <v>182811402</v>
          </cell>
        </row>
        <row r="40">
          <cell r="C40">
            <v>46003598</v>
          </cell>
        </row>
        <row r="41">
          <cell r="C41">
            <v>21034000</v>
          </cell>
        </row>
        <row r="42">
          <cell r="C42">
            <v>40000</v>
          </cell>
        </row>
        <row r="43">
          <cell r="C43">
            <v>0</v>
          </cell>
        </row>
        <row r="44">
          <cell r="C44">
            <v>500000</v>
          </cell>
        </row>
        <row r="45">
          <cell r="C45">
            <v>804000</v>
          </cell>
        </row>
        <row r="47">
          <cell r="C47">
            <v>0</v>
          </cell>
        </row>
        <row r="48">
          <cell r="C48">
            <v>47179000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3">
          <cell r="C53">
            <v>0</v>
          </cell>
        </row>
        <row r="54">
          <cell r="C54">
            <v>1949000</v>
          </cell>
        </row>
        <row r="55">
          <cell r="C55">
            <v>4075000</v>
          </cell>
        </row>
        <row r="56">
          <cell r="C56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6">
          <cell r="C66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4">
          <cell r="C74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1">
          <cell r="C141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4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9.00390625" style="96" customWidth="1"/>
    <col min="2" max="2" width="75.875" style="96" customWidth="1"/>
    <col min="3" max="4" width="15.50390625" style="96" customWidth="1"/>
    <col min="5" max="16384" width="9.375" style="2" customWidth="1"/>
  </cols>
  <sheetData>
    <row r="1" spans="1:4" ht="15.75" customHeight="1">
      <c r="A1" s="1" t="s">
        <v>0</v>
      </c>
      <c r="B1" s="1"/>
      <c r="C1" s="1"/>
      <c r="D1" s="1"/>
    </row>
    <row r="2" spans="1:4" ht="15.75" customHeight="1" thickBot="1">
      <c r="A2" s="3" t="s">
        <v>1</v>
      </c>
      <c r="B2" s="3"/>
      <c r="C2" s="4"/>
      <c r="D2" s="5" t="str">
        <f>'[1]10.sz.mell'!G8</f>
        <v>Forintban!</v>
      </c>
    </row>
    <row r="3" spans="1:4" ht="37.5" customHeight="1" thickBot="1">
      <c r="A3" s="6" t="s">
        <v>2</v>
      </c>
      <c r="B3" s="7" t="s">
        <v>3</v>
      </c>
      <c r="C3" s="8" t="s">
        <v>4</v>
      </c>
      <c r="D3" s="9" t="str">
        <f>+'[1]1.1.sz.mell.'!C3</f>
        <v>2017. évi előirányzat</v>
      </c>
    </row>
    <row r="4" spans="1:4" s="14" customFormat="1" ht="12" customHeight="1" thickBot="1">
      <c r="A4" s="10" t="s">
        <v>5</v>
      </c>
      <c r="B4" s="11" t="s">
        <v>6</v>
      </c>
      <c r="C4" s="12" t="s">
        <v>7</v>
      </c>
      <c r="D4" s="13" t="s">
        <v>8</v>
      </c>
    </row>
    <row r="5" spans="1:4" s="19" customFormat="1" ht="12" customHeight="1" thickBot="1">
      <c r="A5" s="15" t="s">
        <v>9</v>
      </c>
      <c r="B5" s="16" t="s">
        <v>10</v>
      </c>
      <c r="C5" s="17">
        <f>+C6+C7+C8+C9+C10+C11</f>
        <v>1055342000</v>
      </c>
      <c r="D5" s="18">
        <f>SUM(D6:D11)</f>
        <v>1185422976</v>
      </c>
    </row>
    <row r="6" spans="1:4" s="19" customFormat="1" ht="12" customHeight="1">
      <c r="A6" s="20" t="s">
        <v>11</v>
      </c>
      <c r="B6" s="21" t="s">
        <v>12</v>
      </c>
      <c r="C6" s="22">
        <v>231988000</v>
      </c>
      <c r="D6" s="23">
        <f>'[2]1.1.sz.mell. '!C6</f>
        <v>228418282</v>
      </c>
    </row>
    <row r="7" spans="1:4" s="19" customFormat="1" ht="12" customHeight="1">
      <c r="A7" s="24" t="s">
        <v>13</v>
      </c>
      <c r="B7" s="25" t="s">
        <v>14</v>
      </c>
      <c r="C7" s="26">
        <v>217051000</v>
      </c>
      <c r="D7" s="27">
        <v>228569062</v>
      </c>
    </row>
    <row r="8" spans="1:4" s="19" customFormat="1" ht="12" customHeight="1">
      <c r="A8" s="24" t="s">
        <v>15</v>
      </c>
      <c r="B8" s="25" t="s">
        <v>16</v>
      </c>
      <c r="C8" s="26">
        <v>567601000</v>
      </c>
      <c r="D8" s="27">
        <f>'[2]1.1.sz.mell. '!C8</f>
        <v>505153065</v>
      </c>
    </row>
    <row r="9" spans="1:4" s="19" customFormat="1" ht="12" customHeight="1">
      <c r="A9" s="24" t="s">
        <v>17</v>
      </c>
      <c r="B9" s="25" t="s">
        <v>18</v>
      </c>
      <c r="C9" s="26">
        <v>26943000</v>
      </c>
      <c r="D9" s="27">
        <f>'[2]1.1.sz.mell. '!C9</f>
        <v>25891320</v>
      </c>
    </row>
    <row r="10" spans="1:4" s="19" customFormat="1" ht="12" customHeight="1">
      <c r="A10" s="24" t="s">
        <v>19</v>
      </c>
      <c r="B10" s="28" t="s">
        <v>20</v>
      </c>
      <c r="C10" s="26">
        <v>10020000</v>
      </c>
      <c r="D10" s="27">
        <f>'[2]1.1.sz.mell. '!C10</f>
        <v>197391247</v>
      </c>
    </row>
    <row r="11" spans="1:4" s="19" customFormat="1" ht="12" customHeight="1" thickBot="1">
      <c r="A11" s="29" t="s">
        <v>21</v>
      </c>
      <c r="B11" s="30" t="s">
        <v>22</v>
      </c>
      <c r="C11" s="26">
        <v>1739000</v>
      </c>
      <c r="D11" s="31">
        <f>'[2]1.1.sz.mell. '!C11</f>
        <v>0</v>
      </c>
    </row>
    <row r="12" spans="1:4" s="19" customFormat="1" ht="12" customHeight="1" thickBot="1">
      <c r="A12" s="15" t="s">
        <v>23</v>
      </c>
      <c r="B12" s="32" t="s">
        <v>24</v>
      </c>
      <c r="C12" s="17">
        <f>+C13+C14+C15+C16+C17</f>
        <v>781978000</v>
      </c>
      <c r="D12" s="18">
        <f>SUM(D13:D18)</f>
        <v>658422311</v>
      </c>
    </row>
    <row r="13" spans="1:4" s="19" customFormat="1" ht="12" customHeight="1">
      <c r="A13" s="20" t="s">
        <v>25</v>
      </c>
      <c r="B13" s="21" t="s">
        <v>26</v>
      </c>
      <c r="C13" s="22"/>
      <c r="D13" s="33">
        <f>'[2]1.1.sz.mell. '!C13</f>
        <v>0</v>
      </c>
    </row>
    <row r="14" spans="1:4" s="19" customFormat="1" ht="12" customHeight="1">
      <c r="A14" s="24" t="s">
        <v>27</v>
      </c>
      <c r="B14" s="25" t="s">
        <v>28</v>
      </c>
      <c r="C14" s="26"/>
      <c r="D14" s="34">
        <f>'[2]1.1.sz.mell. '!C14</f>
        <v>0</v>
      </c>
    </row>
    <row r="15" spans="1:4" s="19" customFormat="1" ht="12" customHeight="1">
      <c r="A15" s="24" t="s">
        <v>29</v>
      </c>
      <c r="B15" s="25" t="s">
        <v>30</v>
      </c>
      <c r="C15" s="26"/>
      <c r="D15" s="27">
        <f>'[2]1.1.sz.mell. '!C15</f>
        <v>0</v>
      </c>
    </row>
    <row r="16" spans="1:4" s="19" customFormat="1" ht="12" customHeight="1">
      <c r="A16" s="24" t="s">
        <v>31</v>
      </c>
      <c r="B16" s="25" t="s">
        <v>32</v>
      </c>
      <c r="C16" s="26"/>
      <c r="D16" s="27">
        <f>'[2]1.1.sz.mell. '!C16</f>
        <v>0</v>
      </c>
    </row>
    <row r="17" spans="1:4" s="19" customFormat="1" ht="12" customHeight="1">
      <c r="A17" s="24" t="s">
        <v>33</v>
      </c>
      <c r="B17" s="25" t="s">
        <v>34</v>
      </c>
      <c r="C17" s="26">
        <v>781978000</v>
      </c>
      <c r="D17" s="27">
        <v>658422311</v>
      </c>
    </row>
    <row r="18" spans="1:4" s="19" customFormat="1" ht="12" customHeight="1" thickBot="1">
      <c r="A18" s="29" t="s">
        <v>35</v>
      </c>
      <c r="B18" s="30" t="s">
        <v>36</v>
      </c>
      <c r="C18" s="35"/>
      <c r="D18" s="31">
        <f>'[2]1.1.sz.mell. '!C18</f>
        <v>0</v>
      </c>
    </row>
    <row r="19" spans="1:4" s="19" customFormat="1" ht="12" customHeight="1" thickBot="1">
      <c r="A19" s="15" t="s">
        <v>37</v>
      </c>
      <c r="B19" s="16" t="s">
        <v>38</v>
      </c>
      <c r="C19" s="17">
        <f>+C20+C21+C22+C23+C24</f>
        <v>37234000</v>
      </c>
      <c r="D19" s="18">
        <f>SUM(D20:D24)</f>
        <v>18976576</v>
      </c>
    </row>
    <row r="20" spans="1:4" s="19" customFormat="1" ht="12" customHeight="1">
      <c r="A20" s="20" t="s">
        <v>39</v>
      </c>
      <c r="B20" s="21" t="s">
        <v>40</v>
      </c>
      <c r="C20" s="22">
        <v>20895000</v>
      </c>
      <c r="D20" s="23">
        <f>'[2]1.1.sz.mell. '!C20</f>
        <v>0</v>
      </c>
    </row>
    <row r="21" spans="1:4" s="19" customFormat="1" ht="12" customHeight="1">
      <c r="A21" s="24" t="s">
        <v>41</v>
      </c>
      <c r="B21" s="25" t="s">
        <v>42</v>
      </c>
      <c r="C21" s="26"/>
      <c r="D21" s="27">
        <f>'[2]1.1.sz.mell. '!C21</f>
        <v>0</v>
      </c>
    </row>
    <row r="22" spans="1:4" s="19" customFormat="1" ht="12" customHeight="1">
      <c r="A22" s="24" t="s">
        <v>43</v>
      </c>
      <c r="B22" s="25" t="s">
        <v>44</v>
      </c>
      <c r="C22" s="26"/>
      <c r="D22" s="27">
        <f>'[2]1.1.sz.mell. '!C22</f>
        <v>0</v>
      </c>
    </row>
    <row r="23" spans="1:4" s="19" customFormat="1" ht="12" customHeight="1">
      <c r="A23" s="24" t="s">
        <v>45</v>
      </c>
      <c r="B23" s="25" t="s">
        <v>46</v>
      </c>
      <c r="C23" s="26"/>
      <c r="D23" s="27">
        <f>'[2]1.1.sz.mell. '!C23</f>
        <v>0</v>
      </c>
    </row>
    <row r="24" spans="1:4" s="19" customFormat="1" ht="12" customHeight="1">
      <c r="A24" s="24" t="s">
        <v>47</v>
      </c>
      <c r="B24" s="25" t="s">
        <v>48</v>
      </c>
      <c r="C24" s="26">
        <v>16339000</v>
      </c>
      <c r="D24" s="27">
        <f>'[2]1.1.sz.mell. '!C24</f>
        <v>18976576</v>
      </c>
    </row>
    <row r="25" spans="1:4" s="19" customFormat="1" ht="12" customHeight="1" thickBot="1">
      <c r="A25" s="29" t="s">
        <v>49</v>
      </c>
      <c r="B25" s="36" t="s">
        <v>50</v>
      </c>
      <c r="C25" s="35"/>
      <c r="D25" s="31">
        <f>'[2]1.1.sz.mell. '!C25</f>
        <v>3797300</v>
      </c>
    </row>
    <row r="26" spans="1:4" s="19" customFormat="1" ht="12" customHeight="1" thickBot="1">
      <c r="A26" s="15" t="s">
        <v>51</v>
      </c>
      <c r="B26" s="16" t="s">
        <v>52</v>
      </c>
      <c r="C26" s="37">
        <f>C27+C31+C32+C33</f>
        <v>363460000</v>
      </c>
      <c r="D26" s="18">
        <f>D27+D30+D31+D32+D33</f>
        <v>319390000</v>
      </c>
    </row>
    <row r="27" spans="1:4" s="19" customFormat="1" ht="12" customHeight="1">
      <c r="A27" s="20" t="s">
        <v>53</v>
      </c>
      <c r="B27" s="21" t="s">
        <v>54</v>
      </c>
      <c r="C27" s="22">
        <f>C28+C29+C30</f>
        <v>320640000</v>
      </c>
      <c r="D27" s="23">
        <f>SUM(D28:D29)</f>
        <v>282830000</v>
      </c>
    </row>
    <row r="28" spans="1:4" s="19" customFormat="1" ht="12" customHeight="1">
      <c r="A28" s="24" t="s">
        <v>55</v>
      </c>
      <c r="B28" s="25" t="s">
        <v>56</v>
      </c>
      <c r="C28" s="26">
        <v>83000000</v>
      </c>
      <c r="D28" s="27">
        <f>'[2]1.1.sz.mell. '!C28</f>
        <v>78990000</v>
      </c>
    </row>
    <row r="29" spans="1:4" s="19" customFormat="1" ht="12" customHeight="1">
      <c r="A29" s="24" t="s">
        <v>57</v>
      </c>
      <c r="B29" s="25" t="s">
        <v>58</v>
      </c>
      <c r="C29" s="26">
        <v>237500000</v>
      </c>
      <c r="D29" s="27">
        <f>'[2]1.1.sz.mell. '!C29</f>
        <v>203840000</v>
      </c>
    </row>
    <row r="30" spans="1:4" s="19" customFormat="1" ht="12" customHeight="1">
      <c r="A30" s="24" t="s">
        <v>59</v>
      </c>
      <c r="B30" s="25" t="s">
        <v>60</v>
      </c>
      <c r="C30" s="26">
        <v>140000</v>
      </c>
      <c r="D30" s="27">
        <f>'[2]1.1.sz.mell. '!C30</f>
        <v>0</v>
      </c>
    </row>
    <row r="31" spans="1:4" s="19" customFormat="1" ht="12" customHeight="1">
      <c r="A31" s="24" t="s">
        <v>61</v>
      </c>
      <c r="B31" s="25" t="s">
        <v>62</v>
      </c>
      <c r="C31" s="26">
        <v>28200000</v>
      </c>
      <c r="D31" s="27">
        <f>'[2]1.1.sz.mell. '!C31</f>
        <v>27000000</v>
      </c>
    </row>
    <row r="32" spans="1:4" s="19" customFormat="1" ht="12" customHeight="1">
      <c r="A32" s="24" t="s">
        <v>63</v>
      </c>
      <c r="B32" s="25" t="s">
        <v>64</v>
      </c>
      <c r="C32" s="26">
        <v>5620000</v>
      </c>
      <c r="D32" s="27">
        <f>'[2]1.1.sz.mell. '!C32</f>
        <v>60000</v>
      </c>
    </row>
    <row r="33" spans="1:4" s="19" customFormat="1" ht="12" customHeight="1" thickBot="1">
      <c r="A33" s="29" t="s">
        <v>65</v>
      </c>
      <c r="B33" s="36" t="s">
        <v>66</v>
      </c>
      <c r="C33" s="35">
        <v>9000000</v>
      </c>
      <c r="D33" s="31">
        <f>'[2]1.1.sz.mell. '!C33</f>
        <v>9500000</v>
      </c>
    </row>
    <row r="34" spans="1:4" s="19" customFormat="1" ht="12" customHeight="1" thickBot="1">
      <c r="A34" s="15" t="s">
        <v>67</v>
      </c>
      <c r="B34" s="16" t="s">
        <v>68</v>
      </c>
      <c r="C34" s="17">
        <f>SUM(C35:C45)</f>
        <v>457659000</v>
      </c>
      <c r="D34" s="18">
        <f>SUM(D35:D45)</f>
        <v>448324678</v>
      </c>
    </row>
    <row r="35" spans="1:4" s="19" customFormat="1" ht="12" customHeight="1">
      <c r="A35" s="20" t="s">
        <v>69</v>
      </c>
      <c r="B35" s="21" t="s">
        <v>70</v>
      </c>
      <c r="C35" s="22">
        <v>13400000</v>
      </c>
      <c r="D35" s="23">
        <f>'[2]1.1.sz.mell. '!C35</f>
        <v>13087000</v>
      </c>
    </row>
    <row r="36" spans="1:4" s="19" customFormat="1" ht="12" customHeight="1">
      <c r="A36" s="24" t="s">
        <v>71</v>
      </c>
      <c r="B36" s="25" t="s">
        <v>72</v>
      </c>
      <c r="C36" s="26">
        <v>98371000</v>
      </c>
      <c r="D36" s="27">
        <f>'[2]1.1.sz.mell. '!C36</f>
        <v>87991338</v>
      </c>
    </row>
    <row r="37" spans="1:4" s="19" customFormat="1" ht="12" customHeight="1">
      <c r="A37" s="24" t="s">
        <v>73</v>
      </c>
      <c r="B37" s="25" t="s">
        <v>74</v>
      </c>
      <c r="C37" s="26">
        <v>95710000</v>
      </c>
      <c r="D37" s="27">
        <f>'[2]1.1.sz.mell. '!C37</f>
        <v>95623340</v>
      </c>
    </row>
    <row r="38" spans="1:4" s="19" customFormat="1" ht="12" customHeight="1">
      <c r="A38" s="24" t="s">
        <v>75</v>
      </c>
      <c r="B38" s="25" t="s">
        <v>76</v>
      </c>
      <c r="C38" s="26">
        <v>376000</v>
      </c>
      <c r="D38" s="27">
        <f>'[2]1.1.sz.mell. '!C38</f>
        <v>430000</v>
      </c>
    </row>
    <row r="39" spans="1:4" s="19" customFormat="1" ht="12" customHeight="1">
      <c r="A39" s="24" t="s">
        <v>77</v>
      </c>
      <c r="B39" s="25" t="s">
        <v>78</v>
      </c>
      <c r="C39" s="26">
        <v>182275000</v>
      </c>
      <c r="D39" s="27">
        <f>'[2]1.1.sz.mell. '!C39</f>
        <v>182811402</v>
      </c>
    </row>
    <row r="40" spans="1:4" s="19" customFormat="1" ht="12" customHeight="1">
      <c r="A40" s="24" t="s">
        <v>79</v>
      </c>
      <c r="B40" s="25" t="s">
        <v>80</v>
      </c>
      <c r="C40" s="26">
        <v>43482000</v>
      </c>
      <c r="D40" s="27">
        <f>'[2]1.1.sz.mell. '!C40</f>
        <v>46003598</v>
      </c>
    </row>
    <row r="41" spans="1:4" s="19" customFormat="1" ht="12" customHeight="1">
      <c r="A41" s="24" t="s">
        <v>81</v>
      </c>
      <c r="B41" s="25" t="s">
        <v>82</v>
      </c>
      <c r="C41" s="26">
        <v>22424000</v>
      </c>
      <c r="D41" s="27">
        <f>'[2]1.1.sz.mell. '!C41</f>
        <v>21034000</v>
      </c>
    </row>
    <row r="42" spans="1:4" s="19" customFormat="1" ht="12" customHeight="1">
      <c r="A42" s="24" t="s">
        <v>83</v>
      </c>
      <c r="B42" s="25" t="s">
        <v>84</v>
      </c>
      <c r="C42" s="26">
        <v>21000</v>
      </c>
      <c r="D42" s="27">
        <f>'[2]1.1.sz.mell. '!C42</f>
        <v>40000</v>
      </c>
    </row>
    <row r="43" spans="1:4" s="19" customFormat="1" ht="12" customHeight="1">
      <c r="A43" s="24" t="s">
        <v>85</v>
      </c>
      <c r="B43" s="25" t="s">
        <v>86</v>
      </c>
      <c r="C43" s="38"/>
      <c r="D43" s="27">
        <f>'[2]1.1.sz.mell. '!C43</f>
        <v>0</v>
      </c>
    </row>
    <row r="44" spans="1:4" s="19" customFormat="1" ht="12" customHeight="1">
      <c r="A44" s="29" t="s">
        <v>87</v>
      </c>
      <c r="B44" s="36" t="s">
        <v>88</v>
      </c>
      <c r="C44" s="39">
        <v>500000</v>
      </c>
      <c r="D44" s="27">
        <f>'[2]1.1.sz.mell. '!C44</f>
        <v>500000</v>
      </c>
    </row>
    <row r="45" spans="1:4" s="19" customFormat="1" ht="12" customHeight="1" thickBot="1">
      <c r="A45" s="29" t="s">
        <v>89</v>
      </c>
      <c r="B45" s="30" t="s">
        <v>90</v>
      </c>
      <c r="C45" s="39">
        <v>1100000</v>
      </c>
      <c r="D45" s="31">
        <f>'[2]1.1.sz.mell. '!C45</f>
        <v>804000</v>
      </c>
    </row>
    <row r="46" spans="1:4" s="19" customFormat="1" ht="12" customHeight="1" thickBot="1">
      <c r="A46" s="15" t="s">
        <v>91</v>
      </c>
      <c r="B46" s="16" t="s">
        <v>92</v>
      </c>
      <c r="C46" s="17">
        <f>SUM(C47:C51)</f>
        <v>36253000</v>
      </c>
      <c r="D46" s="18">
        <f>SUM(D47:D51)</f>
        <v>47179000</v>
      </c>
    </row>
    <row r="47" spans="1:4" s="19" customFormat="1" ht="12" customHeight="1">
      <c r="A47" s="20" t="s">
        <v>93</v>
      </c>
      <c r="B47" s="21" t="s">
        <v>94</v>
      </c>
      <c r="C47" s="40"/>
      <c r="D47" s="33">
        <f>'[2]1.1.sz.mell. '!C47</f>
        <v>0</v>
      </c>
    </row>
    <row r="48" spans="1:4" s="19" customFormat="1" ht="12" customHeight="1">
      <c r="A48" s="24" t="s">
        <v>95</v>
      </c>
      <c r="B48" s="25" t="s">
        <v>96</v>
      </c>
      <c r="C48" s="38">
        <v>36043000</v>
      </c>
      <c r="D48" s="27">
        <f>'[2]1.1.sz.mell. '!C48</f>
        <v>47179000</v>
      </c>
    </row>
    <row r="49" spans="1:4" s="19" customFormat="1" ht="12" customHeight="1">
      <c r="A49" s="24" t="s">
        <v>97</v>
      </c>
      <c r="B49" s="25" t="s">
        <v>98</v>
      </c>
      <c r="C49" s="38">
        <v>210000</v>
      </c>
      <c r="D49" s="34">
        <f>'[2]1.1.sz.mell. '!C49</f>
        <v>0</v>
      </c>
    </row>
    <row r="50" spans="1:4" s="19" customFormat="1" ht="12" customHeight="1">
      <c r="A50" s="24" t="s">
        <v>99</v>
      </c>
      <c r="B50" s="25" t="s">
        <v>100</v>
      </c>
      <c r="C50" s="38"/>
      <c r="D50" s="34">
        <f>'[2]1.1.sz.mell. '!C50</f>
        <v>0</v>
      </c>
    </row>
    <row r="51" spans="1:4" s="19" customFormat="1" ht="12" customHeight="1" thickBot="1">
      <c r="A51" s="29" t="s">
        <v>101</v>
      </c>
      <c r="B51" s="30" t="s">
        <v>102</v>
      </c>
      <c r="C51" s="39"/>
      <c r="D51" s="41">
        <f>'[2]1.1.sz.mell. '!C51</f>
        <v>0</v>
      </c>
    </row>
    <row r="52" spans="1:4" s="19" customFormat="1" ht="12" customHeight="1" thickBot="1">
      <c r="A52" s="15" t="s">
        <v>103</v>
      </c>
      <c r="B52" s="16" t="s">
        <v>104</v>
      </c>
      <c r="C52" s="17">
        <f>SUM(C53:C55)</f>
        <v>17053000</v>
      </c>
      <c r="D52" s="18">
        <f>SUM(D53:D55)</f>
        <v>6024000</v>
      </c>
    </row>
    <row r="53" spans="1:4" s="19" customFormat="1" ht="12" customHeight="1">
      <c r="A53" s="20" t="s">
        <v>105</v>
      </c>
      <c r="B53" s="21" t="s">
        <v>106</v>
      </c>
      <c r="C53" s="22"/>
      <c r="D53" s="33">
        <f>'[2]1.1.sz.mell. '!C53</f>
        <v>0</v>
      </c>
    </row>
    <row r="54" spans="1:4" s="19" customFormat="1" ht="12" customHeight="1">
      <c r="A54" s="24" t="s">
        <v>107</v>
      </c>
      <c r="B54" s="25" t="s">
        <v>108</v>
      </c>
      <c r="C54" s="26">
        <v>3366000</v>
      </c>
      <c r="D54" s="27">
        <f>'[2]1.1.sz.mell. '!C54</f>
        <v>1949000</v>
      </c>
    </row>
    <row r="55" spans="1:4" s="19" customFormat="1" ht="12" customHeight="1">
      <c r="A55" s="24" t="s">
        <v>109</v>
      </c>
      <c r="B55" s="25" t="s">
        <v>110</v>
      </c>
      <c r="C55" s="26">
        <v>13687000</v>
      </c>
      <c r="D55" s="27">
        <f>'[2]1.1.sz.mell. '!C55</f>
        <v>4075000</v>
      </c>
    </row>
    <row r="56" spans="1:4" s="19" customFormat="1" ht="12" customHeight="1" thickBot="1">
      <c r="A56" s="29" t="s">
        <v>111</v>
      </c>
      <c r="B56" s="30" t="s">
        <v>112</v>
      </c>
      <c r="C56" s="35"/>
      <c r="D56" s="41">
        <f>'[2]1.1.sz.mell. '!C56</f>
        <v>0</v>
      </c>
    </row>
    <row r="57" spans="1:4" s="19" customFormat="1" ht="12" customHeight="1" thickBot="1">
      <c r="A57" s="15" t="s">
        <v>113</v>
      </c>
      <c r="B57" s="32" t="s">
        <v>114</v>
      </c>
      <c r="C57" s="17">
        <f>SUM(C58:C60)</f>
        <v>4228000</v>
      </c>
      <c r="D57" s="18">
        <f>SUM(D58:D61)</f>
        <v>0</v>
      </c>
    </row>
    <row r="58" spans="1:4" s="19" customFormat="1" ht="12" customHeight="1">
      <c r="A58" s="20" t="s">
        <v>115</v>
      </c>
      <c r="B58" s="21" t="s">
        <v>116</v>
      </c>
      <c r="C58" s="38"/>
      <c r="D58" s="33">
        <f>'[2]1.1.sz.mell. '!C58</f>
        <v>0</v>
      </c>
    </row>
    <row r="59" spans="1:4" s="19" customFormat="1" ht="12" customHeight="1">
      <c r="A59" s="24" t="s">
        <v>117</v>
      </c>
      <c r="B59" s="25" t="s">
        <v>118</v>
      </c>
      <c r="C59" s="38"/>
      <c r="D59" s="34">
        <f>'[2]1.1.sz.mell. '!C59</f>
        <v>0</v>
      </c>
    </row>
    <row r="60" spans="1:4" s="19" customFormat="1" ht="12" customHeight="1">
      <c r="A60" s="24" t="s">
        <v>119</v>
      </c>
      <c r="B60" s="25" t="s">
        <v>120</v>
      </c>
      <c r="C60" s="38">
        <v>4228000</v>
      </c>
      <c r="D60" s="34">
        <f>'[2]1.1.sz.mell. '!C60</f>
        <v>0</v>
      </c>
    </row>
    <row r="61" spans="1:4" s="19" customFormat="1" ht="12" customHeight="1" thickBot="1">
      <c r="A61" s="29" t="s">
        <v>121</v>
      </c>
      <c r="B61" s="30" t="s">
        <v>122</v>
      </c>
      <c r="C61" s="38"/>
      <c r="D61" s="41">
        <f>'[2]1.1.sz.mell. '!C61</f>
        <v>0</v>
      </c>
    </row>
    <row r="62" spans="1:4" s="19" customFormat="1" ht="12" customHeight="1" thickBot="1">
      <c r="A62" s="42" t="s">
        <v>123</v>
      </c>
      <c r="B62" s="16" t="s">
        <v>124</v>
      </c>
      <c r="C62" s="37">
        <f>+C5+C12+C19+C26+C34+C46+C52+C57</f>
        <v>2753207000</v>
      </c>
      <c r="D62" s="18">
        <f>D5+D12+D19+D26+D34+D46+D52+D57</f>
        <v>2683739541</v>
      </c>
    </row>
    <row r="63" spans="1:4" s="19" customFormat="1" ht="12" customHeight="1" thickBot="1">
      <c r="A63" s="43" t="s">
        <v>125</v>
      </c>
      <c r="B63" s="32" t="s">
        <v>126</v>
      </c>
      <c r="C63" s="17">
        <f>SUM(C64:C66)</f>
        <v>160303000</v>
      </c>
      <c r="D63" s="18">
        <f>SUM(D64:D66)</f>
        <v>144100000</v>
      </c>
    </row>
    <row r="64" spans="1:4" s="19" customFormat="1" ht="12" customHeight="1">
      <c r="A64" s="20" t="s">
        <v>127</v>
      </c>
      <c r="B64" s="21" t="s">
        <v>128</v>
      </c>
      <c r="C64" s="38">
        <v>60303000</v>
      </c>
      <c r="D64" s="23">
        <v>44100000</v>
      </c>
    </row>
    <row r="65" spans="1:4" s="19" customFormat="1" ht="12" customHeight="1">
      <c r="A65" s="24" t="s">
        <v>129</v>
      </c>
      <c r="B65" s="25" t="s">
        <v>130</v>
      </c>
      <c r="C65" s="38">
        <v>100000000</v>
      </c>
      <c r="D65" s="27">
        <v>100000000</v>
      </c>
    </row>
    <row r="66" spans="1:4" s="19" customFormat="1" ht="12" customHeight="1" thickBot="1">
      <c r="A66" s="29" t="s">
        <v>131</v>
      </c>
      <c r="B66" s="44" t="s">
        <v>132</v>
      </c>
      <c r="C66" s="38"/>
      <c r="D66" s="41">
        <f>'[2]1.1.sz.mell. '!C66</f>
        <v>0</v>
      </c>
    </row>
    <row r="67" spans="1:4" s="19" customFormat="1" ht="12" customHeight="1" thickBot="1">
      <c r="A67" s="43" t="s">
        <v>133</v>
      </c>
      <c r="B67" s="32" t="s">
        <v>134</v>
      </c>
      <c r="C67" s="17">
        <f>SUM(C68:C71)</f>
        <v>0</v>
      </c>
      <c r="D67" s="18">
        <f>SUM(D68:D71)</f>
        <v>0</v>
      </c>
    </row>
    <row r="68" spans="1:4" s="19" customFormat="1" ht="12" customHeight="1">
      <c r="A68" s="20" t="s">
        <v>135</v>
      </c>
      <c r="B68" s="21" t="s">
        <v>136</v>
      </c>
      <c r="C68" s="38"/>
      <c r="D68" s="33">
        <f>'[2]1.1.sz.mell. '!C68</f>
        <v>0</v>
      </c>
    </row>
    <row r="69" spans="1:4" s="19" customFormat="1" ht="17.25" customHeight="1">
      <c r="A69" s="24" t="s">
        <v>137</v>
      </c>
      <c r="B69" s="25" t="s">
        <v>138</v>
      </c>
      <c r="C69" s="38"/>
      <c r="D69" s="34">
        <f>'[2]1.1.sz.mell. '!C69</f>
        <v>0</v>
      </c>
    </row>
    <row r="70" spans="1:4" s="19" customFormat="1" ht="12" customHeight="1">
      <c r="A70" s="24" t="s">
        <v>139</v>
      </c>
      <c r="B70" s="25" t="s">
        <v>140</v>
      </c>
      <c r="C70" s="38"/>
      <c r="D70" s="34">
        <f>'[2]1.1.sz.mell. '!C70</f>
        <v>0</v>
      </c>
    </row>
    <row r="71" spans="1:4" s="19" customFormat="1" ht="12" customHeight="1" thickBot="1">
      <c r="A71" s="29" t="s">
        <v>141</v>
      </c>
      <c r="B71" s="30" t="s">
        <v>142</v>
      </c>
      <c r="C71" s="38"/>
      <c r="D71" s="41">
        <f>'[2]1.1.sz.mell. '!C71</f>
        <v>0</v>
      </c>
    </row>
    <row r="72" spans="1:4" s="19" customFormat="1" ht="12" customHeight="1" thickBot="1">
      <c r="A72" s="43" t="s">
        <v>143</v>
      </c>
      <c r="B72" s="32" t="s">
        <v>144</v>
      </c>
      <c r="C72" s="17">
        <f>SUM(C73:C74)</f>
        <v>264948000</v>
      </c>
      <c r="D72" s="18">
        <f>SUM(D73:D74)</f>
        <v>292999415</v>
      </c>
    </row>
    <row r="73" spans="1:4" s="19" customFormat="1" ht="12" customHeight="1">
      <c r="A73" s="20" t="s">
        <v>145</v>
      </c>
      <c r="B73" s="21" t="s">
        <v>146</v>
      </c>
      <c r="C73" s="38">
        <v>264948000</v>
      </c>
      <c r="D73" s="23">
        <v>292999415</v>
      </c>
    </row>
    <row r="74" spans="1:4" s="19" customFormat="1" ht="12" customHeight="1" thickBot="1">
      <c r="A74" s="29" t="s">
        <v>147</v>
      </c>
      <c r="B74" s="30" t="s">
        <v>148</v>
      </c>
      <c r="C74" s="38"/>
      <c r="D74" s="41">
        <f>'[2]1.1.sz.mell. '!C74</f>
        <v>0</v>
      </c>
    </row>
    <row r="75" spans="1:4" s="19" customFormat="1" ht="12" customHeight="1" thickBot="1">
      <c r="A75" s="43" t="s">
        <v>149</v>
      </c>
      <c r="B75" s="32" t="s">
        <v>150</v>
      </c>
      <c r="C75" s="17">
        <f>SUM(C76:C78)</f>
        <v>0</v>
      </c>
      <c r="D75" s="18">
        <f>SUM(D76:D78)</f>
        <v>0</v>
      </c>
    </row>
    <row r="76" spans="1:4" s="19" customFormat="1" ht="12" customHeight="1">
      <c r="A76" s="20" t="s">
        <v>151</v>
      </c>
      <c r="B76" s="21" t="s">
        <v>152</v>
      </c>
      <c r="C76" s="38"/>
      <c r="D76" s="33">
        <f>'[2]1.1.sz.mell. '!C76</f>
        <v>0</v>
      </c>
    </row>
    <row r="77" spans="1:4" s="19" customFormat="1" ht="12" customHeight="1">
      <c r="A77" s="24" t="s">
        <v>153</v>
      </c>
      <c r="B77" s="25" t="s">
        <v>154</v>
      </c>
      <c r="C77" s="38"/>
      <c r="D77" s="34">
        <f>'[2]1.1.sz.mell. '!C77</f>
        <v>0</v>
      </c>
    </row>
    <row r="78" spans="1:4" s="19" customFormat="1" ht="12" customHeight="1" thickBot="1">
      <c r="A78" s="29" t="s">
        <v>155</v>
      </c>
      <c r="B78" s="30" t="s">
        <v>156</v>
      </c>
      <c r="C78" s="38"/>
      <c r="D78" s="41">
        <f>'[2]1.1.sz.mell. '!C78</f>
        <v>0</v>
      </c>
    </row>
    <row r="79" spans="1:4" s="19" customFormat="1" ht="12" customHeight="1" thickBot="1">
      <c r="A79" s="43" t="s">
        <v>157</v>
      </c>
      <c r="B79" s="32" t="s">
        <v>158</v>
      </c>
      <c r="C79" s="17">
        <f>SUM(C80:C83)</f>
        <v>0</v>
      </c>
      <c r="D79" s="18">
        <f>SUM(D80:D83)</f>
        <v>0</v>
      </c>
    </row>
    <row r="80" spans="1:4" s="19" customFormat="1" ht="12" customHeight="1">
      <c r="A80" s="45" t="s">
        <v>159</v>
      </c>
      <c r="B80" s="21" t="s">
        <v>160</v>
      </c>
      <c r="C80" s="38"/>
      <c r="D80" s="33">
        <f>'[2]1.1.sz.mell. '!C80</f>
        <v>0</v>
      </c>
    </row>
    <row r="81" spans="1:4" s="19" customFormat="1" ht="12" customHeight="1">
      <c r="A81" s="46" t="s">
        <v>161</v>
      </c>
      <c r="B81" s="25" t="s">
        <v>162</v>
      </c>
      <c r="C81" s="38"/>
      <c r="D81" s="34">
        <f>'[2]1.1.sz.mell. '!C81</f>
        <v>0</v>
      </c>
    </row>
    <row r="82" spans="1:4" s="19" customFormat="1" ht="12" customHeight="1">
      <c r="A82" s="46" t="s">
        <v>163</v>
      </c>
      <c r="B82" s="25" t="s">
        <v>164</v>
      </c>
      <c r="C82" s="38"/>
      <c r="D82" s="34">
        <f>'[2]1.1.sz.mell. '!C82</f>
        <v>0</v>
      </c>
    </row>
    <row r="83" spans="1:4" s="19" customFormat="1" ht="12" customHeight="1" thickBot="1">
      <c r="A83" s="47" t="s">
        <v>165</v>
      </c>
      <c r="B83" s="30" t="s">
        <v>166</v>
      </c>
      <c r="C83" s="38"/>
      <c r="D83" s="41">
        <f>'[2]1.1.sz.mell. '!C83</f>
        <v>0</v>
      </c>
    </row>
    <row r="84" spans="1:4" s="19" customFormat="1" ht="12" customHeight="1" thickBot="1">
      <c r="A84" s="43" t="s">
        <v>167</v>
      </c>
      <c r="B84" s="32" t="s">
        <v>168</v>
      </c>
      <c r="C84" s="48"/>
      <c r="D84" s="18">
        <v>0</v>
      </c>
    </row>
    <row r="85" spans="1:4" s="19" customFormat="1" ht="12" customHeight="1" thickBot="1">
      <c r="A85" s="43" t="s">
        <v>169</v>
      </c>
      <c r="B85" s="32" t="s">
        <v>170</v>
      </c>
      <c r="C85" s="48"/>
      <c r="D85" s="18"/>
    </row>
    <row r="86" spans="1:4" s="19" customFormat="1" ht="12" customHeight="1" thickBot="1">
      <c r="A86" s="43" t="s">
        <v>171</v>
      </c>
      <c r="B86" s="49" t="s">
        <v>172</v>
      </c>
      <c r="C86" s="37">
        <f>+C63+C67+C72+C75+C79+C85+C84</f>
        <v>425251000</v>
      </c>
      <c r="D86" s="18">
        <f>+D63+D67+D72+D75+D79+D85+D84</f>
        <v>437099415</v>
      </c>
    </row>
    <row r="87" spans="1:4" s="19" customFormat="1" ht="12" customHeight="1" thickBot="1">
      <c r="A87" s="50" t="s">
        <v>173</v>
      </c>
      <c r="B87" s="51" t="s">
        <v>174</v>
      </c>
      <c r="C87" s="37">
        <f>+C62+C86</f>
        <v>3178458000</v>
      </c>
      <c r="D87" s="18">
        <f>+D62+D86</f>
        <v>3120838956</v>
      </c>
    </row>
    <row r="88" spans="1:4" s="19" customFormat="1" ht="12" customHeight="1">
      <c r="A88" s="52"/>
      <c r="B88" s="53"/>
      <c r="C88" s="54"/>
      <c r="D88" s="55"/>
    </row>
    <row r="89" spans="1:4" s="19" customFormat="1" ht="12" customHeight="1">
      <c r="A89" s="1" t="s">
        <v>175</v>
      </c>
      <c r="B89" s="1"/>
      <c r="C89" s="1"/>
      <c r="D89" s="1"/>
    </row>
    <row r="90" spans="1:4" s="19" customFormat="1" ht="12" customHeight="1" thickBot="1">
      <c r="A90" s="56" t="s">
        <v>176</v>
      </c>
      <c r="B90" s="56"/>
      <c r="C90" s="4"/>
      <c r="D90" s="57" t="str">
        <f>D2</f>
        <v>Forintban!</v>
      </c>
    </row>
    <row r="91" spans="1:4" s="19" customFormat="1" ht="24" customHeight="1" thickBot="1">
      <c r="A91" s="6" t="s">
        <v>177</v>
      </c>
      <c r="B91" s="7" t="s">
        <v>178</v>
      </c>
      <c r="C91" s="7" t="str">
        <f>+C3</f>
        <v>2016. évi módosított előirányzat</v>
      </c>
      <c r="D91" s="58" t="str">
        <f>+D3</f>
        <v>2017. évi előirányzat</v>
      </c>
    </row>
    <row r="92" spans="1:4" s="19" customFormat="1" ht="12" customHeight="1" thickBot="1">
      <c r="A92" s="10" t="s">
        <v>5</v>
      </c>
      <c r="B92" s="11" t="s">
        <v>6</v>
      </c>
      <c r="C92" s="11" t="s">
        <v>7</v>
      </c>
      <c r="D92" s="59" t="s">
        <v>8</v>
      </c>
    </row>
    <row r="93" spans="1:4" s="19" customFormat="1" ht="15" customHeight="1" thickBot="1">
      <c r="A93" s="60" t="s">
        <v>9</v>
      </c>
      <c r="B93" s="61" t="s">
        <v>179</v>
      </c>
      <c r="C93" s="62">
        <f>C94+C95+C96+C97+C98+C111</f>
        <v>2906143000</v>
      </c>
      <c r="D93" s="63">
        <f>D94+D95+D96+D97+D98+D111</f>
        <v>2785355588</v>
      </c>
    </row>
    <row r="94" spans="1:4" s="19" customFormat="1" ht="12.75" customHeight="1">
      <c r="A94" s="64" t="s">
        <v>11</v>
      </c>
      <c r="B94" s="65" t="s">
        <v>180</v>
      </c>
      <c r="C94" s="66">
        <v>1371432000</v>
      </c>
      <c r="D94" s="67">
        <v>1344140843</v>
      </c>
    </row>
    <row r="95" spans="1:4" ht="16.5" customHeight="1">
      <c r="A95" s="24" t="s">
        <v>13</v>
      </c>
      <c r="B95" s="68" t="s">
        <v>181</v>
      </c>
      <c r="C95" s="26">
        <v>295923000</v>
      </c>
      <c r="D95" s="69">
        <v>254785602</v>
      </c>
    </row>
    <row r="96" spans="1:4" ht="15.75">
      <c r="A96" s="24" t="s">
        <v>15</v>
      </c>
      <c r="B96" s="68" t="s">
        <v>182</v>
      </c>
      <c r="C96" s="35">
        <v>893999000</v>
      </c>
      <c r="D96" s="69">
        <v>946056354</v>
      </c>
    </row>
    <row r="97" spans="1:4" s="14" customFormat="1" ht="12" customHeight="1">
      <c r="A97" s="24" t="s">
        <v>17</v>
      </c>
      <c r="B97" s="70" t="s">
        <v>183</v>
      </c>
      <c r="C97" s="35">
        <v>76171000</v>
      </c>
      <c r="D97" s="69">
        <v>95230000</v>
      </c>
    </row>
    <row r="98" spans="1:4" ht="12" customHeight="1">
      <c r="A98" s="24" t="s">
        <v>184</v>
      </c>
      <c r="B98" s="71" t="s">
        <v>185</v>
      </c>
      <c r="C98" s="35">
        <v>183928000</v>
      </c>
      <c r="D98" s="69">
        <f>40666500+6600000</f>
        <v>47266500</v>
      </c>
    </row>
    <row r="99" spans="1:4" ht="12" customHeight="1">
      <c r="A99" s="24" t="s">
        <v>21</v>
      </c>
      <c r="B99" s="68" t="s">
        <v>186</v>
      </c>
      <c r="C99" s="35">
        <v>6599000</v>
      </c>
      <c r="D99" s="69">
        <v>1500</v>
      </c>
    </row>
    <row r="100" spans="1:4" ht="12" customHeight="1">
      <c r="A100" s="24" t="s">
        <v>187</v>
      </c>
      <c r="B100" s="72" t="s">
        <v>188</v>
      </c>
      <c r="C100" s="35"/>
      <c r="D100" s="69">
        <f>'[2]1.1.sz.mell. '!C100</f>
        <v>0</v>
      </c>
    </row>
    <row r="101" spans="1:4" ht="12" customHeight="1">
      <c r="A101" s="24" t="s">
        <v>189</v>
      </c>
      <c r="B101" s="72" t="s">
        <v>190</v>
      </c>
      <c r="C101" s="35"/>
      <c r="D101" s="69">
        <f>'[2]1.1.sz.mell. '!C101</f>
        <v>0</v>
      </c>
    </row>
    <row r="102" spans="1:4" ht="12" customHeight="1">
      <c r="A102" s="24" t="s">
        <v>191</v>
      </c>
      <c r="B102" s="73" t="s">
        <v>192</v>
      </c>
      <c r="C102" s="35"/>
      <c r="D102" s="69">
        <f>'[2]1.1.sz.mell. '!C102</f>
        <v>0</v>
      </c>
    </row>
    <row r="103" spans="1:4" ht="12" customHeight="1">
      <c r="A103" s="24" t="s">
        <v>193</v>
      </c>
      <c r="B103" s="74" t="s">
        <v>194</v>
      </c>
      <c r="C103" s="35"/>
      <c r="D103" s="69">
        <f>'[2]1.1.sz.mell. '!C103</f>
        <v>0</v>
      </c>
    </row>
    <row r="104" spans="1:4" ht="12" customHeight="1">
      <c r="A104" s="24" t="s">
        <v>195</v>
      </c>
      <c r="B104" s="74" t="s">
        <v>196</v>
      </c>
      <c r="C104" s="35"/>
      <c r="D104" s="69">
        <f>'[2]1.1.sz.mell. '!C104</f>
        <v>0</v>
      </c>
    </row>
    <row r="105" spans="1:4" ht="12" customHeight="1">
      <c r="A105" s="24" t="s">
        <v>197</v>
      </c>
      <c r="B105" s="73" t="s">
        <v>198</v>
      </c>
      <c r="C105" s="35">
        <v>113427000</v>
      </c>
      <c r="D105" s="69">
        <f>'[2]1.1.sz.mell. '!C105</f>
        <v>0</v>
      </c>
    </row>
    <row r="106" spans="1:4" ht="12" customHeight="1">
      <c r="A106" s="24" t="s">
        <v>199</v>
      </c>
      <c r="B106" s="73" t="s">
        <v>200</v>
      </c>
      <c r="C106" s="35"/>
      <c r="D106" s="69">
        <f>'[2]1.1.sz.mell. '!C106</f>
        <v>0</v>
      </c>
    </row>
    <row r="107" spans="1:4" ht="12" customHeight="1">
      <c r="A107" s="24" t="s">
        <v>201</v>
      </c>
      <c r="B107" s="74" t="s">
        <v>202</v>
      </c>
      <c r="C107" s="35"/>
      <c r="D107" s="69">
        <f>'[2]1.1.sz.mell. '!C107</f>
        <v>0</v>
      </c>
    </row>
    <row r="108" spans="1:4" ht="12" customHeight="1">
      <c r="A108" s="75" t="s">
        <v>203</v>
      </c>
      <c r="B108" s="72" t="s">
        <v>204</v>
      </c>
      <c r="C108" s="35"/>
      <c r="D108" s="69">
        <f>'[2]1.1.sz.mell. '!C108</f>
        <v>0</v>
      </c>
    </row>
    <row r="109" spans="1:4" ht="12" customHeight="1">
      <c r="A109" s="24" t="s">
        <v>205</v>
      </c>
      <c r="B109" s="72" t="s">
        <v>206</v>
      </c>
      <c r="C109" s="35"/>
      <c r="D109" s="69">
        <f>'[2]1.1.sz.mell. '!C109</f>
        <v>0</v>
      </c>
    </row>
    <row r="110" spans="1:4" ht="12" customHeight="1">
      <c r="A110" s="29" t="s">
        <v>207</v>
      </c>
      <c r="B110" s="72" t="s">
        <v>208</v>
      </c>
      <c r="C110" s="35">
        <v>63902000</v>
      </c>
      <c r="D110" s="69">
        <f>40665000+6600000</f>
        <v>47265000</v>
      </c>
    </row>
    <row r="111" spans="1:4" ht="12" customHeight="1">
      <c r="A111" s="24" t="s">
        <v>209</v>
      </c>
      <c r="B111" s="70" t="s">
        <v>210</v>
      </c>
      <c r="C111" s="26">
        <v>84690000</v>
      </c>
      <c r="D111" s="69">
        <f>SUM(D112:D113)</f>
        <v>97876289</v>
      </c>
    </row>
    <row r="112" spans="1:4" ht="12" customHeight="1">
      <c r="A112" s="24" t="s">
        <v>211</v>
      </c>
      <c r="B112" s="68" t="s">
        <v>212</v>
      </c>
      <c r="C112" s="26">
        <v>908000</v>
      </c>
      <c r="D112" s="69">
        <v>19547075</v>
      </c>
    </row>
    <row r="113" spans="1:4" ht="12" customHeight="1" thickBot="1">
      <c r="A113" s="76" t="s">
        <v>213</v>
      </c>
      <c r="B113" s="77" t="s">
        <v>214</v>
      </c>
      <c r="C113" s="78">
        <v>83782000</v>
      </c>
      <c r="D113" s="79">
        <f>86277214-7948000</f>
        <v>78329214</v>
      </c>
    </row>
    <row r="114" spans="1:4" ht="12" customHeight="1" thickBot="1">
      <c r="A114" s="80" t="s">
        <v>23</v>
      </c>
      <c r="B114" s="81" t="s">
        <v>215</v>
      </c>
      <c r="C114" s="82">
        <f>+C115+C117+C119</f>
        <v>135468000</v>
      </c>
      <c r="D114" s="63">
        <f>+D115+D117+D119</f>
        <v>197157436</v>
      </c>
    </row>
    <row r="115" spans="1:4" ht="12" customHeight="1">
      <c r="A115" s="20" t="s">
        <v>25</v>
      </c>
      <c r="B115" s="68" t="s">
        <v>216</v>
      </c>
      <c r="C115" s="22">
        <v>78647000</v>
      </c>
      <c r="D115" s="67">
        <v>63069533</v>
      </c>
    </row>
    <row r="116" spans="1:4" ht="15.75">
      <c r="A116" s="20" t="s">
        <v>27</v>
      </c>
      <c r="B116" s="83" t="s">
        <v>217</v>
      </c>
      <c r="C116" s="22"/>
      <c r="D116" s="69">
        <v>14492698</v>
      </c>
    </row>
    <row r="117" spans="1:4" ht="12" customHeight="1">
      <c r="A117" s="20" t="s">
        <v>29</v>
      </c>
      <c r="B117" s="83" t="s">
        <v>218</v>
      </c>
      <c r="C117" s="26">
        <v>46476000</v>
      </c>
      <c r="D117" s="69">
        <v>88267903</v>
      </c>
    </row>
    <row r="118" spans="1:4" ht="12" customHeight="1">
      <c r="A118" s="20" t="s">
        <v>31</v>
      </c>
      <c r="B118" s="83" t="s">
        <v>219</v>
      </c>
      <c r="C118" s="26"/>
      <c r="D118" s="69">
        <v>53340000</v>
      </c>
    </row>
    <row r="119" spans="1:4" ht="12" customHeight="1">
      <c r="A119" s="20" t="s">
        <v>33</v>
      </c>
      <c r="B119" s="30" t="s">
        <v>220</v>
      </c>
      <c r="C119" s="26">
        <v>10345000</v>
      </c>
      <c r="D119" s="69">
        <f>44472000+1348000</f>
        <v>45820000</v>
      </c>
    </row>
    <row r="120" spans="1:4" ht="12" customHeight="1">
      <c r="A120" s="20" t="s">
        <v>35</v>
      </c>
      <c r="B120" s="28" t="s">
        <v>221</v>
      </c>
      <c r="C120" s="26"/>
      <c r="D120" s="69">
        <f>'[2]1.1.sz.mell. '!C120</f>
        <v>0</v>
      </c>
    </row>
    <row r="121" spans="1:4" ht="12" customHeight="1">
      <c r="A121" s="20" t="s">
        <v>222</v>
      </c>
      <c r="B121" s="84" t="s">
        <v>223</v>
      </c>
      <c r="C121" s="26"/>
      <c r="D121" s="69">
        <f>'[2]1.1.sz.mell. '!C121</f>
        <v>0</v>
      </c>
    </row>
    <row r="122" spans="1:4" ht="12" customHeight="1">
      <c r="A122" s="20" t="s">
        <v>224</v>
      </c>
      <c r="B122" s="74" t="s">
        <v>196</v>
      </c>
      <c r="C122" s="26"/>
      <c r="D122" s="69">
        <f>'[2]1.1.sz.mell. '!C122</f>
        <v>0</v>
      </c>
    </row>
    <row r="123" spans="1:4" ht="12" customHeight="1">
      <c r="A123" s="20" t="s">
        <v>225</v>
      </c>
      <c r="B123" s="74" t="s">
        <v>226</v>
      </c>
      <c r="C123" s="26"/>
      <c r="D123" s="69">
        <f>'[2]1.1.sz.mell. '!C123</f>
        <v>0</v>
      </c>
    </row>
    <row r="124" spans="1:4" ht="12" customHeight="1">
      <c r="A124" s="20" t="s">
        <v>227</v>
      </c>
      <c r="B124" s="74" t="s">
        <v>228</v>
      </c>
      <c r="C124" s="26"/>
      <c r="D124" s="69">
        <f>'[2]1.1.sz.mell. '!C124</f>
        <v>0</v>
      </c>
    </row>
    <row r="125" spans="1:4" ht="12" customHeight="1">
      <c r="A125" s="20" t="s">
        <v>229</v>
      </c>
      <c r="B125" s="74" t="s">
        <v>202</v>
      </c>
      <c r="C125" s="26"/>
      <c r="D125" s="69">
        <f>'[2]1.1.sz.mell. '!C125</f>
        <v>0</v>
      </c>
    </row>
    <row r="126" spans="1:4" ht="12" customHeight="1">
      <c r="A126" s="20" t="s">
        <v>230</v>
      </c>
      <c r="B126" s="74" t="s">
        <v>231</v>
      </c>
      <c r="C126" s="26"/>
      <c r="D126" s="69">
        <f>'[2]1.1.sz.mell. '!C126</f>
        <v>0</v>
      </c>
    </row>
    <row r="127" spans="1:4" ht="12" customHeight="1" thickBot="1">
      <c r="A127" s="75" t="s">
        <v>232</v>
      </c>
      <c r="B127" s="74" t="s">
        <v>233</v>
      </c>
      <c r="C127" s="35">
        <v>10345000</v>
      </c>
      <c r="D127" s="79">
        <f>44472000+1348000</f>
        <v>45820000</v>
      </c>
    </row>
    <row r="128" spans="1:4" ht="12" customHeight="1" thickBot="1">
      <c r="A128" s="15" t="s">
        <v>37</v>
      </c>
      <c r="B128" s="85" t="s">
        <v>234</v>
      </c>
      <c r="C128" s="86">
        <f>+C93+C114</f>
        <v>3041611000</v>
      </c>
      <c r="D128" s="86">
        <f>+D93+D114</f>
        <v>2982513024</v>
      </c>
    </row>
    <row r="129" spans="1:4" ht="12" customHeight="1" thickBot="1">
      <c r="A129" s="15" t="s">
        <v>235</v>
      </c>
      <c r="B129" s="85" t="s">
        <v>236</v>
      </c>
      <c r="C129" s="86">
        <f>+C130+C131+C132</f>
        <v>103545000</v>
      </c>
      <c r="D129" s="86">
        <f>+D130+D131+D132</f>
        <v>103161000</v>
      </c>
    </row>
    <row r="130" spans="1:4" ht="12" customHeight="1">
      <c r="A130" s="20" t="s">
        <v>53</v>
      </c>
      <c r="B130" s="83" t="s">
        <v>237</v>
      </c>
      <c r="C130" s="26">
        <v>3545000</v>
      </c>
      <c r="D130" s="67">
        <v>3161000</v>
      </c>
    </row>
    <row r="131" spans="1:4" ht="12" customHeight="1">
      <c r="A131" s="20" t="s">
        <v>55</v>
      </c>
      <c r="B131" s="83" t="s">
        <v>238</v>
      </c>
      <c r="C131" s="26">
        <v>100000000</v>
      </c>
      <c r="D131" s="69">
        <v>100000000</v>
      </c>
    </row>
    <row r="132" spans="1:4" ht="12" customHeight="1" thickBot="1">
      <c r="A132" s="75" t="s">
        <v>57</v>
      </c>
      <c r="B132" s="83" t="s">
        <v>239</v>
      </c>
      <c r="C132" s="26"/>
      <c r="D132" s="79">
        <f>'[2]1.1.sz.mell. '!C132</f>
        <v>0</v>
      </c>
    </row>
    <row r="133" spans="1:4" ht="12" customHeight="1" thickBot="1">
      <c r="A133" s="15" t="s">
        <v>67</v>
      </c>
      <c r="B133" s="85" t="s">
        <v>240</v>
      </c>
      <c r="C133" s="86">
        <f>SUM(C134:C139)</f>
        <v>0</v>
      </c>
      <c r="D133" s="87">
        <f>'[2]1.1.sz.mell. '!C133</f>
        <v>0</v>
      </c>
    </row>
    <row r="134" spans="1:4" ht="12" customHeight="1">
      <c r="A134" s="20" t="s">
        <v>69</v>
      </c>
      <c r="B134" s="88" t="s">
        <v>241</v>
      </c>
      <c r="C134" s="26"/>
      <c r="D134" s="67">
        <f>'[2]1.1.sz.mell. '!C134</f>
        <v>0</v>
      </c>
    </row>
    <row r="135" spans="1:4" ht="12" customHeight="1">
      <c r="A135" s="20" t="s">
        <v>71</v>
      </c>
      <c r="B135" s="88" t="s">
        <v>242</v>
      </c>
      <c r="C135" s="26"/>
      <c r="D135" s="69">
        <f>'[2]1.1.sz.mell. '!C135</f>
        <v>0</v>
      </c>
    </row>
    <row r="136" spans="1:4" ht="12" customHeight="1">
      <c r="A136" s="20" t="s">
        <v>73</v>
      </c>
      <c r="B136" s="88" t="s">
        <v>243</v>
      </c>
      <c r="C136" s="26"/>
      <c r="D136" s="69">
        <f>'[2]1.1.sz.mell. '!C136</f>
        <v>0</v>
      </c>
    </row>
    <row r="137" spans="1:4" ht="12" customHeight="1">
      <c r="A137" s="20" t="s">
        <v>75</v>
      </c>
      <c r="B137" s="88" t="s">
        <v>244</v>
      </c>
      <c r="C137" s="26"/>
      <c r="D137" s="69">
        <f>'[2]1.1.sz.mell. '!C137</f>
        <v>0</v>
      </c>
    </row>
    <row r="138" spans="1:4" ht="12" customHeight="1">
      <c r="A138" s="20" t="s">
        <v>77</v>
      </c>
      <c r="B138" s="88" t="s">
        <v>245</v>
      </c>
      <c r="C138" s="26"/>
      <c r="D138" s="69">
        <f>'[2]1.1.sz.mell. '!C138</f>
        <v>0</v>
      </c>
    </row>
    <row r="139" spans="1:4" ht="12" customHeight="1" thickBot="1">
      <c r="A139" s="75" t="s">
        <v>79</v>
      </c>
      <c r="B139" s="88" t="s">
        <v>246</v>
      </c>
      <c r="C139" s="26"/>
      <c r="D139" s="79">
        <f>'[2]1.1.sz.mell. '!C139</f>
        <v>0</v>
      </c>
    </row>
    <row r="140" spans="1:4" ht="12" customHeight="1" thickBot="1">
      <c r="A140" s="15" t="s">
        <v>91</v>
      </c>
      <c r="B140" s="85" t="s">
        <v>247</v>
      </c>
      <c r="C140" s="89">
        <f>+C141+C142+C143+C144</f>
        <v>33302000</v>
      </c>
      <c r="D140" s="89">
        <f>+D141+D142+D143+D144</f>
        <v>35164932</v>
      </c>
    </row>
    <row r="141" spans="1:4" ht="12" customHeight="1">
      <c r="A141" s="20" t="s">
        <v>93</v>
      </c>
      <c r="B141" s="88" t="s">
        <v>248</v>
      </c>
      <c r="C141" s="26"/>
      <c r="D141" s="67">
        <f>'[2]1.1.sz.mell. '!C141</f>
        <v>0</v>
      </c>
    </row>
    <row r="142" spans="1:4" ht="12" customHeight="1">
      <c r="A142" s="20" t="s">
        <v>95</v>
      </c>
      <c r="B142" s="88" t="s">
        <v>249</v>
      </c>
      <c r="C142" s="26">
        <v>33302000</v>
      </c>
      <c r="D142" s="69">
        <v>35164932</v>
      </c>
    </row>
    <row r="143" spans="1:4" ht="12" customHeight="1">
      <c r="A143" s="20" t="s">
        <v>97</v>
      </c>
      <c r="B143" s="88" t="s">
        <v>250</v>
      </c>
      <c r="C143" s="26"/>
      <c r="D143" s="69">
        <f>'[2]1.1.sz.mell. '!C143</f>
        <v>0</v>
      </c>
    </row>
    <row r="144" spans="1:4" ht="12" customHeight="1" thickBot="1">
      <c r="A144" s="75" t="s">
        <v>99</v>
      </c>
      <c r="B144" s="90" t="s">
        <v>251</v>
      </c>
      <c r="C144" s="26"/>
      <c r="D144" s="79">
        <f>'[2]1.1.sz.mell. '!C144</f>
        <v>0</v>
      </c>
    </row>
    <row r="145" spans="1:4" ht="12" customHeight="1" thickBot="1">
      <c r="A145" s="15" t="s">
        <v>252</v>
      </c>
      <c r="B145" s="85" t="s">
        <v>253</v>
      </c>
      <c r="C145" s="91">
        <f>SUM(C146:C150)</f>
        <v>0</v>
      </c>
      <c r="D145" s="87">
        <f>'[2]1.1.sz.mell. '!C145</f>
        <v>0</v>
      </c>
    </row>
    <row r="146" spans="1:4" ht="12" customHeight="1">
      <c r="A146" s="20" t="s">
        <v>105</v>
      </c>
      <c r="B146" s="88" t="s">
        <v>254</v>
      </c>
      <c r="C146" s="26"/>
      <c r="D146" s="67">
        <f>'[2]1.1.sz.mell. '!C146</f>
        <v>0</v>
      </c>
    </row>
    <row r="147" spans="1:4" ht="12" customHeight="1">
      <c r="A147" s="20" t="s">
        <v>107</v>
      </c>
      <c r="B147" s="88" t="s">
        <v>255</v>
      </c>
      <c r="C147" s="26"/>
      <c r="D147" s="69">
        <f>'[2]1.1.sz.mell. '!C147</f>
        <v>0</v>
      </c>
    </row>
    <row r="148" spans="1:4" ht="12" customHeight="1">
      <c r="A148" s="20" t="s">
        <v>109</v>
      </c>
      <c r="B148" s="88" t="s">
        <v>256</v>
      </c>
      <c r="C148" s="26"/>
      <c r="D148" s="69">
        <f>'[2]1.1.sz.mell. '!C148</f>
        <v>0</v>
      </c>
    </row>
    <row r="149" spans="1:4" ht="12" customHeight="1">
      <c r="A149" s="20" t="s">
        <v>111</v>
      </c>
      <c r="B149" s="88" t="s">
        <v>257</v>
      </c>
      <c r="C149" s="26"/>
      <c r="D149" s="69">
        <f>'[2]1.1.sz.mell. '!C149</f>
        <v>0</v>
      </c>
    </row>
    <row r="150" spans="1:4" ht="12" customHeight="1" thickBot="1">
      <c r="A150" s="20" t="s">
        <v>258</v>
      </c>
      <c r="B150" s="88" t="s">
        <v>259</v>
      </c>
      <c r="C150" s="26"/>
      <c r="D150" s="79">
        <f>'[2]1.1.sz.mell. '!C150</f>
        <v>0</v>
      </c>
    </row>
    <row r="151" spans="1:4" ht="12" customHeight="1" thickBot="1">
      <c r="A151" s="15" t="s">
        <v>113</v>
      </c>
      <c r="B151" s="85" t="s">
        <v>260</v>
      </c>
      <c r="C151" s="92"/>
      <c r="D151" s="87">
        <f>'[2]1.1.sz.mell. '!C151</f>
        <v>0</v>
      </c>
    </row>
    <row r="152" spans="1:4" ht="12" customHeight="1" thickBot="1">
      <c r="A152" s="15" t="s">
        <v>261</v>
      </c>
      <c r="B152" s="85" t="s">
        <v>262</v>
      </c>
      <c r="C152" s="92"/>
      <c r="D152" s="87">
        <f>'[2]1.1.sz.mell. '!C152</f>
        <v>0</v>
      </c>
    </row>
    <row r="153" spans="1:4" ht="15" customHeight="1" thickBot="1">
      <c r="A153" s="15" t="s">
        <v>263</v>
      </c>
      <c r="B153" s="85" t="s">
        <v>264</v>
      </c>
      <c r="C153" s="93">
        <f>+C129+C133+C140+C145+C151+C152</f>
        <v>136847000</v>
      </c>
      <c r="D153" s="93">
        <f>+D129+D133+D140+D145+D151+D152</f>
        <v>138325932</v>
      </c>
    </row>
    <row r="154" spans="1:4" s="19" customFormat="1" ht="12.75" customHeight="1" thickBot="1">
      <c r="A154" s="94" t="s">
        <v>265</v>
      </c>
      <c r="B154" s="95" t="s">
        <v>266</v>
      </c>
      <c r="C154" s="93">
        <f>+C128+C153</f>
        <v>3178458000</v>
      </c>
      <c r="D154" s="93">
        <f>+D128+D153</f>
        <v>3120838956</v>
      </c>
    </row>
    <row r="158" ht="16.5" customHeight="1"/>
  </sheetData>
  <sheetProtection/>
  <mergeCells count="4">
    <mergeCell ref="A1:D1"/>
    <mergeCell ref="A2:B2"/>
    <mergeCell ref="A89:D89"/>
    <mergeCell ref="A90:B90"/>
  </mergeCells>
  <printOptions/>
  <pageMargins left="0.75" right="0.75" top="1" bottom="1" header="0.5" footer="0.5"/>
  <pageSetup horizontalDpi="600" verticalDpi="600" orientation="portrait" paperSize="9" scale="82" r:id="rId1"/>
  <headerFooter alignWithMargins="0">
    <oddHeader>&amp;R26. melléklet a 13/2017.(IV.28.) 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2017-05-02T06:21:27Z</dcterms:created>
  <dcterms:modified xsi:type="dcterms:W3CDTF">2017-05-02T06:21:27Z</dcterms:modified>
  <cp:category/>
  <cp:version/>
  <cp:contentType/>
  <cp:contentStatus/>
</cp:coreProperties>
</file>