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51" i="1"/>
  <c r="P51" s="1"/>
  <c r="N51"/>
  <c r="L51"/>
  <c r="K51"/>
  <c r="Q51" s="1"/>
  <c r="I51"/>
  <c r="R51" s="1"/>
  <c r="H51"/>
  <c r="F51"/>
  <c r="E51"/>
  <c r="G51" s="1"/>
  <c r="U50"/>
  <c r="R50"/>
  <c r="Q50"/>
  <c r="S50" s="1"/>
  <c r="P50"/>
  <c r="M50"/>
  <c r="J50"/>
  <c r="G50"/>
  <c r="R49"/>
  <c r="Q49"/>
  <c r="R48"/>
  <c r="Q48"/>
  <c r="R47"/>
  <c r="U47" s="1"/>
  <c r="V47" s="1"/>
  <c r="Q47"/>
  <c r="T47" s="1"/>
  <c r="G47"/>
  <c r="U46"/>
  <c r="R46"/>
  <c r="Q46"/>
  <c r="S46" s="1"/>
  <c r="P46"/>
  <c r="M46"/>
  <c r="J46"/>
  <c r="G46"/>
  <c r="O45"/>
  <c r="P45" s="1"/>
  <c r="N45"/>
  <c r="L45"/>
  <c r="K45"/>
  <c r="Q45" s="1"/>
  <c r="I45"/>
  <c r="R45" s="1"/>
  <c r="H45"/>
  <c r="G45"/>
  <c r="F45"/>
  <c r="E45"/>
  <c r="R44"/>
  <c r="Q44"/>
  <c r="U43"/>
  <c r="S43"/>
  <c r="R43"/>
  <c r="Q43"/>
  <c r="T43" s="1"/>
  <c r="P43"/>
  <c r="M43"/>
  <c r="J43"/>
  <c r="G43"/>
  <c r="O42"/>
  <c r="P42" s="1"/>
  <c r="N42"/>
  <c r="L42"/>
  <c r="K42"/>
  <c r="Q42" s="1"/>
  <c r="I42"/>
  <c r="R42" s="1"/>
  <c r="H42"/>
  <c r="F42"/>
  <c r="E42"/>
  <c r="G42" s="1"/>
  <c r="U41"/>
  <c r="R41"/>
  <c r="Q41"/>
  <c r="S41" s="1"/>
  <c r="P41"/>
  <c r="M41"/>
  <c r="J41"/>
  <c r="G41"/>
  <c r="U40"/>
  <c r="R40"/>
  <c r="Q40"/>
  <c r="S40" s="1"/>
  <c r="P40"/>
  <c r="M40"/>
  <c r="J40"/>
  <c r="G40"/>
  <c r="R39"/>
  <c r="Q39"/>
  <c r="U38"/>
  <c r="R38"/>
  <c r="Q38"/>
  <c r="S38" s="1"/>
  <c r="P38"/>
  <c r="M38"/>
  <c r="J38"/>
  <c r="G38"/>
  <c r="R37"/>
  <c r="Q37"/>
  <c r="U36"/>
  <c r="R36"/>
  <c r="Q36"/>
  <c r="S36" s="1"/>
  <c r="P36"/>
  <c r="M36"/>
  <c r="J36"/>
  <c r="T35"/>
  <c r="R35"/>
  <c r="S35" s="1"/>
  <c r="Q35"/>
  <c r="P35"/>
  <c r="M35"/>
  <c r="J35"/>
  <c r="G35"/>
  <c r="P34"/>
  <c r="O34"/>
  <c r="N34"/>
  <c r="L34"/>
  <c r="M34" s="1"/>
  <c r="K34"/>
  <c r="I34"/>
  <c r="H34"/>
  <c r="Q34" s="1"/>
  <c r="T34" s="1"/>
  <c r="F34"/>
  <c r="E34"/>
  <c r="R33"/>
  <c r="Q33"/>
  <c r="T32"/>
  <c r="R32"/>
  <c r="U32" s="1"/>
  <c r="V32" s="1"/>
  <c r="Q32"/>
  <c r="P32"/>
  <c r="M32"/>
  <c r="J32"/>
  <c r="G32"/>
  <c r="O31"/>
  <c r="O52" s="1"/>
  <c r="P52" s="1"/>
  <c r="N31"/>
  <c r="N52" s="1"/>
  <c r="L31"/>
  <c r="R31" s="1"/>
  <c r="K31"/>
  <c r="K52" s="1"/>
  <c r="I31"/>
  <c r="I52" s="1"/>
  <c r="H31"/>
  <c r="J31" s="1"/>
  <c r="F31"/>
  <c r="F52" s="1"/>
  <c r="E31"/>
  <c r="E52" s="1"/>
  <c r="R30"/>
  <c r="Q30"/>
  <c r="T29"/>
  <c r="S29"/>
  <c r="R29"/>
  <c r="U29" s="1"/>
  <c r="V29" s="1"/>
  <c r="Q29"/>
  <c r="P29"/>
  <c r="M29"/>
  <c r="J29"/>
  <c r="G29"/>
  <c r="U28"/>
  <c r="V28" s="1"/>
  <c r="R28"/>
  <c r="S28" s="1"/>
  <c r="Q28"/>
  <c r="T28" s="1"/>
  <c r="P28"/>
  <c r="M28"/>
  <c r="J28"/>
  <c r="G28"/>
  <c r="T27"/>
  <c r="S27"/>
  <c r="R27"/>
  <c r="U27" s="1"/>
  <c r="V27" s="1"/>
  <c r="Q27"/>
  <c r="P27"/>
  <c r="M27"/>
  <c r="J27"/>
  <c r="G27"/>
  <c r="I26"/>
  <c r="E26"/>
  <c r="O25"/>
  <c r="P25" s="1"/>
  <c r="N25"/>
  <c r="L25"/>
  <c r="R25" s="1"/>
  <c r="K25"/>
  <c r="I25"/>
  <c r="H25"/>
  <c r="J25" s="1"/>
  <c r="G25"/>
  <c r="F25"/>
  <c r="U25" s="1"/>
  <c r="E25"/>
  <c r="U24"/>
  <c r="R24"/>
  <c r="S24" s="1"/>
  <c r="Q24"/>
  <c r="T24" s="1"/>
  <c r="J24"/>
  <c r="U23"/>
  <c r="V23" s="1"/>
  <c r="T23"/>
  <c r="R23"/>
  <c r="Q23"/>
  <c r="S23" s="1"/>
  <c r="P23"/>
  <c r="M23"/>
  <c r="J23"/>
  <c r="G23"/>
  <c r="R22"/>
  <c r="Q22"/>
  <c r="P21"/>
  <c r="O21"/>
  <c r="O26" s="1"/>
  <c r="N21"/>
  <c r="N26" s="1"/>
  <c r="N53" s="1"/>
  <c r="L21"/>
  <c r="L26" s="1"/>
  <c r="K21"/>
  <c r="K26" s="1"/>
  <c r="K53" s="1"/>
  <c r="I21"/>
  <c r="R21" s="1"/>
  <c r="H21"/>
  <c r="H26" s="1"/>
  <c r="F21"/>
  <c r="F26" s="1"/>
  <c r="E21"/>
  <c r="G21" s="1"/>
  <c r="R20"/>
  <c r="U20" s="1"/>
  <c r="V20" s="1"/>
  <c r="Q20"/>
  <c r="T20" s="1"/>
  <c r="P20"/>
  <c r="M20"/>
  <c r="J20"/>
  <c r="G20"/>
  <c r="U19"/>
  <c r="V19" s="1"/>
  <c r="T19"/>
  <c r="R19"/>
  <c r="Q19"/>
  <c r="S19" s="1"/>
  <c r="M19"/>
  <c r="J19"/>
  <c r="G19"/>
  <c r="R18"/>
  <c r="Q18"/>
  <c r="T17"/>
  <c r="S17"/>
  <c r="R17"/>
  <c r="U17" s="1"/>
  <c r="V17" s="1"/>
  <c r="Q17"/>
  <c r="P17"/>
  <c r="M17"/>
  <c r="J17"/>
  <c r="G17"/>
  <c r="U16"/>
  <c r="V16" s="1"/>
  <c r="R16"/>
  <c r="S16" s="1"/>
  <c r="Q16"/>
  <c r="T16" s="1"/>
  <c r="P16"/>
  <c r="M16"/>
  <c r="J16"/>
  <c r="G16"/>
  <c r="R15"/>
  <c r="Q15"/>
  <c r="U14"/>
  <c r="V14" s="1"/>
  <c r="R14"/>
  <c r="S14" s="1"/>
  <c r="Q14"/>
  <c r="T14" s="1"/>
  <c r="P14"/>
  <c r="M14"/>
  <c r="J14"/>
  <c r="G14"/>
  <c r="T13"/>
  <c r="S13"/>
  <c r="R13"/>
  <c r="U13" s="1"/>
  <c r="V13" s="1"/>
  <c r="Q13"/>
  <c r="M13"/>
  <c r="J13"/>
  <c r="R12"/>
  <c r="U12" s="1"/>
  <c r="Q12"/>
  <c r="T12" s="1"/>
  <c r="T11"/>
  <c r="S11"/>
  <c r="R11"/>
  <c r="U11" s="1"/>
  <c r="V11" s="1"/>
  <c r="Q11"/>
  <c r="M11"/>
  <c r="J11"/>
  <c r="G11"/>
  <c r="U10"/>
  <c r="V10" s="1"/>
  <c r="T10"/>
  <c r="R10"/>
  <c r="Q10"/>
  <c r="S10" s="1"/>
  <c r="P10"/>
  <c r="M10"/>
  <c r="J10"/>
  <c r="G10"/>
  <c r="R9"/>
  <c r="U9" s="1"/>
  <c r="Q9"/>
  <c r="T9" s="1"/>
  <c r="P9"/>
  <c r="M9"/>
  <c r="J9"/>
  <c r="G9"/>
  <c r="U8"/>
  <c r="V8" s="1"/>
  <c r="T8"/>
  <c r="R8"/>
  <c r="Q8"/>
  <c r="S8" s="1"/>
  <c r="P8"/>
  <c r="M8"/>
  <c r="J8"/>
  <c r="G8"/>
  <c r="Q26" l="1"/>
  <c r="R52"/>
  <c r="S52" s="1"/>
  <c r="U42"/>
  <c r="S42"/>
  <c r="S51"/>
  <c r="U51"/>
  <c r="V51" s="1"/>
  <c r="V24"/>
  <c r="V43"/>
  <c r="F53"/>
  <c r="G26"/>
  <c r="M26"/>
  <c r="S45"/>
  <c r="U45"/>
  <c r="V45" s="1"/>
  <c r="V9"/>
  <c r="I53"/>
  <c r="U34"/>
  <c r="V34" s="1"/>
  <c r="T45"/>
  <c r="U52"/>
  <c r="G52"/>
  <c r="T26"/>
  <c r="V46"/>
  <c r="U21"/>
  <c r="O53"/>
  <c r="P53" s="1"/>
  <c r="P26"/>
  <c r="J21"/>
  <c r="M25"/>
  <c r="Q25"/>
  <c r="T25" s="1"/>
  <c r="V25" s="1"/>
  <c r="M31"/>
  <c r="Q31"/>
  <c r="T31" s="1"/>
  <c r="U31"/>
  <c r="S32"/>
  <c r="G34"/>
  <c r="U35"/>
  <c r="V35" s="1"/>
  <c r="T36"/>
  <c r="V36" s="1"/>
  <c r="T38"/>
  <c r="V38" s="1"/>
  <c r="T40"/>
  <c r="V40" s="1"/>
  <c r="T42"/>
  <c r="J45"/>
  <c r="T46"/>
  <c r="T50"/>
  <c r="V50" s="1"/>
  <c r="J51"/>
  <c r="H52"/>
  <c r="Q52" s="1"/>
  <c r="T52" s="1"/>
  <c r="L52"/>
  <c r="M52" s="1"/>
  <c r="S9"/>
  <c r="S20"/>
  <c r="M21"/>
  <c r="Q21"/>
  <c r="T21" s="1"/>
  <c r="J26"/>
  <c r="R26"/>
  <c r="S26" s="1"/>
  <c r="P31"/>
  <c r="J34"/>
  <c r="R34"/>
  <c r="S34" s="1"/>
  <c r="M45"/>
  <c r="M51"/>
  <c r="E53"/>
  <c r="G31"/>
  <c r="T41"/>
  <c r="V41" s="1"/>
  <c r="J42"/>
  <c r="T51"/>
  <c r="M42"/>
  <c r="S31" l="1"/>
  <c r="V31"/>
  <c r="S21"/>
  <c r="L53"/>
  <c r="M53" s="1"/>
  <c r="V42"/>
  <c r="G53"/>
  <c r="V52"/>
  <c r="J52"/>
  <c r="V21"/>
  <c r="S25"/>
  <c r="U26"/>
  <c r="V26" s="1"/>
  <c r="H53"/>
  <c r="Q53" s="1"/>
  <c r="T53" s="1"/>
  <c r="R53" l="1"/>
  <c r="J53"/>
  <c r="S53" l="1"/>
  <c r="U53"/>
  <c r="V53" s="1"/>
</calcChain>
</file>

<file path=xl/sharedStrings.xml><?xml version="1.0" encoding="utf-8"?>
<sst xmlns="http://schemas.openxmlformats.org/spreadsheetml/2006/main" count="127" uniqueCount="107">
  <si>
    <t>6.melléklet az 5/2018. (V.25.) önkormányzati rendelethez</t>
  </si>
  <si>
    <t>Ady Endre Művelődési Központés Könyvtár, Nyergesújfalui Bóbita óvoda és bölcsöde, Nyergesújfalui Napsugár Óvoda és Nyergesújfalui Benedek Elek Óvoda 2017. évi személyi juttatásainak, munkaadót terhelő járulékainak,dologi kiadásainak alakulása (forint)</t>
  </si>
  <si>
    <t>Sor-
szám</t>
  </si>
  <si>
    <t>Rovat megnevezése</t>
  </si>
  <si>
    <t>Ady Endre Müvelődési központ és Könyvtár</t>
  </si>
  <si>
    <t>Nyergesújfalui Bóbita óvoda és bölcsőde</t>
  </si>
  <si>
    <t xml:space="preserve">Nyergesújfalui Napsugár  Óvoda </t>
  </si>
  <si>
    <t xml:space="preserve">Nyergesújfalui Benedek Elek Óvoda </t>
  </si>
  <si>
    <t>Óvodák és bölcsőde összsen</t>
  </si>
  <si>
    <t>Művelődési Központ és óvodák összesen</t>
  </si>
  <si>
    <t>Előirányzat</t>
  </si>
  <si>
    <t>Teljesítés</t>
  </si>
  <si>
    <t>forintban</t>
  </si>
  <si>
    <t>%-ban</t>
  </si>
  <si>
    <t>1.</t>
  </si>
  <si>
    <t>Törvény szerinti illetmények, munkabérek</t>
  </si>
  <si>
    <t>2.</t>
  </si>
  <si>
    <t>Normatív jutalmak</t>
  </si>
  <si>
    <t>3.</t>
  </si>
  <si>
    <t>Céljuttatás, projektprémium</t>
  </si>
  <si>
    <t>4.</t>
  </si>
  <si>
    <t>Készenléti, ügyeleti, helyettesítési díj, túlóra, túlszolgálat</t>
  </si>
  <si>
    <t>5.</t>
  </si>
  <si>
    <t>Végkielégítés</t>
  </si>
  <si>
    <t>6.</t>
  </si>
  <si>
    <t>Jubileumi jutalom</t>
  </si>
  <si>
    <t>7.</t>
  </si>
  <si>
    <t>Béren kívüli juttatások</t>
  </si>
  <si>
    <t>8.</t>
  </si>
  <si>
    <t>Ruházati költségtérítés</t>
  </si>
  <si>
    <t>9.</t>
  </si>
  <si>
    <t>Közlekedési költségtérítés</t>
  </si>
  <si>
    <t>10.</t>
  </si>
  <si>
    <t>Egyéb költségtérítések</t>
  </si>
  <si>
    <t>11.</t>
  </si>
  <si>
    <t>Lakhatási támogatások</t>
  </si>
  <si>
    <t>12.</t>
  </si>
  <si>
    <t>Szociális támogatások</t>
  </si>
  <si>
    <t>13.</t>
  </si>
  <si>
    <t>Foglalkoztatottak egyéb személyi juttatásai</t>
  </si>
  <si>
    <t>14.</t>
  </si>
  <si>
    <t xml:space="preserve">Foglalkoztatottak személyi juttatásai </t>
  </si>
  <si>
    <t>15.</t>
  </si>
  <si>
    <t>Választott tisztségviselők juttatásai</t>
  </si>
  <si>
    <t>16.</t>
  </si>
  <si>
    <t>Munkavégzésre irányuló egyéb jogviszonyban nem saját foglalkoztatottnak fizetett juttatások</t>
  </si>
  <si>
    <t>17.</t>
  </si>
  <si>
    <t>Egyéb külső személyi juttatások</t>
  </si>
  <si>
    <t>18.</t>
  </si>
  <si>
    <t xml:space="preserve">Külső személyi juttatások </t>
  </si>
  <si>
    <t>19.</t>
  </si>
  <si>
    <t xml:space="preserve">Személyi juttatások </t>
  </si>
  <si>
    <t>20.</t>
  </si>
  <si>
    <t xml:space="preserve">Munkaadókat terhelő járulékok és szociális hozzájárulási adó                                                                            </t>
  </si>
  <si>
    <t>21.</t>
  </si>
  <si>
    <t>Szakmai anyagok beszerzése</t>
  </si>
  <si>
    <t>22.</t>
  </si>
  <si>
    <t>Üzemeltetési anyagok beszerzése</t>
  </si>
  <si>
    <t>23.</t>
  </si>
  <si>
    <t>Árubeszerzés</t>
  </si>
  <si>
    <t>,</t>
  </si>
  <si>
    <t>24.</t>
  </si>
  <si>
    <t xml:space="preserve">Készletbeszerzés </t>
  </si>
  <si>
    <t>25.</t>
  </si>
  <si>
    <t>Informatikai szolgáltatások igénybevétele</t>
  </si>
  <si>
    <t>26.</t>
  </si>
  <si>
    <t>Egyéb kommunikációs szolgáltatások</t>
  </si>
  <si>
    <t>27.</t>
  </si>
  <si>
    <t xml:space="preserve">Kommunikációs szolgáltatások </t>
  </si>
  <si>
    <t>28.</t>
  </si>
  <si>
    <t>Közüzemi díjak</t>
  </si>
  <si>
    <t>29.</t>
  </si>
  <si>
    <t>Vásárolt élelmezés</t>
  </si>
  <si>
    <t>30.</t>
  </si>
  <si>
    <t>Bérleti és lízing díjak</t>
  </si>
  <si>
    <t>31.</t>
  </si>
  <si>
    <t>Karbantartási, kisjavítási szolgáltatások</t>
  </si>
  <si>
    <t>32.</t>
  </si>
  <si>
    <t>Közvetített szolgáltatások</t>
  </si>
  <si>
    <t>33.</t>
  </si>
  <si>
    <t xml:space="preserve">Szakmai tevékenységet segítő szolgáltatások </t>
  </si>
  <si>
    <t>34.</t>
  </si>
  <si>
    <t>Egyéb szolgáltatások</t>
  </si>
  <si>
    <t>35.</t>
  </si>
  <si>
    <t xml:space="preserve">Szolgáltatási kiadások </t>
  </si>
  <si>
    <t>36.</t>
  </si>
  <si>
    <t>Kiküldetések kiadásai</t>
  </si>
  <si>
    <t>37.</t>
  </si>
  <si>
    <t>Reklám- és propagandakiadások</t>
  </si>
  <si>
    <t>38.</t>
  </si>
  <si>
    <t xml:space="preserve">Kiküldetések, reklám- és propagandakiadások </t>
  </si>
  <si>
    <t>39.</t>
  </si>
  <si>
    <t>Működési célú előzetesen felszámított általános forgalmi adó</t>
  </si>
  <si>
    <t>40.</t>
  </si>
  <si>
    <t xml:space="preserve">Fizetendő általános forgalmi adó </t>
  </si>
  <si>
    <t>41.</t>
  </si>
  <si>
    <t xml:space="preserve">Kamatkiadások </t>
  </si>
  <si>
    <t>42.</t>
  </si>
  <si>
    <t>Egyéb pénzügyi műveletek kiadásai</t>
  </si>
  <si>
    <t>43.</t>
  </si>
  <si>
    <t>Egyéb dologi kiadások</t>
  </si>
  <si>
    <t>44.</t>
  </si>
  <si>
    <t xml:space="preserve">Különféle befizetések és egyéb dologi kiadások </t>
  </si>
  <si>
    <t>45.</t>
  </si>
  <si>
    <t xml:space="preserve">Dologi kiadások </t>
  </si>
  <si>
    <t>46.</t>
  </si>
  <si>
    <t>Kiadások összesen:</t>
  </si>
</sst>
</file>

<file path=xl/styles.xml><?xml version="1.0" encoding="utf-8"?>
<styleSheet xmlns="http://schemas.openxmlformats.org/spreadsheetml/2006/main">
  <numFmts count="2">
    <numFmt numFmtId="164" formatCode="00"/>
    <numFmt numFmtId="165" formatCode="\ ##########"/>
  </numFmts>
  <fonts count="1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 applyFill="1"/>
    <xf numFmtId="10" fontId="1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10" fontId="2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10" fontId="3" fillId="0" borderId="0" xfId="0" applyNumberFormat="1" applyFont="1" applyFill="1" applyAlignment="1"/>
    <xf numFmtId="0" fontId="2" fillId="0" borderId="0" xfId="0" applyFont="1" applyFill="1" applyAlignment="1"/>
    <xf numFmtId="0" fontId="4" fillId="0" borderId="0" xfId="0" applyFont="1" applyFill="1"/>
    <xf numFmtId="10" fontId="4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vertical="center"/>
    </xf>
    <xf numFmtId="3" fontId="1" fillId="0" borderId="1" xfId="0" applyNumberFormat="1" applyFont="1" applyFill="1" applyBorder="1"/>
    <xf numFmtId="10" fontId="1" fillId="0" borderId="1" xfId="0" applyNumberFormat="1" applyFont="1" applyFill="1" applyBorder="1"/>
    <xf numFmtId="3" fontId="4" fillId="0" borderId="1" xfId="0" applyNumberFormat="1" applyFont="1" applyFill="1" applyBorder="1"/>
    <xf numFmtId="10" fontId="4" fillId="0" borderId="1" xfId="0" applyNumberFormat="1" applyFont="1" applyFill="1" applyBorder="1"/>
    <xf numFmtId="165" fontId="9" fillId="0" borderId="1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left" vertical="center" wrapText="1"/>
    </xf>
    <xf numFmtId="165" fontId="10" fillId="0" borderId="0" xfId="1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/>
    <xf numFmtId="3" fontId="1" fillId="0" borderId="0" xfId="0" applyNumberFormat="1" applyFont="1" applyFill="1"/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92"/>
  <sheetViews>
    <sheetView tabSelected="1" workbookViewId="0">
      <selection activeCell="J12" sqref="J12"/>
    </sheetView>
  </sheetViews>
  <sheetFormatPr defaultRowHeight="15"/>
  <cols>
    <col min="1" max="1" width="9.140625" style="1"/>
    <col min="2" max="2" width="50.85546875" style="1" customWidth="1"/>
    <col min="3" max="4" width="9.140625" style="1" hidden="1" customWidth="1"/>
    <col min="5" max="6" width="9.85546875" style="1" bestFit="1" customWidth="1"/>
    <col min="7" max="7" width="7.28515625" style="2" bestFit="1" customWidth="1"/>
    <col min="8" max="9" width="10.85546875" style="1" bestFit="1" customWidth="1"/>
    <col min="10" max="10" width="8.5703125" style="2" bestFit="1" customWidth="1"/>
    <col min="11" max="12" width="9.85546875" style="1" bestFit="1" customWidth="1"/>
    <col min="13" max="13" width="8.5703125" style="2" bestFit="1" customWidth="1"/>
    <col min="14" max="14" width="10.85546875" style="1" bestFit="1" customWidth="1"/>
    <col min="15" max="15" width="9.85546875" style="1" bestFit="1" customWidth="1"/>
    <col min="16" max="16" width="8.5703125" style="2" bestFit="1" customWidth="1"/>
    <col min="17" max="18" width="10.85546875" style="1" bestFit="1" customWidth="1"/>
    <col min="19" max="19" width="8.5703125" style="2" bestFit="1" customWidth="1"/>
    <col min="20" max="21" width="10.85546875" style="11" bestFit="1" customWidth="1"/>
    <col min="22" max="22" width="8.5703125" style="12" bestFit="1" customWidth="1"/>
  </cols>
  <sheetData>
    <row r="1" spans="1:22">
      <c r="H1" s="3" t="s">
        <v>0</v>
      </c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</row>
    <row r="2" spans="1:22">
      <c r="H2" s="6"/>
      <c r="I2" s="6"/>
      <c r="J2" s="7"/>
      <c r="K2" s="8"/>
      <c r="L2" s="8"/>
      <c r="M2" s="9"/>
      <c r="N2" s="8"/>
      <c r="O2" s="8"/>
      <c r="P2" s="9"/>
      <c r="Q2" s="8"/>
      <c r="R2" s="8"/>
      <c r="S2" s="9"/>
      <c r="T2" s="10"/>
    </row>
    <row r="3" spans="1:22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5"/>
      <c r="V3" s="5"/>
    </row>
    <row r="4" spans="1:22">
      <c r="E4" s="16"/>
      <c r="F4" s="16"/>
      <c r="G4" s="17"/>
      <c r="H4" s="18"/>
      <c r="I4" s="18"/>
      <c r="J4" s="19"/>
      <c r="Q4" s="16"/>
      <c r="R4" s="16"/>
      <c r="S4" s="17"/>
      <c r="T4" s="16"/>
    </row>
    <row r="5" spans="1:22">
      <c r="A5" s="20" t="s">
        <v>2</v>
      </c>
      <c r="B5" s="21" t="s">
        <v>3</v>
      </c>
      <c r="C5" s="22"/>
      <c r="D5" s="22"/>
      <c r="E5" s="23" t="s">
        <v>4</v>
      </c>
      <c r="F5" s="24"/>
      <c r="G5" s="25"/>
      <c r="H5" s="23" t="s">
        <v>5</v>
      </c>
      <c r="I5" s="24"/>
      <c r="J5" s="25"/>
      <c r="K5" s="23" t="s">
        <v>6</v>
      </c>
      <c r="L5" s="24"/>
      <c r="M5" s="25"/>
      <c r="N5" s="23" t="s">
        <v>7</v>
      </c>
      <c r="O5" s="24"/>
      <c r="P5" s="25"/>
      <c r="Q5" s="23" t="s">
        <v>8</v>
      </c>
      <c r="R5" s="24"/>
      <c r="S5" s="25"/>
      <c r="T5" s="26" t="s">
        <v>9</v>
      </c>
      <c r="U5" s="27"/>
      <c r="V5" s="27"/>
    </row>
    <row r="6" spans="1:22">
      <c r="A6" s="20"/>
      <c r="B6" s="21"/>
      <c r="C6" s="28"/>
      <c r="D6" s="28"/>
      <c r="E6" s="29" t="s">
        <v>10</v>
      </c>
      <c r="F6" s="30" t="s">
        <v>11</v>
      </c>
      <c r="G6" s="31"/>
      <c r="H6" s="29" t="s">
        <v>10</v>
      </c>
      <c r="I6" s="30" t="s">
        <v>11</v>
      </c>
      <c r="J6" s="31"/>
      <c r="K6" s="29" t="s">
        <v>10</v>
      </c>
      <c r="L6" s="30" t="s">
        <v>11</v>
      </c>
      <c r="M6" s="31"/>
      <c r="N6" s="29" t="s">
        <v>10</v>
      </c>
      <c r="O6" s="30" t="s">
        <v>11</v>
      </c>
      <c r="P6" s="31"/>
      <c r="Q6" s="29" t="s">
        <v>10</v>
      </c>
      <c r="R6" s="30" t="s">
        <v>11</v>
      </c>
      <c r="S6" s="31"/>
      <c r="T6" s="32" t="s">
        <v>10</v>
      </c>
      <c r="U6" s="33" t="s">
        <v>11</v>
      </c>
      <c r="V6" s="34"/>
    </row>
    <row r="7" spans="1:22">
      <c r="A7" s="35"/>
      <c r="B7" s="36"/>
      <c r="C7" s="28"/>
      <c r="D7" s="28"/>
      <c r="E7" s="37"/>
      <c r="F7" s="38" t="s">
        <v>12</v>
      </c>
      <c r="G7" s="39" t="s">
        <v>13</v>
      </c>
      <c r="H7" s="37"/>
      <c r="I7" s="38" t="s">
        <v>12</v>
      </c>
      <c r="J7" s="39" t="s">
        <v>13</v>
      </c>
      <c r="K7" s="37"/>
      <c r="L7" s="38" t="s">
        <v>12</v>
      </c>
      <c r="M7" s="39" t="s">
        <v>13</v>
      </c>
      <c r="N7" s="37"/>
      <c r="O7" s="38" t="s">
        <v>12</v>
      </c>
      <c r="P7" s="39" t="s">
        <v>13</v>
      </c>
      <c r="Q7" s="37"/>
      <c r="R7" s="38" t="s">
        <v>12</v>
      </c>
      <c r="S7" s="39" t="s">
        <v>13</v>
      </c>
      <c r="T7" s="40"/>
      <c r="U7" s="38" t="s">
        <v>12</v>
      </c>
      <c r="V7" s="39" t="s">
        <v>13</v>
      </c>
    </row>
    <row r="8" spans="1:22">
      <c r="A8" s="41" t="s">
        <v>14</v>
      </c>
      <c r="B8" s="42" t="s">
        <v>15</v>
      </c>
      <c r="C8" s="43"/>
      <c r="D8" s="43"/>
      <c r="E8" s="44">
        <v>20107000</v>
      </c>
      <c r="F8" s="44">
        <v>20105007</v>
      </c>
      <c r="G8" s="45">
        <f>F8/E8</f>
        <v>0.9999008802904461</v>
      </c>
      <c r="H8" s="44">
        <v>74805000</v>
      </c>
      <c r="I8" s="44">
        <v>75513122</v>
      </c>
      <c r="J8" s="45">
        <f>I8/H8</f>
        <v>1.0094662388877749</v>
      </c>
      <c r="K8" s="44">
        <v>49280000</v>
      </c>
      <c r="L8" s="44">
        <v>45175301</v>
      </c>
      <c r="M8" s="45">
        <f>L8/K8</f>
        <v>0.91670659496753248</v>
      </c>
      <c r="N8" s="44">
        <v>57813000</v>
      </c>
      <c r="O8" s="44">
        <v>57424308</v>
      </c>
      <c r="P8" s="45">
        <f>O8/N8</f>
        <v>0.99327673706605779</v>
      </c>
      <c r="Q8" s="44">
        <f>H8+K8+N8</f>
        <v>181898000</v>
      </c>
      <c r="R8" s="44">
        <f>I8+L8+O8</f>
        <v>178112731</v>
      </c>
      <c r="S8" s="45">
        <f>R8/Q8</f>
        <v>0.97919015602150661</v>
      </c>
      <c r="T8" s="46">
        <f>E8+Q8</f>
        <v>202005000</v>
      </c>
      <c r="U8" s="46">
        <f>F8+R8</f>
        <v>198217738</v>
      </c>
      <c r="V8" s="47">
        <f>U8/T8</f>
        <v>0.98125164228608208</v>
      </c>
    </row>
    <row r="9" spans="1:22">
      <c r="A9" s="41" t="s">
        <v>16</v>
      </c>
      <c r="B9" s="42" t="s">
        <v>17</v>
      </c>
      <c r="C9" s="48"/>
      <c r="D9" s="48"/>
      <c r="E9" s="44">
        <v>770000</v>
      </c>
      <c r="F9" s="44">
        <v>770000</v>
      </c>
      <c r="G9" s="45">
        <f t="shared" ref="G9:G53" si="0">F9/E9</f>
        <v>1</v>
      </c>
      <c r="H9" s="44">
        <v>3130000</v>
      </c>
      <c r="I9" s="44">
        <v>3130000</v>
      </c>
      <c r="J9" s="45">
        <f t="shared" ref="J9:J53" si="1">I9/H9</f>
        <v>1</v>
      </c>
      <c r="K9" s="44">
        <v>1675000</v>
      </c>
      <c r="L9" s="44">
        <v>1305940</v>
      </c>
      <c r="M9" s="45">
        <f t="shared" ref="M9:M53" si="2">L9/K9</f>
        <v>0.77966567164179101</v>
      </c>
      <c r="N9" s="44">
        <v>1960000</v>
      </c>
      <c r="O9" s="44">
        <v>1960000</v>
      </c>
      <c r="P9" s="45">
        <f t="shared" ref="P9:P53" si="3">O9/N9</f>
        <v>1</v>
      </c>
      <c r="Q9" s="44">
        <f t="shared" ref="Q9:R53" si="4">H9+K9+N9</f>
        <v>6765000</v>
      </c>
      <c r="R9" s="44">
        <f t="shared" si="4"/>
        <v>6395940</v>
      </c>
      <c r="S9" s="45">
        <f t="shared" ref="S9:S53" si="5">R9/Q9</f>
        <v>0.94544567627494458</v>
      </c>
      <c r="T9" s="46">
        <f t="shared" ref="T9:U53" si="6">E9+Q9</f>
        <v>7535000</v>
      </c>
      <c r="U9" s="46">
        <f t="shared" si="6"/>
        <v>7165940</v>
      </c>
      <c r="V9" s="47">
        <f t="shared" ref="V9:V53" si="7">U9/T9</f>
        <v>0.95102057067020573</v>
      </c>
    </row>
    <row r="10" spans="1:22">
      <c r="A10" s="41" t="s">
        <v>18</v>
      </c>
      <c r="B10" s="42" t="s">
        <v>19</v>
      </c>
      <c r="C10" s="48"/>
      <c r="D10" s="48"/>
      <c r="E10" s="44">
        <v>800000</v>
      </c>
      <c r="F10" s="44">
        <v>612000</v>
      </c>
      <c r="G10" s="45">
        <f t="shared" si="0"/>
        <v>0.76500000000000001</v>
      </c>
      <c r="H10" s="44">
        <v>2670000</v>
      </c>
      <c r="I10" s="44">
        <v>1920127</v>
      </c>
      <c r="J10" s="45">
        <f t="shared" si="1"/>
        <v>0.71914868913857677</v>
      </c>
      <c r="K10" s="44">
        <v>1350000</v>
      </c>
      <c r="L10" s="44">
        <v>1350000</v>
      </c>
      <c r="M10" s="45">
        <f t="shared" si="2"/>
        <v>1</v>
      </c>
      <c r="N10" s="44">
        <v>1845000</v>
      </c>
      <c r="O10" s="44">
        <v>1347702</v>
      </c>
      <c r="P10" s="45">
        <f t="shared" si="3"/>
        <v>0.73046178861788613</v>
      </c>
      <c r="Q10" s="44">
        <f t="shared" si="4"/>
        <v>5865000</v>
      </c>
      <c r="R10" s="44">
        <f t="shared" si="4"/>
        <v>4617829</v>
      </c>
      <c r="S10" s="45">
        <f t="shared" si="5"/>
        <v>0.78735362318840585</v>
      </c>
      <c r="T10" s="46">
        <f t="shared" si="6"/>
        <v>6665000</v>
      </c>
      <c r="U10" s="46">
        <f t="shared" si="6"/>
        <v>5229829</v>
      </c>
      <c r="V10" s="47">
        <f t="shared" si="7"/>
        <v>0.78467051762940732</v>
      </c>
    </row>
    <row r="11" spans="1:22">
      <c r="A11" s="41" t="s">
        <v>20</v>
      </c>
      <c r="B11" s="49" t="s">
        <v>21</v>
      </c>
      <c r="C11" s="48"/>
      <c r="D11" s="48"/>
      <c r="E11" s="44">
        <v>120000</v>
      </c>
      <c r="F11" s="44">
        <v>10000</v>
      </c>
      <c r="G11" s="45">
        <f t="shared" si="0"/>
        <v>8.3333333333333329E-2</v>
      </c>
      <c r="H11" s="44">
        <v>1408000</v>
      </c>
      <c r="I11" s="44">
        <v>482466</v>
      </c>
      <c r="J11" s="45">
        <f t="shared" si="1"/>
        <v>0.34266051136363634</v>
      </c>
      <c r="K11" s="44">
        <v>1533000</v>
      </c>
      <c r="L11" s="44">
        <v>1552741</v>
      </c>
      <c r="M11" s="45">
        <f t="shared" si="2"/>
        <v>1.012877364644488</v>
      </c>
      <c r="N11" s="44">
        <v>120000</v>
      </c>
      <c r="O11" s="44"/>
      <c r="P11" s="45"/>
      <c r="Q11" s="44">
        <f t="shared" si="4"/>
        <v>3061000</v>
      </c>
      <c r="R11" s="44">
        <f t="shared" si="4"/>
        <v>2035207</v>
      </c>
      <c r="S11" s="45">
        <f t="shared" si="5"/>
        <v>0.66488304475661553</v>
      </c>
      <c r="T11" s="46">
        <f t="shared" si="6"/>
        <v>3181000</v>
      </c>
      <c r="U11" s="46">
        <f t="shared" si="6"/>
        <v>2045207</v>
      </c>
      <c r="V11" s="47">
        <f t="shared" si="7"/>
        <v>0.64294467148695378</v>
      </c>
    </row>
    <row r="12" spans="1:22">
      <c r="A12" s="41" t="s">
        <v>22</v>
      </c>
      <c r="B12" s="49" t="s">
        <v>23</v>
      </c>
      <c r="C12" s="48"/>
      <c r="D12" s="48"/>
      <c r="E12" s="44"/>
      <c r="F12" s="44"/>
      <c r="G12" s="45"/>
      <c r="H12" s="44"/>
      <c r="I12" s="44"/>
      <c r="J12" s="45"/>
      <c r="K12" s="44"/>
      <c r="L12" s="44">
        <v>666000</v>
      </c>
      <c r="M12" s="45"/>
      <c r="N12" s="44"/>
      <c r="O12" s="44"/>
      <c r="P12" s="45"/>
      <c r="Q12" s="44">
        <f t="shared" si="4"/>
        <v>0</v>
      </c>
      <c r="R12" s="44">
        <f t="shared" si="4"/>
        <v>666000</v>
      </c>
      <c r="S12" s="45"/>
      <c r="T12" s="46">
        <f t="shared" si="6"/>
        <v>0</v>
      </c>
      <c r="U12" s="46">
        <f t="shared" si="6"/>
        <v>666000</v>
      </c>
      <c r="V12" s="47"/>
    </row>
    <row r="13" spans="1:22">
      <c r="A13" s="41" t="s">
        <v>24</v>
      </c>
      <c r="B13" s="49" t="s">
        <v>25</v>
      </c>
      <c r="C13" s="48"/>
      <c r="D13" s="48"/>
      <c r="E13" s="44"/>
      <c r="F13" s="44"/>
      <c r="G13" s="45"/>
      <c r="H13" s="44">
        <v>1192000</v>
      </c>
      <c r="I13" s="44">
        <v>1289750</v>
      </c>
      <c r="J13" s="45">
        <f t="shared" si="1"/>
        <v>1.082005033557047</v>
      </c>
      <c r="K13" s="44">
        <v>3321000</v>
      </c>
      <c r="L13" s="44">
        <v>3321000</v>
      </c>
      <c r="M13" s="45">
        <f t="shared" si="2"/>
        <v>1</v>
      </c>
      <c r="N13" s="44"/>
      <c r="O13" s="44"/>
      <c r="P13" s="45"/>
      <c r="Q13" s="44">
        <f t="shared" si="4"/>
        <v>4513000</v>
      </c>
      <c r="R13" s="44">
        <f t="shared" si="4"/>
        <v>4610750</v>
      </c>
      <c r="S13" s="45">
        <f t="shared" si="5"/>
        <v>1.0216596499002881</v>
      </c>
      <c r="T13" s="46">
        <f t="shared" si="6"/>
        <v>4513000</v>
      </c>
      <c r="U13" s="46">
        <f t="shared" si="6"/>
        <v>4610750</v>
      </c>
      <c r="V13" s="47">
        <f t="shared" si="7"/>
        <v>1.0216596499002881</v>
      </c>
    </row>
    <row r="14" spans="1:22">
      <c r="A14" s="41" t="s">
        <v>26</v>
      </c>
      <c r="B14" s="49" t="s">
        <v>27</v>
      </c>
      <c r="C14" s="48"/>
      <c r="D14" s="48"/>
      <c r="E14" s="44">
        <v>1044000</v>
      </c>
      <c r="F14" s="44">
        <v>1055402</v>
      </c>
      <c r="G14" s="45">
        <f t="shared" si="0"/>
        <v>1.0109214559386974</v>
      </c>
      <c r="H14" s="44">
        <v>4324000</v>
      </c>
      <c r="I14" s="44">
        <v>4546724</v>
      </c>
      <c r="J14" s="45">
        <f t="shared" si="1"/>
        <v>1.0515087881591119</v>
      </c>
      <c r="K14" s="44">
        <v>2559000</v>
      </c>
      <c r="L14" s="44">
        <v>2401851</v>
      </c>
      <c r="M14" s="45">
        <f t="shared" si="2"/>
        <v>0.93858968347010552</v>
      </c>
      <c r="N14" s="44">
        <v>2981000</v>
      </c>
      <c r="O14" s="44">
        <v>2933681</v>
      </c>
      <c r="P14" s="45">
        <f t="shared" si="3"/>
        <v>0.98412646762831268</v>
      </c>
      <c r="Q14" s="44">
        <f t="shared" si="4"/>
        <v>9864000</v>
      </c>
      <c r="R14" s="44">
        <f t="shared" si="4"/>
        <v>9882256</v>
      </c>
      <c r="S14" s="45">
        <f t="shared" si="5"/>
        <v>1.0018507704785078</v>
      </c>
      <c r="T14" s="46">
        <f t="shared" si="6"/>
        <v>10908000</v>
      </c>
      <c r="U14" s="46">
        <f t="shared" si="6"/>
        <v>10937658</v>
      </c>
      <c r="V14" s="47">
        <f t="shared" si="7"/>
        <v>1.0027189218921893</v>
      </c>
    </row>
    <row r="15" spans="1:22">
      <c r="A15" s="41" t="s">
        <v>28</v>
      </c>
      <c r="B15" s="49" t="s">
        <v>29</v>
      </c>
      <c r="C15" s="48"/>
      <c r="D15" s="48"/>
      <c r="E15" s="44"/>
      <c r="F15" s="44"/>
      <c r="G15" s="45"/>
      <c r="H15" s="44"/>
      <c r="I15" s="44"/>
      <c r="J15" s="45"/>
      <c r="K15" s="44"/>
      <c r="L15" s="44"/>
      <c r="M15" s="45"/>
      <c r="N15" s="44"/>
      <c r="O15" s="44"/>
      <c r="P15" s="45"/>
      <c r="Q15" s="44">
        <f t="shared" si="4"/>
        <v>0</v>
      </c>
      <c r="R15" s="44">
        <f t="shared" si="4"/>
        <v>0</v>
      </c>
      <c r="S15" s="45"/>
      <c r="T15" s="46"/>
      <c r="U15" s="46"/>
      <c r="V15" s="47"/>
    </row>
    <row r="16" spans="1:22">
      <c r="A16" s="41" t="s">
        <v>30</v>
      </c>
      <c r="B16" s="50" t="s">
        <v>31</v>
      </c>
      <c r="C16" s="48"/>
      <c r="D16" s="48"/>
      <c r="E16" s="44">
        <v>630000</v>
      </c>
      <c r="F16" s="44">
        <v>448985</v>
      </c>
      <c r="G16" s="45">
        <f t="shared" si="0"/>
        <v>0.71267460317460318</v>
      </c>
      <c r="H16" s="44">
        <v>1320000</v>
      </c>
      <c r="I16" s="44">
        <v>790520</v>
      </c>
      <c r="J16" s="45">
        <f t="shared" si="1"/>
        <v>0.5988787878787879</v>
      </c>
      <c r="K16" s="44">
        <v>180000</v>
      </c>
      <c r="L16" s="44">
        <v>46570</v>
      </c>
      <c r="M16" s="45">
        <f t="shared" si="2"/>
        <v>0.25872222222222224</v>
      </c>
      <c r="N16" s="44">
        <v>270000</v>
      </c>
      <c r="O16" s="44">
        <v>202025</v>
      </c>
      <c r="P16" s="45">
        <f t="shared" si="3"/>
        <v>0.74824074074074076</v>
      </c>
      <c r="Q16" s="44">
        <f t="shared" si="4"/>
        <v>1770000</v>
      </c>
      <c r="R16" s="44">
        <f t="shared" si="4"/>
        <v>1039115</v>
      </c>
      <c r="S16" s="45">
        <f t="shared" si="5"/>
        <v>0.58707062146892652</v>
      </c>
      <c r="T16" s="46">
        <f t="shared" si="6"/>
        <v>2400000</v>
      </c>
      <c r="U16" s="46">
        <f t="shared" si="6"/>
        <v>1488100</v>
      </c>
      <c r="V16" s="47">
        <f t="shared" si="7"/>
        <v>0.62004166666666671</v>
      </c>
    </row>
    <row r="17" spans="1:22">
      <c r="A17" s="41" t="s">
        <v>32</v>
      </c>
      <c r="B17" s="50" t="s">
        <v>33</v>
      </c>
      <c r="C17" s="48"/>
      <c r="D17" s="48"/>
      <c r="E17" s="44">
        <v>64000</v>
      </c>
      <c r="F17" s="44">
        <v>58643</v>
      </c>
      <c r="G17" s="45">
        <f t="shared" si="0"/>
        <v>0.91629687500000001</v>
      </c>
      <c r="H17" s="44">
        <v>266000</v>
      </c>
      <c r="I17" s="44">
        <v>307856</v>
      </c>
      <c r="J17" s="45">
        <f t="shared" si="1"/>
        <v>1.1573533834586467</v>
      </c>
      <c r="K17" s="44">
        <v>156000</v>
      </c>
      <c r="L17" s="44">
        <v>137586</v>
      </c>
      <c r="M17" s="45">
        <f t="shared" si="2"/>
        <v>0.88196153846153846</v>
      </c>
      <c r="N17" s="44">
        <v>180000</v>
      </c>
      <c r="O17" s="44">
        <v>176680</v>
      </c>
      <c r="P17" s="45">
        <f t="shared" si="3"/>
        <v>0.98155555555555551</v>
      </c>
      <c r="Q17" s="44">
        <f t="shared" si="4"/>
        <v>602000</v>
      </c>
      <c r="R17" s="44">
        <f t="shared" si="4"/>
        <v>622122</v>
      </c>
      <c r="S17" s="45">
        <f t="shared" si="5"/>
        <v>1.0334252491694351</v>
      </c>
      <c r="T17" s="46">
        <f t="shared" si="6"/>
        <v>666000</v>
      </c>
      <c r="U17" s="46">
        <f t="shared" si="6"/>
        <v>680765</v>
      </c>
      <c r="V17" s="47">
        <f t="shared" si="7"/>
        <v>1.0221696696696696</v>
      </c>
    </row>
    <row r="18" spans="1:22">
      <c r="A18" s="41" t="s">
        <v>34</v>
      </c>
      <c r="B18" s="50" t="s">
        <v>35</v>
      </c>
      <c r="C18" s="48"/>
      <c r="D18" s="48"/>
      <c r="E18" s="44"/>
      <c r="F18" s="44"/>
      <c r="G18" s="45"/>
      <c r="H18" s="44"/>
      <c r="I18" s="44"/>
      <c r="J18" s="45"/>
      <c r="K18" s="44"/>
      <c r="L18" s="44"/>
      <c r="M18" s="45"/>
      <c r="N18" s="44"/>
      <c r="O18" s="44"/>
      <c r="P18" s="45"/>
      <c r="Q18" s="44">
        <f t="shared" si="4"/>
        <v>0</v>
      </c>
      <c r="R18" s="44">
        <f t="shared" si="4"/>
        <v>0</v>
      </c>
      <c r="S18" s="45"/>
      <c r="T18" s="46"/>
      <c r="U18" s="46"/>
      <c r="V18" s="47"/>
    </row>
    <row r="19" spans="1:22">
      <c r="A19" s="41" t="s">
        <v>36</v>
      </c>
      <c r="B19" s="50" t="s">
        <v>37</v>
      </c>
      <c r="C19" s="48"/>
      <c r="D19" s="48"/>
      <c r="E19" s="44">
        <v>77000</v>
      </c>
      <c r="F19" s="44"/>
      <c r="G19" s="45">
        <f t="shared" si="0"/>
        <v>0</v>
      </c>
      <c r="H19" s="44">
        <v>155000</v>
      </c>
      <c r="I19" s="44">
        <v>38650</v>
      </c>
      <c r="J19" s="45">
        <f t="shared" si="1"/>
        <v>0.24935483870967742</v>
      </c>
      <c r="K19" s="44">
        <v>115000</v>
      </c>
      <c r="L19" s="44">
        <v>38650</v>
      </c>
      <c r="M19" s="45">
        <f t="shared" si="2"/>
        <v>0.33608695652173914</v>
      </c>
      <c r="N19" s="44">
        <v>115000</v>
      </c>
      <c r="O19" s="44"/>
      <c r="P19" s="45"/>
      <c r="Q19" s="44">
        <f t="shared" si="4"/>
        <v>385000</v>
      </c>
      <c r="R19" s="44">
        <f t="shared" si="4"/>
        <v>77300</v>
      </c>
      <c r="S19" s="45">
        <f t="shared" si="5"/>
        <v>0.20077922077922078</v>
      </c>
      <c r="T19" s="46">
        <f t="shared" si="6"/>
        <v>462000</v>
      </c>
      <c r="U19" s="46">
        <f t="shared" si="6"/>
        <v>77300</v>
      </c>
      <c r="V19" s="47">
        <f t="shared" si="7"/>
        <v>0.16731601731601731</v>
      </c>
    </row>
    <row r="20" spans="1:22">
      <c r="A20" s="41" t="s">
        <v>38</v>
      </c>
      <c r="B20" s="50" t="s">
        <v>39</v>
      </c>
      <c r="C20" s="48"/>
      <c r="D20" s="48"/>
      <c r="E20" s="44">
        <v>607000</v>
      </c>
      <c r="F20" s="44">
        <v>408181</v>
      </c>
      <c r="G20" s="45">
        <f t="shared" si="0"/>
        <v>0.67245634266886323</v>
      </c>
      <c r="H20" s="44">
        <v>1170000</v>
      </c>
      <c r="I20" s="44">
        <v>1885438</v>
      </c>
      <c r="J20" s="45">
        <f t="shared" si="1"/>
        <v>1.6114854700854702</v>
      </c>
      <c r="K20" s="44">
        <v>560000</v>
      </c>
      <c r="L20" s="44">
        <v>764110</v>
      </c>
      <c r="M20" s="45">
        <f t="shared" si="2"/>
        <v>1.3644821428571428</v>
      </c>
      <c r="N20" s="44">
        <v>200000</v>
      </c>
      <c r="O20" s="44">
        <v>1037095</v>
      </c>
      <c r="P20" s="45">
        <f t="shared" si="3"/>
        <v>5.1854750000000003</v>
      </c>
      <c r="Q20" s="44">
        <f t="shared" si="4"/>
        <v>1930000</v>
      </c>
      <c r="R20" s="44">
        <f t="shared" si="4"/>
        <v>3686643</v>
      </c>
      <c r="S20" s="45">
        <f t="shared" si="5"/>
        <v>1.9101777202072538</v>
      </c>
      <c r="T20" s="46">
        <f t="shared" si="6"/>
        <v>2537000</v>
      </c>
      <c r="U20" s="46">
        <f t="shared" si="6"/>
        <v>4094824</v>
      </c>
      <c r="V20" s="47">
        <f t="shared" si="7"/>
        <v>1.6140417816318486</v>
      </c>
    </row>
    <row r="21" spans="1:22">
      <c r="A21" s="51" t="s">
        <v>40</v>
      </c>
      <c r="B21" s="52" t="s">
        <v>41</v>
      </c>
      <c r="C21" s="53"/>
      <c r="D21" s="53"/>
      <c r="E21" s="46">
        <f>SUM(E8:E20)</f>
        <v>24219000</v>
      </c>
      <c r="F21" s="46">
        <f>SUM(F8:F20)</f>
        <v>23468218</v>
      </c>
      <c r="G21" s="47">
        <f t="shared" si="0"/>
        <v>0.96900028902927449</v>
      </c>
      <c r="H21" s="46">
        <f>SUM(H8:H20)</f>
        <v>90440000</v>
      </c>
      <c r="I21" s="46">
        <f>SUM(I8:I20)</f>
        <v>89904653</v>
      </c>
      <c r="J21" s="47">
        <f t="shared" si="1"/>
        <v>0.99408063909774436</v>
      </c>
      <c r="K21" s="46">
        <f>SUM(K8:K20)</f>
        <v>60729000</v>
      </c>
      <c r="L21" s="46">
        <f>SUM(L8:L20)</f>
        <v>56759749</v>
      </c>
      <c r="M21" s="47">
        <f t="shared" si="2"/>
        <v>0.93463994137891293</v>
      </c>
      <c r="N21" s="46">
        <f>SUM(N8:N20)</f>
        <v>65484000</v>
      </c>
      <c r="O21" s="46">
        <f>SUM(O8:O20)</f>
        <v>65081491</v>
      </c>
      <c r="P21" s="47">
        <f t="shared" si="3"/>
        <v>0.99385332294911732</v>
      </c>
      <c r="Q21" s="46">
        <f t="shared" si="4"/>
        <v>216653000</v>
      </c>
      <c r="R21" s="46">
        <f t="shared" si="4"/>
        <v>211745893</v>
      </c>
      <c r="S21" s="47">
        <f t="shared" si="5"/>
        <v>0.97735038517814199</v>
      </c>
      <c r="T21" s="46">
        <f t="shared" si="6"/>
        <v>240872000</v>
      </c>
      <c r="U21" s="46">
        <f t="shared" si="6"/>
        <v>235214111</v>
      </c>
      <c r="V21" s="47">
        <f t="shared" si="7"/>
        <v>0.97651080656946432</v>
      </c>
    </row>
    <row r="22" spans="1:22">
      <c r="A22" s="41" t="s">
        <v>42</v>
      </c>
      <c r="B22" s="50" t="s">
        <v>43</v>
      </c>
      <c r="C22" s="48"/>
      <c r="D22" s="48"/>
      <c r="E22" s="44"/>
      <c r="F22" s="44"/>
      <c r="G22" s="45"/>
      <c r="H22" s="44"/>
      <c r="I22" s="44"/>
      <c r="J22" s="45"/>
      <c r="K22" s="44"/>
      <c r="L22" s="44"/>
      <c r="M22" s="45"/>
      <c r="N22" s="44"/>
      <c r="O22" s="44"/>
      <c r="P22" s="45"/>
      <c r="Q22" s="44">
        <f t="shared" si="4"/>
        <v>0</v>
      </c>
      <c r="R22" s="44">
        <f t="shared" si="4"/>
        <v>0</v>
      </c>
      <c r="S22" s="45"/>
      <c r="T22" s="46"/>
      <c r="U22" s="46"/>
      <c r="V22" s="47"/>
    </row>
    <row r="23" spans="1:22" ht="25.5">
      <c r="A23" s="41" t="s">
        <v>44</v>
      </c>
      <c r="B23" s="50" t="s">
        <v>45</v>
      </c>
      <c r="C23" s="48"/>
      <c r="D23" s="48"/>
      <c r="E23" s="44">
        <v>650000</v>
      </c>
      <c r="F23" s="44">
        <v>600000</v>
      </c>
      <c r="G23" s="45">
        <f t="shared" si="0"/>
        <v>0.92307692307692313</v>
      </c>
      <c r="H23" s="44">
        <v>1105000</v>
      </c>
      <c r="I23" s="44">
        <v>452781</v>
      </c>
      <c r="J23" s="45">
        <f t="shared" si="1"/>
        <v>0.40975656108597286</v>
      </c>
      <c r="K23" s="44">
        <v>114000</v>
      </c>
      <c r="L23" s="44">
        <v>715224</v>
      </c>
      <c r="M23" s="45">
        <f t="shared" si="2"/>
        <v>6.273894736842105</v>
      </c>
      <c r="N23" s="44">
        <v>560000</v>
      </c>
      <c r="O23" s="44">
        <v>429518</v>
      </c>
      <c r="P23" s="45">
        <f t="shared" si="3"/>
        <v>0.76699642857142858</v>
      </c>
      <c r="Q23" s="44">
        <f t="shared" si="4"/>
        <v>1779000</v>
      </c>
      <c r="R23" s="44">
        <f t="shared" si="4"/>
        <v>1597523</v>
      </c>
      <c r="S23" s="45">
        <f t="shared" si="5"/>
        <v>0.89798931984260821</v>
      </c>
      <c r="T23" s="46">
        <f t="shared" si="6"/>
        <v>2429000</v>
      </c>
      <c r="U23" s="46">
        <f t="shared" si="6"/>
        <v>2197523</v>
      </c>
      <c r="V23" s="47">
        <f t="shared" si="7"/>
        <v>0.90470275833676406</v>
      </c>
    </row>
    <row r="24" spans="1:22">
      <c r="A24" s="41" t="s">
        <v>46</v>
      </c>
      <c r="B24" s="54" t="s">
        <v>47</v>
      </c>
      <c r="C24" s="48"/>
      <c r="D24" s="48"/>
      <c r="E24" s="44"/>
      <c r="F24" s="44"/>
      <c r="G24" s="45"/>
      <c r="H24" s="44">
        <v>805000</v>
      </c>
      <c r="I24" s="44">
        <v>47385</v>
      </c>
      <c r="J24" s="45">
        <f t="shared" si="1"/>
        <v>5.8863354037267078E-2</v>
      </c>
      <c r="K24" s="44"/>
      <c r="L24" s="44"/>
      <c r="M24" s="45"/>
      <c r="N24" s="44"/>
      <c r="O24" s="44"/>
      <c r="P24" s="45"/>
      <c r="Q24" s="44">
        <f t="shared" si="4"/>
        <v>805000</v>
      </c>
      <c r="R24" s="44">
        <f t="shared" si="4"/>
        <v>47385</v>
      </c>
      <c r="S24" s="45">
        <f t="shared" si="5"/>
        <v>5.8863354037267078E-2</v>
      </c>
      <c r="T24" s="46">
        <f t="shared" si="6"/>
        <v>805000</v>
      </c>
      <c r="U24" s="46">
        <f t="shared" si="6"/>
        <v>47385</v>
      </c>
      <c r="V24" s="47">
        <f t="shared" si="7"/>
        <v>5.8863354037267078E-2</v>
      </c>
    </row>
    <row r="25" spans="1:22">
      <c r="A25" s="51" t="s">
        <v>48</v>
      </c>
      <c r="B25" s="55" t="s">
        <v>49</v>
      </c>
      <c r="C25" s="53"/>
      <c r="D25" s="53"/>
      <c r="E25" s="46">
        <f>SUM(E22:E24)</f>
        <v>650000</v>
      </c>
      <c r="F25" s="46">
        <f>SUM(F22:F24)</f>
        <v>600000</v>
      </c>
      <c r="G25" s="47">
        <f t="shared" si="0"/>
        <v>0.92307692307692313</v>
      </c>
      <c r="H25" s="46">
        <f>SUM(H22:H24)</f>
        <v>1910000</v>
      </c>
      <c r="I25" s="46">
        <f>SUM(I22:I24)</f>
        <v>500166</v>
      </c>
      <c r="J25" s="47">
        <f t="shared" si="1"/>
        <v>0.26186701570680626</v>
      </c>
      <c r="K25" s="46">
        <f>SUM(K22:K24)</f>
        <v>114000</v>
      </c>
      <c r="L25" s="46">
        <f>SUM(L22:L24)</f>
        <v>715224</v>
      </c>
      <c r="M25" s="47">
        <f t="shared" si="2"/>
        <v>6.273894736842105</v>
      </c>
      <c r="N25" s="46">
        <f>SUM(N22:N24)</f>
        <v>560000</v>
      </c>
      <c r="O25" s="46">
        <f>SUM(O22:O24)</f>
        <v>429518</v>
      </c>
      <c r="P25" s="47">
        <f t="shared" si="3"/>
        <v>0.76699642857142858</v>
      </c>
      <c r="Q25" s="46">
        <f t="shared" si="4"/>
        <v>2584000</v>
      </c>
      <c r="R25" s="46">
        <f t="shared" si="4"/>
        <v>1644908</v>
      </c>
      <c r="S25" s="47">
        <f t="shared" si="5"/>
        <v>0.63657430340557275</v>
      </c>
      <c r="T25" s="46">
        <f t="shared" si="6"/>
        <v>3234000</v>
      </c>
      <c r="U25" s="46">
        <f t="shared" si="6"/>
        <v>2244908</v>
      </c>
      <c r="V25" s="47">
        <f t="shared" si="7"/>
        <v>0.69415831787260363</v>
      </c>
    </row>
    <row r="26" spans="1:22">
      <c r="A26" s="51" t="s">
        <v>50</v>
      </c>
      <c r="B26" s="52" t="s">
        <v>51</v>
      </c>
      <c r="C26" s="53"/>
      <c r="D26" s="53"/>
      <c r="E26" s="46">
        <f>E21+E25</f>
        <v>24869000</v>
      </c>
      <c r="F26" s="46">
        <f>F21+F25</f>
        <v>24068218</v>
      </c>
      <c r="G26" s="47">
        <f t="shared" si="0"/>
        <v>0.96779999195785915</v>
      </c>
      <c r="H26" s="46">
        <f>H21+H25</f>
        <v>92350000</v>
      </c>
      <c r="I26" s="46">
        <f>I21+I25</f>
        <v>90404819</v>
      </c>
      <c r="J26" s="47">
        <f t="shared" si="1"/>
        <v>0.97893685977260425</v>
      </c>
      <c r="K26" s="46">
        <f>K21+K25</f>
        <v>60843000</v>
      </c>
      <c r="L26" s="46">
        <f>L21+L25</f>
        <v>57474973</v>
      </c>
      <c r="M26" s="47">
        <f t="shared" si="2"/>
        <v>0.9446439689035715</v>
      </c>
      <c r="N26" s="46">
        <f>N21+N25</f>
        <v>66044000</v>
      </c>
      <c r="O26" s="46">
        <f>O21+O25</f>
        <v>65511009</v>
      </c>
      <c r="P26" s="47">
        <f t="shared" si="3"/>
        <v>0.99192975894857971</v>
      </c>
      <c r="Q26" s="46">
        <f t="shared" si="4"/>
        <v>219237000</v>
      </c>
      <c r="R26" s="46">
        <f t="shared" si="4"/>
        <v>213390801</v>
      </c>
      <c r="S26" s="47">
        <f t="shared" si="5"/>
        <v>0.97333388524747189</v>
      </c>
      <c r="T26" s="46">
        <f t="shared" si="6"/>
        <v>244106000</v>
      </c>
      <c r="U26" s="46">
        <f t="shared" si="6"/>
        <v>237459019</v>
      </c>
      <c r="V26" s="47">
        <f t="shared" si="7"/>
        <v>0.97277010397122565</v>
      </c>
    </row>
    <row r="27" spans="1:22">
      <c r="A27" s="51" t="s">
        <v>52</v>
      </c>
      <c r="B27" s="55" t="s">
        <v>53</v>
      </c>
      <c r="C27" s="53"/>
      <c r="D27" s="53"/>
      <c r="E27" s="46">
        <v>5636000</v>
      </c>
      <c r="F27" s="46">
        <v>5340296</v>
      </c>
      <c r="G27" s="47">
        <f t="shared" si="0"/>
        <v>0.94753300212916958</v>
      </c>
      <c r="H27" s="46">
        <v>22852000</v>
      </c>
      <c r="I27" s="46">
        <v>21516183</v>
      </c>
      <c r="J27" s="47">
        <f t="shared" si="1"/>
        <v>0.9415448538421145</v>
      </c>
      <c r="K27" s="46">
        <v>13752000</v>
      </c>
      <c r="L27" s="46">
        <v>13398527</v>
      </c>
      <c r="M27" s="47">
        <f t="shared" si="2"/>
        <v>0.97429661140197787</v>
      </c>
      <c r="N27" s="46">
        <v>14692000</v>
      </c>
      <c r="O27" s="46">
        <v>14663293</v>
      </c>
      <c r="P27" s="47">
        <f t="shared" si="3"/>
        <v>0.99804607949904711</v>
      </c>
      <c r="Q27" s="46">
        <f t="shared" si="4"/>
        <v>51296000</v>
      </c>
      <c r="R27" s="46">
        <f t="shared" si="4"/>
        <v>49578003</v>
      </c>
      <c r="S27" s="47">
        <f t="shared" si="5"/>
        <v>0.96650816827822827</v>
      </c>
      <c r="T27" s="46">
        <f t="shared" si="6"/>
        <v>56932000</v>
      </c>
      <c r="U27" s="46">
        <f t="shared" si="6"/>
        <v>54918299</v>
      </c>
      <c r="V27" s="47">
        <f t="shared" si="7"/>
        <v>0.96462971615260307</v>
      </c>
    </row>
    <row r="28" spans="1:22">
      <c r="A28" s="41" t="s">
        <v>54</v>
      </c>
      <c r="B28" s="50" t="s">
        <v>55</v>
      </c>
      <c r="C28" s="48"/>
      <c r="D28" s="48"/>
      <c r="E28" s="44">
        <v>1050000</v>
      </c>
      <c r="F28" s="44">
        <v>850736</v>
      </c>
      <c r="G28" s="45">
        <f t="shared" si="0"/>
        <v>0.81022476190476189</v>
      </c>
      <c r="H28" s="44">
        <v>953000</v>
      </c>
      <c r="I28" s="44">
        <v>511826</v>
      </c>
      <c r="J28" s="45">
        <f t="shared" si="1"/>
        <v>0.53706820566631686</v>
      </c>
      <c r="K28" s="44">
        <v>507000</v>
      </c>
      <c r="L28" s="44">
        <v>303305</v>
      </c>
      <c r="M28" s="45">
        <f t="shared" si="2"/>
        <v>0.59823471400394479</v>
      </c>
      <c r="N28" s="44">
        <v>415000</v>
      </c>
      <c r="O28" s="44">
        <v>270740</v>
      </c>
      <c r="P28" s="45">
        <f t="shared" si="3"/>
        <v>0.65238554216867473</v>
      </c>
      <c r="Q28" s="44">
        <f t="shared" si="4"/>
        <v>1875000</v>
      </c>
      <c r="R28" s="44">
        <f t="shared" si="4"/>
        <v>1085871</v>
      </c>
      <c r="S28" s="45">
        <f t="shared" si="5"/>
        <v>0.57913119999999996</v>
      </c>
      <c r="T28" s="46">
        <f t="shared" si="6"/>
        <v>2925000</v>
      </c>
      <c r="U28" s="46">
        <f t="shared" si="6"/>
        <v>1936607</v>
      </c>
      <c r="V28" s="47">
        <f t="shared" si="7"/>
        <v>0.66208786324786328</v>
      </c>
    </row>
    <row r="29" spans="1:22">
      <c r="A29" s="41" t="s">
        <v>56</v>
      </c>
      <c r="B29" s="50" t="s">
        <v>57</v>
      </c>
      <c r="C29" s="48"/>
      <c r="D29" s="48"/>
      <c r="E29" s="44">
        <v>1140000</v>
      </c>
      <c r="F29" s="44">
        <v>927657</v>
      </c>
      <c r="G29" s="45">
        <f t="shared" si="0"/>
        <v>0.81373421052631578</v>
      </c>
      <c r="H29" s="44">
        <v>2100000</v>
      </c>
      <c r="I29" s="44">
        <v>1901351</v>
      </c>
      <c r="J29" s="45">
        <f t="shared" si="1"/>
        <v>0.9054052380952381</v>
      </c>
      <c r="K29" s="44">
        <v>792000</v>
      </c>
      <c r="L29" s="44">
        <v>683473</v>
      </c>
      <c r="M29" s="45">
        <f t="shared" si="2"/>
        <v>0.8629709595959596</v>
      </c>
      <c r="N29" s="44">
        <v>770000</v>
      </c>
      <c r="O29" s="44">
        <v>810963</v>
      </c>
      <c r="P29" s="45">
        <f t="shared" si="3"/>
        <v>1.0531987012987012</v>
      </c>
      <c r="Q29" s="44">
        <f t="shared" si="4"/>
        <v>3662000</v>
      </c>
      <c r="R29" s="44">
        <f t="shared" si="4"/>
        <v>3395787</v>
      </c>
      <c r="S29" s="45">
        <f t="shared" si="5"/>
        <v>0.92730393227744401</v>
      </c>
      <c r="T29" s="46">
        <f t="shared" si="6"/>
        <v>4802000</v>
      </c>
      <c r="U29" s="46">
        <f t="shared" si="6"/>
        <v>4323444</v>
      </c>
      <c r="V29" s="47">
        <f t="shared" si="7"/>
        <v>0.90034235735110368</v>
      </c>
    </row>
    <row r="30" spans="1:22">
      <c r="A30" s="41" t="s">
        <v>58</v>
      </c>
      <c r="B30" s="50" t="s">
        <v>59</v>
      </c>
      <c r="C30" s="48"/>
      <c r="D30" s="48"/>
      <c r="E30" s="44"/>
      <c r="F30" s="44"/>
      <c r="G30" s="45"/>
      <c r="H30" s="44"/>
      <c r="I30" s="44"/>
      <c r="J30" s="45"/>
      <c r="K30" s="44" t="s">
        <v>60</v>
      </c>
      <c r="L30" s="44"/>
      <c r="M30" s="45"/>
      <c r="N30" s="44"/>
      <c r="O30" s="44"/>
      <c r="P30" s="45"/>
      <c r="Q30" s="44" t="e">
        <f t="shared" si="4"/>
        <v>#VALUE!</v>
      </c>
      <c r="R30" s="44">
        <f t="shared" si="4"/>
        <v>0</v>
      </c>
      <c r="S30" s="45"/>
      <c r="T30" s="46"/>
      <c r="U30" s="46"/>
      <c r="V30" s="47"/>
    </row>
    <row r="31" spans="1:22">
      <c r="A31" s="51" t="s">
        <v>61</v>
      </c>
      <c r="B31" s="55" t="s">
        <v>62</v>
      </c>
      <c r="C31" s="53"/>
      <c r="D31" s="53"/>
      <c r="E31" s="46">
        <f>SUM(E28:E30)</f>
        <v>2190000</v>
      </c>
      <c r="F31" s="46">
        <f>SUM(F28:F30)</f>
        <v>1778393</v>
      </c>
      <c r="G31" s="47">
        <f t="shared" si="0"/>
        <v>0.81205159817351602</v>
      </c>
      <c r="H31" s="46">
        <f>SUM(H28:H30)</f>
        <v>3053000</v>
      </c>
      <c r="I31" s="46">
        <f>SUM(I28:I30)</f>
        <v>2413177</v>
      </c>
      <c r="J31" s="47">
        <f t="shared" si="1"/>
        <v>0.79042810350474946</v>
      </c>
      <c r="K31" s="46">
        <f>SUM(K28:K30)</f>
        <v>1299000</v>
      </c>
      <c r="L31" s="46">
        <f>SUM(L28:L30)</f>
        <v>986778</v>
      </c>
      <c r="M31" s="47">
        <f t="shared" si="2"/>
        <v>0.75964434180138574</v>
      </c>
      <c r="N31" s="46">
        <f>SUM(N28:N30)</f>
        <v>1185000</v>
      </c>
      <c r="O31" s="46">
        <f>SUM(O28:O30)</f>
        <v>1081703</v>
      </c>
      <c r="P31" s="47">
        <f t="shared" si="3"/>
        <v>0.91282953586497895</v>
      </c>
      <c r="Q31" s="46">
        <f t="shared" si="4"/>
        <v>5537000</v>
      </c>
      <c r="R31" s="46">
        <f t="shared" si="4"/>
        <v>4481658</v>
      </c>
      <c r="S31" s="47">
        <f t="shared" si="5"/>
        <v>0.80940184215279032</v>
      </c>
      <c r="T31" s="46">
        <f t="shared" si="6"/>
        <v>7727000</v>
      </c>
      <c r="U31" s="46">
        <f t="shared" si="6"/>
        <v>6260051</v>
      </c>
      <c r="V31" s="47">
        <f t="shared" si="7"/>
        <v>0.81015284068849491</v>
      </c>
    </row>
    <row r="32" spans="1:22">
      <c r="A32" s="41" t="s">
        <v>63</v>
      </c>
      <c r="B32" s="50" t="s">
        <v>64</v>
      </c>
      <c r="C32" s="48"/>
      <c r="D32" s="48"/>
      <c r="E32" s="44">
        <v>820000</v>
      </c>
      <c r="F32" s="44">
        <v>809064</v>
      </c>
      <c r="G32" s="45">
        <f t="shared" si="0"/>
        <v>0.98666341463414631</v>
      </c>
      <c r="H32" s="44">
        <v>400000</v>
      </c>
      <c r="I32" s="44">
        <v>471988</v>
      </c>
      <c r="J32" s="45">
        <f t="shared" si="1"/>
        <v>1.17997</v>
      </c>
      <c r="K32" s="44">
        <v>240000</v>
      </c>
      <c r="L32" s="44">
        <v>201244</v>
      </c>
      <c r="M32" s="45">
        <f t="shared" si="2"/>
        <v>0.83851666666666669</v>
      </c>
      <c r="N32" s="44">
        <v>230000</v>
      </c>
      <c r="O32" s="44">
        <v>219658</v>
      </c>
      <c r="P32" s="45">
        <f t="shared" si="3"/>
        <v>0.95503478260869568</v>
      </c>
      <c r="Q32" s="44">
        <f t="shared" si="4"/>
        <v>870000</v>
      </c>
      <c r="R32" s="44">
        <f t="shared" si="4"/>
        <v>892890</v>
      </c>
      <c r="S32" s="45">
        <f t="shared" si="5"/>
        <v>1.0263103448275861</v>
      </c>
      <c r="T32" s="46">
        <f t="shared" si="6"/>
        <v>1690000</v>
      </c>
      <c r="U32" s="46">
        <f t="shared" si="6"/>
        <v>1701954</v>
      </c>
      <c r="V32" s="47">
        <f t="shared" si="7"/>
        <v>1.007073372781065</v>
      </c>
    </row>
    <row r="33" spans="1:22">
      <c r="A33" s="41" t="s">
        <v>65</v>
      </c>
      <c r="B33" s="50" t="s">
        <v>66</v>
      </c>
      <c r="C33" s="48"/>
      <c r="D33" s="48"/>
      <c r="E33" s="44"/>
      <c r="F33" s="44"/>
      <c r="G33" s="45"/>
      <c r="H33" s="44"/>
      <c r="I33" s="44"/>
      <c r="J33" s="45"/>
      <c r="K33" s="44"/>
      <c r="L33" s="44"/>
      <c r="M33" s="45"/>
      <c r="N33" s="44"/>
      <c r="O33" s="44"/>
      <c r="P33" s="45"/>
      <c r="Q33" s="44">
        <f t="shared" si="4"/>
        <v>0</v>
      </c>
      <c r="R33" s="44">
        <f t="shared" si="4"/>
        <v>0</v>
      </c>
      <c r="S33" s="45"/>
      <c r="T33" s="46"/>
      <c r="U33" s="46"/>
      <c r="V33" s="47"/>
    </row>
    <row r="34" spans="1:22">
      <c r="A34" s="51" t="s">
        <v>67</v>
      </c>
      <c r="B34" s="55" t="s">
        <v>68</v>
      </c>
      <c r="C34" s="53"/>
      <c r="D34" s="53"/>
      <c r="E34" s="46">
        <f>SUM(E32:E33)</f>
        <v>820000</v>
      </c>
      <c r="F34" s="46">
        <f>SUM(F32:F33)</f>
        <v>809064</v>
      </c>
      <c r="G34" s="47">
        <f t="shared" si="0"/>
        <v>0.98666341463414631</v>
      </c>
      <c r="H34" s="46">
        <f>SUM(H32:H33)</f>
        <v>400000</v>
      </c>
      <c r="I34" s="46">
        <f>SUM(I32:I33)</f>
        <v>471988</v>
      </c>
      <c r="J34" s="47">
        <f t="shared" si="1"/>
        <v>1.17997</v>
      </c>
      <c r="K34" s="46">
        <f>SUM(K32:K33)</f>
        <v>240000</v>
      </c>
      <c r="L34" s="46">
        <f>SUM(L32:L33)</f>
        <v>201244</v>
      </c>
      <c r="M34" s="47">
        <f t="shared" si="2"/>
        <v>0.83851666666666669</v>
      </c>
      <c r="N34" s="46">
        <f>SUM(N32:N33)</f>
        <v>230000</v>
      </c>
      <c r="O34" s="46">
        <f>SUM(O32:O33)</f>
        <v>219658</v>
      </c>
      <c r="P34" s="47">
        <f t="shared" si="3"/>
        <v>0.95503478260869568</v>
      </c>
      <c r="Q34" s="46">
        <f t="shared" si="4"/>
        <v>870000</v>
      </c>
      <c r="R34" s="46">
        <f t="shared" si="4"/>
        <v>892890</v>
      </c>
      <c r="S34" s="47">
        <f t="shared" si="5"/>
        <v>1.0263103448275861</v>
      </c>
      <c r="T34" s="46">
        <f t="shared" si="6"/>
        <v>1690000</v>
      </c>
      <c r="U34" s="46">
        <f t="shared" si="6"/>
        <v>1701954</v>
      </c>
      <c r="V34" s="47">
        <f t="shared" si="7"/>
        <v>1.007073372781065</v>
      </c>
    </row>
    <row r="35" spans="1:22">
      <c r="A35" s="41" t="s">
        <v>69</v>
      </c>
      <c r="B35" s="50" t="s">
        <v>70</v>
      </c>
      <c r="C35" s="48"/>
      <c r="D35" s="48"/>
      <c r="E35" s="44">
        <v>5100000</v>
      </c>
      <c r="F35" s="44">
        <v>4951782</v>
      </c>
      <c r="G35" s="45">
        <f t="shared" si="0"/>
        <v>0.97093764705882357</v>
      </c>
      <c r="H35" s="44">
        <v>5490000</v>
      </c>
      <c r="I35" s="44">
        <v>6260701</v>
      </c>
      <c r="J35" s="45">
        <f t="shared" si="1"/>
        <v>1.1403826958105647</v>
      </c>
      <c r="K35" s="44">
        <v>1880000</v>
      </c>
      <c r="L35" s="44">
        <v>1641083</v>
      </c>
      <c r="M35" s="45">
        <f t="shared" si="2"/>
        <v>0.87291648936170207</v>
      </c>
      <c r="N35" s="44">
        <v>2600000</v>
      </c>
      <c r="O35" s="44">
        <v>2815282</v>
      </c>
      <c r="P35" s="45">
        <f t="shared" si="3"/>
        <v>1.0828007692307693</v>
      </c>
      <c r="Q35" s="44">
        <f t="shared" si="4"/>
        <v>9970000</v>
      </c>
      <c r="R35" s="44">
        <f t="shared" si="4"/>
        <v>10717066</v>
      </c>
      <c r="S35" s="45">
        <f t="shared" si="5"/>
        <v>1.0749313941825476</v>
      </c>
      <c r="T35" s="46">
        <f t="shared" si="6"/>
        <v>15070000</v>
      </c>
      <c r="U35" s="46">
        <f t="shared" si="6"/>
        <v>15668848</v>
      </c>
      <c r="V35" s="47">
        <f t="shared" si="7"/>
        <v>1.0397377571333775</v>
      </c>
    </row>
    <row r="36" spans="1:22">
      <c r="A36" s="41" t="s">
        <v>71</v>
      </c>
      <c r="B36" s="50" t="s">
        <v>72</v>
      </c>
      <c r="C36" s="48"/>
      <c r="D36" s="48"/>
      <c r="E36" s="44"/>
      <c r="F36" s="44"/>
      <c r="G36" s="45"/>
      <c r="H36" s="44">
        <v>12464744</v>
      </c>
      <c r="I36" s="44">
        <v>10923985</v>
      </c>
      <c r="J36" s="45">
        <f t="shared" si="1"/>
        <v>0.87639064227873431</v>
      </c>
      <c r="K36" s="44">
        <v>6605000</v>
      </c>
      <c r="L36" s="44">
        <v>6282244</v>
      </c>
      <c r="M36" s="45">
        <f t="shared" si="2"/>
        <v>0.95113459500378505</v>
      </c>
      <c r="N36" s="44">
        <v>8500000</v>
      </c>
      <c r="O36" s="44">
        <v>8775439</v>
      </c>
      <c r="P36" s="45">
        <f t="shared" si="3"/>
        <v>1.0324045882352941</v>
      </c>
      <c r="Q36" s="44">
        <f t="shared" si="4"/>
        <v>27569744</v>
      </c>
      <c r="R36" s="44">
        <f t="shared" si="4"/>
        <v>25981668</v>
      </c>
      <c r="S36" s="45">
        <f t="shared" si="5"/>
        <v>0.94239786920038138</v>
      </c>
      <c r="T36" s="46">
        <f t="shared" si="6"/>
        <v>27569744</v>
      </c>
      <c r="U36" s="46">
        <f t="shared" si="6"/>
        <v>25981668</v>
      </c>
      <c r="V36" s="47">
        <f t="shared" si="7"/>
        <v>0.94239786920038138</v>
      </c>
    </row>
    <row r="37" spans="1:22">
      <c r="A37" s="41" t="s">
        <v>73</v>
      </c>
      <c r="B37" s="50" t="s">
        <v>74</v>
      </c>
      <c r="C37" s="48"/>
      <c r="D37" s="48"/>
      <c r="E37" s="44"/>
      <c r="F37" s="44"/>
      <c r="G37" s="45"/>
      <c r="H37" s="44"/>
      <c r="I37" s="44"/>
      <c r="J37" s="45"/>
      <c r="K37" s="44"/>
      <c r="L37" s="44"/>
      <c r="M37" s="45"/>
      <c r="N37" s="44"/>
      <c r="O37" s="44"/>
      <c r="P37" s="45"/>
      <c r="Q37" s="44">
        <f t="shared" si="4"/>
        <v>0</v>
      </c>
      <c r="R37" s="44">
        <f t="shared" si="4"/>
        <v>0</v>
      </c>
      <c r="S37" s="45"/>
      <c r="T37" s="46"/>
      <c r="U37" s="46"/>
      <c r="V37" s="47"/>
    </row>
    <row r="38" spans="1:22">
      <c r="A38" s="41" t="s">
        <v>75</v>
      </c>
      <c r="B38" s="50" t="s">
        <v>76</v>
      </c>
      <c r="C38" s="48"/>
      <c r="D38" s="48"/>
      <c r="E38" s="44">
        <v>2330000</v>
      </c>
      <c r="F38" s="44">
        <v>1853896</v>
      </c>
      <c r="G38" s="45">
        <f t="shared" si="0"/>
        <v>0.7956635193133047</v>
      </c>
      <c r="H38" s="44">
        <v>2880000</v>
      </c>
      <c r="I38" s="44">
        <v>2298776</v>
      </c>
      <c r="J38" s="45">
        <f t="shared" si="1"/>
        <v>0.79818611111111115</v>
      </c>
      <c r="K38" s="44">
        <v>3507022</v>
      </c>
      <c r="L38" s="44">
        <v>3485305</v>
      </c>
      <c r="M38" s="45">
        <f t="shared" si="2"/>
        <v>0.99380756664771419</v>
      </c>
      <c r="N38" s="44">
        <v>2404000</v>
      </c>
      <c r="O38" s="44">
        <v>2163123</v>
      </c>
      <c r="P38" s="45">
        <f t="shared" si="3"/>
        <v>0.89980158069883531</v>
      </c>
      <c r="Q38" s="44">
        <f t="shared" si="4"/>
        <v>8791022</v>
      </c>
      <c r="R38" s="44">
        <f t="shared" si="4"/>
        <v>7947204</v>
      </c>
      <c r="S38" s="45">
        <f t="shared" si="5"/>
        <v>0.90401366303030528</v>
      </c>
      <c r="T38" s="46">
        <f t="shared" si="6"/>
        <v>11121022</v>
      </c>
      <c r="U38" s="46">
        <f t="shared" si="6"/>
        <v>9801100</v>
      </c>
      <c r="V38" s="47">
        <f t="shared" si="7"/>
        <v>0.88131288653147166</v>
      </c>
    </row>
    <row r="39" spans="1:22">
      <c r="A39" s="41" t="s">
        <v>77</v>
      </c>
      <c r="B39" s="50" t="s">
        <v>78</v>
      </c>
      <c r="C39" s="48"/>
      <c r="D39" s="48"/>
      <c r="E39" s="44"/>
      <c r="F39" s="44"/>
      <c r="G39" s="45"/>
      <c r="H39" s="44"/>
      <c r="I39" s="44"/>
      <c r="J39" s="45"/>
      <c r="K39" s="44"/>
      <c r="L39" s="44"/>
      <c r="M39" s="45"/>
      <c r="N39" s="44"/>
      <c r="O39" s="44"/>
      <c r="P39" s="45"/>
      <c r="Q39" s="44">
        <f t="shared" si="4"/>
        <v>0</v>
      </c>
      <c r="R39" s="44">
        <f t="shared" si="4"/>
        <v>0</v>
      </c>
      <c r="S39" s="45"/>
      <c r="T39" s="46"/>
      <c r="U39" s="46"/>
      <c r="V39" s="47"/>
    </row>
    <row r="40" spans="1:22">
      <c r="A40" s="41" t="s">
        <v>79</v>
      </c>
      <c r="B40" s="54" t="s">
        <v>80</v>
      </c>
      <c r="C40" s="48"/>
      <c r="D40" s="48"/>
      <c r="E40" s="44">
        <v>70000</v>
      </c>
      <c r="F40" s="44">
        <v>59500</v>
      </c>
      <c r="G40" s="45">
        <f t="shared" si="0"/>
        <v>0.85</v>
      </c>
      <c r="H40" s="44">
        <v>681000</v>
      </c>
      <c r="I40" s="44">
        <v>539900</v>
      </c>
      <c r="J40" s="45">
        <f t="shared" si="1"/>
        <v>0.79280469897209982</v>
      </c>
      <c r="K40" s="44">
        <v>183000</v>
      </c>
      <c r="L40" s="44">
        <v>180300</v>
      </c>
      <c r="M40" s="45">
        <f t="shared" si="2"/>
        <v>0.98524590163934422</v>
      </c>
      <c r="N40" s="44">
        <v>185000</v>
      </c>
      <c r="O40" s="44">
        <v>174300</v>
      </c>
      <c r="P40" s="45">
        <f t="shared" si="3"/>
        <v>0.9421621621621622</v>
      </c>
      <c r="Q40" s="44">
        <f t="shared" si="4"/>
        <v>1049000</v>
      </c>
      <c r="R40" s="44">
        <f t="shared" si="4"/>
        <v>894500</v>
      </c>
      <c r="S40" s="45">
        <f t="shared" si="5"/>
        <v>0.85271687321258338</v>
      </c>
      <c r="T40" s="46">
        <f t="shared" si="6"/>
        <v>1119000</v>
      </c>
      <c r="U40" s="46">
        <f t="shared" si="6"/>
        <v>954000</v>
      </c>
      <c r="V40" s="47">
        <f t="shared" si="7"/>
        <v>0.85254691689008044</v>
      </c>
    </row>
    <row r="41" spans="1:22">
      <c r="A41" s="41" t="s">
        <v>81</v>
      </c>
      <c r="B41" s="50" t="s">
        <v>82</v>
      </c>
      <c r="C41" s="48"/>
      <c r="D41" s="48"/>
      <c r="E41" s="44">
        <v>10561495</v>
      </c>
      <c r="F41" s="44">
        <v>9326569</v>
      </c>
      <c r="G41" s="45">
        <f t="shared" si="0"/>
        <v>0.8830728036135036</v>
      </c>
      <c r="H41" s="44">
        <v>1412000</v>
      </c>
      <c r="I41" s="44">
        <v>1128534</v>
      </c>
      <c r="J41" s="45">
        <f t="shared" si="1"/>
        <v>0.79924504249291783</v>
      </c>
      <c r="K41" s="44">
        <v>860238</v>
      </c>
      <c r="L41" s="44">
        <v>650453</v>
      </c>
      <c r="M41" s="45">
        <f t="shared" si="2"/>
        <v>0.7561314426937662</v>
      </c>
      <c r="N41" s="44">
        <v>565000</v>
      </c>
      <c r="O41" s="44">
        <v>413339</v>
      </c>
      <c r="P41" s="45">
        <f t="shared" si="3"/>
        <v>0.73157345132743368</v>
      </c>
      <c r="Q41" s="44">
        <f t="shared" si="4"/>
        <v>2837238</v>
      </c>
      <c r="R41" s="44">
        <f t="shared" si="4"/>
        <v>2192326</v>
      </c>
      <c r="S41" s="45">
        <f t="shared" si="5"/>
        <v>0.77269724993109501</v>
      </c>
      <c r="T41" s="46">
        <f t="shared" si="6"/>
        <v>13398733</v>
      </c>
      <c r="U41" s="46">
        <f t="shared" si="6"/>
        <v>11518895</v>
      </c>
      <c r="V41" s="47">
        <f t="shared" si="7"/>
        <v>0.85970031644036793</v>
      </c>
    </row>
    <row r="42" spans="1:22">
      <c r="A42" s="51" t="s">
        <v>83</v>
      </c>
      <c r="B42" s="55" t="s">
        <v>84</v>
      </c>
      <c r="C42" s="53"/>
      <c r="D42" s="53"/>
      <c r="E42" s="46">
        <f>SUM(E35:E41)</f>
        <v>18061495</v>
      </c>
      <c r="F42" s="46">
        <f>SUM(F35:F41)</f>
        <v>16191747</v>
      </c>
      <c r="G42" s="47">
        <f t="shared" si="0"/>
        <v>0.89647877985737057</v>
      </c>
      <c r="H42" s="46">
        <f>SUM(H35:H41)</f>
        <v>22927744</v>
      </c>
      <c r="I42" s="46">
        <f>SUM(I35:I41)</f>
        <v>21151896</v>
      </c>
      <c r="J42" s="47">
        <f t="shared" si="1"/>
        <v>0.92254589025418288</v>
      </c>
      <c r="K42" s="46">
        <f>SUM(K35:K41)</f>
        <v>13035260</v>
      </c>
      <c r="L42" s="46">
        <f>SUM(L35:L41)</f>
        <v>12239385</v>
      </c>
      <c r="M42" s="47">
        <f t="shared" si="2"/>
        <v>0.93894444759828344</v>
      </c>
      <c r="N42" s="46">
        <f>SUM(N35:N41)</f>
        <v>14254000</v>
      </c>
      <c r="O42" s="46">
        <f>SUM(O35:O41)</f>
        <v>14341483</v>
      </c>
      <c r="P42" s="47">
        <f t="shared" si="3"/>
        <v>1.0061374351059351</v>
      </c>
      <c r="Q42" s="46">
        <f t="shared" si="4"/>
        <v>50217004</v>
      </c>
      <c r="R42" s="46">
        <f t="shared" si="4"/>
        <v>47732764</v>
      </c>
      <c r="S42" s="47">
        <f t="shared" si="5"/>
        <v>0.9505299041734947</v>
      </c>
      <c r="T42" s="46">
        <f t="shared" si="6"/>
        <v>68278499</v>
      </c>
      <c r="U42" s="46">
        <f t="shared" si="6"/>
        <v>63924511</v>
      </c>
      <c r="V42" s="47">
        <f t="shared" si="7"/>
        <v>0.93623193151917417</v>
      </c>
    </row>
    <row r="43" spans="1:22">
      <c r="A43" s="41" t="s">
        <v>85</v>
      </c>
      <c r="B43" s="50" t="s">
        <v>86</v>
      </c>
      <c r="C43" s="48"/>
      <c r="D43" s="48"/>
      <c r="E43" s="44">
        <v>60000</v>
      </c>
      <c r="F43" s="44">
        <v>9520</v>
      </c>
      <c r="G43" s="45">
        <f t="shared" si="0"/>
        <v>0.15866666666666668</v>
      </c>
      <c r="H43" s="44">
        <v>160000</v>
      </c>
      <c r="I43" s="44">
        <v>62345</v>
      </c>
      <c r="J43" s="45">
        <f t="shared" si="1"/>
        <v>0.38965624999999998</v>
      </c>
      <c r="K43" s="44">
        <v>60000</v>
      </c>
      <c r="L43" s="44">
        <v>37100</v>
      </c>
      <c r="M43" s="45">
        <f t="shared" si="2"/>
        <v>0.61833333333333329</v>
      </c>
      <c r="N43" s="44">
        <v>70000</v>
      </c>
      <c r="O43" s="44">
        <v>66555</v>
      </c>
      <c r="P43" s="45">
        <f t="shared" si="3"/>
        <v>0.95078571428571423</v>
      </c>
      <c r="Q43" s="44">
        <f t="shared" si="4"/>
        <v>290000</v>
      </c>
      <c r="R43" s="44">
        <f t="shared" si="4"/>
        <v>166000</v>
      </c>
      <c r="S43" s="45">
        <f t="shared" si="5"/>
        <v>0.57241379310344831</v>
      </c>
      <c r="T43" s="46">
        <f t="shared" si="6"/>
        <v>350000</v>
      </c>
      <c r="U43" s="46">
        <f t="shared" si="6"/>
        <v>175520</v>
      </c>
      <c r="V43" s="47">
        <f t="shared" si="7"/>
        <v>0.50148571428571431</v>
      </c>
    </row>
    <row r="44" spans="1:22">
      <c r="A44" s="41" t="s">
        <v>87</v>
      </c>
      <c r="B44" s="50" t="s">
        <v>88</v>
      </c>
      <c r="C44" s="48"/>
      <c r="D44" s="48"/>
      <c r="E44" s="44"/>
      <c r="F44" s="44"/>
      <c r="G44" s="45"/>
      <c r="H44" s="44"/>
      <c r="I44" s="44"/>
      <c r="J44" s="45"/>
      <c r="K44" s="44"/>
      <c r="L44" s="44"/>
      <c r="M44" s="45"/>
      <c r="N44" s="44"/>
      <c r="O44" s="44"/>
      <c r="P44" s="45"/>
      <c r="Q44" s="44">
        <f t="shared" si="4"/>
        <v>0</v>
      </c>
      <c r="R44" s="44">
        <f t="shared" si="4"/>
        <v>0</v>
      </c>
      <c r="S44" s="45"/>
      <c r="T44" s="46"/>
      <c r="U44" s="46"/>
      <c r="V44" s="47"/>
    </row>
    <row r="45" spans="1:22">
      <c r="A45" s="51" t="s">
        <v>89</v>
      </c>
      <c r="B45" s="55" t="s">
        <v>90</v>
      </c>
      <c r="C45" s="53"/>
      <c r="D45" s="53"/>
      <c r="E45" s="46">
        <f>SUM(E43:E44)</f>
        <v>60000</v>
      </c>
      <c r="F45" s="46">
        <f>SUM(F43:F44)</f>
        <v>9520</v>
      </c>
      <c r="G45" s="47">
        <f t="shared" si="0"/>
        <v>0.15866666666666668</v>
      </c>
      <c r="H45" s="46">
        <f>SUM(H43:H44)</f>
        <v>160000</v>
      </c>
      <c r="I45" s="46">
        <f>SUM(I43:I44)</f>
        <v>62345</v>
      </c>
      <c r="J45" s="47">
        <f t="shared" si="1"/>
        <v>0.38965624999999998</v>
      </c>
      <c r="K45" s="46">
        <f>SUM(K43:K44)</f>
        <v>60000</v>
      </c>
      <c r="L45" s="46">
        <f>SUM(L43:L44)</f>
        <v>37100</v>
      </c>
      <c r="M45" s="47">
        <f t="shared" si="2"/>
        <v>0.61833333333333329</v>
      </c>
      <c r="N45" s="46">
        <f>SUM(N43:N44)</f>
        <v>70000</v>
      </c>
      <c r="O45" s="46">
        <f>SUM(O43:O44)</f>
        <v>66555</v>
      </c>
      <c r="P45" s="47">
        <f t="shared" si="3"/>
        <v>0.95078571428571423</v>
      </c>
      <c r="Q45" s="46">
        <f t="shared" si="4"/>
        <v>290000</v>
      </c>
      <c r="R45" s="46">
        <f t="shared" si="4"/>
        <v>166000</v>
      </c>
      <c r="S45" s="47">
        <f t="shared" si="5"/>
        <v>0.57241379310344831</v>
      </c>
      <c r="T45" s="46">
        <f t="shared" si="6"/>
        <v>350000</v>
      </c>
      <c r="U45" s="46">
        <f t="shared" si="6"/>
        <v>175520</v>
      </c>
      <c r="V45" s="47">
        <f t="shared" si="7"/>
        <v>0.50148571428571431</v>
      </c>
    </row>
    <row r="46" spans="1:22">
      <c r="A46" s="41" t="s">
        <v>91</v>
      </c>
      <c r="B46" s="50" t="s">
        <v>92</v>
      </c>
      <c r="C46" s="48"/>
      <c r="D46" s="48"/>
      <c r="E46" s="44">
        <v>5435000</v>
      </c>
      <c r="F46" s="44">
        <v>4269286</v>
      </c>
      <c r="G46" s="45">
        <f t="shared" si="0"/>
        <v>0.78551720331186747</v>
      </c>
      <c r="H46" s="44">
        <v>7152000</v>
      </c>
      <c r="I46" s="44">
        <v>5024362</v>
      </c>
      <c r="J46" s="45">
        <f t="shared" si="1"/>
        <v>0.7025114653243848</v>
      </c>
      <c r="K46" s="44">
        <v>3890000</v>
      </c>
      <c r="L46" s="44">
        <v>3249320</v>
      </c>
      <c r="M46" s="45">
        <f t="shared" si="2"/>
        <v>0.83530077120822621</v>
      </c>
      <c r="N46" s="44">
        <v>3718000</v>
      </c>
      <c r="O46" s="44">
        <v>3505496</v>
      </c>
      <c r="P46" s="45">
        <f t="shared" si="3"/>
        <v>0.94284454007530927</v>
      </c>
      <c r="Q46" s="44">
        <f t="shared" si="4"/>
        <v>14760000</v>
      </c>
      <c r="R46" s="44">
        <f t="shared" si="4"/>
        <v>11779178</v>
      </c>
      <c r="S46" s="45">
        <f t="shared" si="5"/>
        <v>0.79804728997289975</v>
      </c>
      <c r="T46" s="46">
        <f t="shared" si="6"/>
        <v>20195000</v>
      </c>
      <c r="U46" s="46">
        <f t="shared" si="6"/>
        <v>16048464</v>
      </c>
      <c r="V46" s="47">
        <f t="shared" si="7"/>
        <v>0.79467511760336718</v>
      </c>
    </row>
    <row r="47" spans="1:22">
      <c r="A47" s="41" t="s">
        <v>93</v>
      </c>
      <c r="B47" s="50" t="s">
        <v>94</v>
      </c>
      <c r="C47" s="48"/>
      <c r="D47" s="48"/>
      <c r="E47" s="44">
        <v>3778766</v>
      </c>
      <c r="F47" s="44">
        <v>4106765</v>
      </c>
      <c r="G47" s="45">
        <f t="shared" si="0"/>
        <v>1.0868005587009093</v>
      </c>
      <c r="H47" s="44"/>
      <c r="I47" s="44"/>
      <c r="J47" s="45"/>
      <c r="K47" s="44"/>
      <c r="L47" s="44"/>
      <c r="M47" s="45"/>
      <c r="N47" s="44"/>
      <c r="O47" s="44"/>
      <c r="P47" s="45"/>
      <c r="Q47" s="44">
        <f t="shared" si="4"/>
        <v>0</v>
      </c>
      <c r="R47" s="44">
        <f t="shared" si="4"/>
        <v>0</v>
      </c>
      <c r="S47" s="45"/>
      <c r="T47" s="46">
        <f t="shared" si="6"/>
        <v>3778766</v>
      </c>
      <c r="U47" s="46">
        <f t="shared" si="6"/>
        <v>4106765</v>
      </c>
      <c r="V47" s="47">
        <f t="shared" si="7"/>
        <v>1.0868005587009093</v>
      </c>
    </row>
    <row r="48" spans="1:22">
      <c r="A48" s="41" t="s">
        <v>95</v>
      </c>
      <c r="B48" s="50" t="s">
        <v>96</v>
      </c>
      <c r="C48" s="48"/>
      <c r="D48" s="48"/>
      <c r="E48" s="44"/>
      <c r="F48" s="44"/>
      <c r="G48" s="45"/>
      <c r="H48" s="44"/>
      <c r="I48" s="44"/>
      <c r="J48" s="45"/>
      <c r="K48" s="44"/>
      <c r="L48" s="44"/>
      <c r="M48" s="45"/>
      <c r="N48" s="44"/>
      <c r="O48" s="44"/>
      <c r="P48" s="45"/>
      <c r="Q48" s="44">
        <f t="shared" si="4"/>
        <v>0</v>
      </c>
      <c r="R48" s="44">
        <f t="shared" si="4"/>
        <v>0</v>
      </c>
      <c r="S48" s="45"/>
      <c r="T48" s="46"/>
      <c r="U48" s="46"/>
      <c r="V48" s="47"/>
    </row>
    <row r="49" spans="1:22">
      <c r="A49" s="41" t="s">
        <v>97</v>
      </c>
      <c r="B49" s="50" t="s">
        <v>98</v>
      </c>
      <c r="C49" s="48"/>
      <c r="D49" s="48"/>
      <c r="E49" s="44"/>
      <c r="F49" s="44"/>
      <c r="G49" s="45"/>
      <c r="H49" s="44"/>
      <c r="I49" s="44"/>
      <c r="J49" s="45"/>
      <c r="K49" s="44"/>
      <c r="L49" s="44"/>
      <c r="M49" s="45"/>
      <c r="N49" s="44"/>
      <c r="O49" s="44"/>
      <c r="P49" s="45"/>
      <c r="Q49" s="44">
        <f t="shared" si="4"/>
        <v>0</v>
      </c>
      <c r="R49" s="44">
        <f t="shared" si="4"/>
        <v>0</v>
      </c>
      <c r="S49" s="45"/>
      <c r="T49" s="46"/>
      <c r="U49" s="46"/>
      <c r="V49" s="47"/>
    </row>
    <row r="50" spans="1:22">
      <c r="A50" s="41" t="s">
        <v>99</v>
      </c>
      <c r="B50" s="50" t="s">
        <v>100</v>
      </c>
      <c r="C50" s="48"/>
      <c r="D50" s="48"/>
      <c r="E50" s="44">
        <v>100000</v>
      </c>
      <c r="F50" s="44">
        <v>1007</v>
      </c>
      <c r="G50" s="45">
        <f t="shared" si="0"/>
        <v>1.0070000000000001E-2</v>
      </c>
      <c r="H50" s="44">
        <v>15014</v>
      </c>
      <c r="I50" s="44">
        <v>22</v>
      </c>
      <c r="J50" s="45">
        <f t="shared" si="1"/>
        <v>1.465299054216065E-3</v>
      </c>
      <c r="K50" s="44">
        <v>60650</v>
      </c>
      <c r="L50" s="44">
        <v>38</v>
      </c>
      <c r="M50" s="45">
        <f t="shared" si="2"/>
        <v>6.2654575432811207E-4</v>
      </c>
      <c r="N50" s="44">
        <v>15000</v>
      </c>
      <c r="O50" s="44">
        <v>15</v>
      </c>
      <c r="P50" s="45">
        <f t="shared" si="3"/>
        <v>1E-3</v>
      </c>
      <c r="Q50" s="44">
        <f t="shared" si="4"/>
        <v>90664</v>
      </c>
      <c r="R50" s="44">
        <f t="shared" si="4"/>
        <v>75</v>
      </c>
      <c r="S50" s="45">
        <f t="shared" si="5"/>
        <v>8.2723021265331334E-4</v>
      </c>
      <c r="T50" s="46">
        <f t="shared" si="6"/>
        <v>190664</v>
      </c>
      <c r="U50" s="46">
        <f t="shared" si="6"/>
        <v>1082</v>
      </c>
      <c r="V50" s="47">
        <f t="shared" si="7"/>
        <v>5.6749045441194983E-3</v>
      </c>
    </row>
    <row r="51" spans="1:22">
      <c r="A51" s="51" t="s">
        <v>101</v>
      </c>
      <c r="B51" s="55" t="s">
        <v>102</v>
      </c>
      <c r="C51" s="53"/>
      <c r="D51" s="53"/>
      <c r="E51" s="46">
        <f>SUM(E46:E50)</f>
        <v>9313766</v>
      </c>
      <c r="F51" s="46">
        <f>SUM(F46:F50)</f>
        <v>8377058</v>
      </c>
      <c r="G51" s="47">
        <f t="shared" si="0"/>
        <v>0.89942757848973232</v>
      </c>
      <c r="H51" s="46">
        <f>SUM(H46:H50)</f>
        <v>7167014</v>
      </c>
      <c r="I51" s="46">
        <f>SUM(I46:I50)</f>
        <v>5024384</v>
      </c>
      <c r="J51" s="47">
        <f t="shared" si="1"/>
        <v>0.70104286108552316</v>
      </c>
      <c r="K51" s="46">
        <f>SUM(K46:K50)</f>
        <v>3950650</v>
      </c>
      <c r="L51" s="46">
        <f>SUM(L46:L50)</f>
        <v>3249358</v>
      </c>
      <c r="M51" s="47">
        <f t="shared" si="2"/>
        <v>0.82248693253008998</v>
      </c>
      <c r="N51" s="46">
        <f>SUM(N46:N50)</f>
        <v>3733000</v>
      </c>
      <c r="O51" s="46">
        <f>SUM(O46:O50)</f>
        <v>3505511</v>
      </c>
      <c r="P51" s="47">
        <f t="shared" si="3"/>
        <v>0.93906000535762124</v>
      </c>
      <c r="Q51" s="46">
        <f t="shared" si="4"/>
        <v>14850664</v>
      </c>
      <c r="R51" s="46">
        <f t="shared" si="4"/>
        <v>11779253</v>
      </c>
      <c r="S51" s="47">
        <f t="shared" si="5"/>
        <v>0.79318022413004563</v>
      </c>
      <c r="T51" s="46">
        <f t="shared" si="6"/>
        <v>24164430</v>
      </c>
      <c r="U51" s="46">
        <f t="shared" si="6"/>
        <v>20156311</v>
      </c>
      <c r="V51" s="47">
        <f t="shared" si="7"/>
        <v>0.83413144857958577</v>
      </c>
    </row>
    <row r="52" spans="1:22">
      <c r="A52" s="51" t="s">
        <v>103</v>
      </c>
      <c r="B52" s="55" t="s">
        <v>104</v>
      </c>
      <c r="C52" s="53"/>
      <c r="D52" s="53"/>
      <c r="E52" s="46">
        <f>E31+E34+E42+E45+E51</f>
        <v>30445261</v>
      </c>
      <c r="F52" s="46">
        <f>F31+F34+F42+F45+F51</f>
        <v>27165782</v>
      </c>
      <c r="G52" s="47">
        <f t="shared" si="0"/>
        <v>0.89228277596306371</v>
      </c>
      <c r="H52" s="46">
        <f>H31+H34+H42+H45+H51</f>
        <v>33707758</v>
      </c>
      <c r="I52" s="46">
        <f>I31+I34+I42+I45+I51</f>
        <v>29123790</v>
      </c>
      <c r="J52" s="47">
        <f t="shared" si="1"/>
        <v>0.86400851697107828</v>
      </c>
      <c r="K52" s="46">
        <f>K31+K34+K42+K45+K51</f>
        <v>18584910</v>
      </c>
      <c r="L52" s="46">
        <f>L31+L34+L42+L45+L51</f>
        <v>16713865</v>
      </c>
      <c r="M52" s="47">
        <f t="shared" si="2"/>
        <v>0.89932450574148592</v>
      </c>
      <c r="N52" s="46">
        <f>N31+N34+N42+N45+N51</f>
        <v>19472000</v>
      </c>
      <c r="O52" s="46">
        <f>O31+O34+O42+O45+O51</f>
        <v>19214910</v>
      </c>
      <c r="P52" s="47">
        <f t="shared" si="3"/>
        <v>0.98679693919474121</v>
      </c>
      <c r="Q52" s="46">
        <f t="shared" si="4"/>
        <v>71764668</v>
      </c>
      <c r="R52" s="46">
        <f t="shared" si="4"/>
        <v>65052565</v>
      </c>
      <c r="S52" s="47">
        <f t="shared" si="5"/>
        <v>0.90647064653040688</v>
      </c>
      <c r="T52" s="46">
        <f t="shared" si="6"/>
        <v>102209929</v>
      </c>
      <c r="U52" s="46">
        <f t="shared" si="6"/>
        <v>92218347</v>
      </c>
      <c r="V52" s="47">
        <f t="shared" si="7"/>
        <v>0.90224450698913994</v>
      </c>
    </row>
    <row r="53" spans="1:22">
      <c r="A53" s="51" t="s">
        <v>105</v>
      </c>
      <c r="B53" s="55" t="s">
        <v>106</v>
      </c>
      <c r="C53" s="53"/>
      <c r="D53" s="53"/>
      <c r="E53" s="46">
        <f>E26+E27+E52</f>
        <v>60950261</v>
      </c>
      <c r="F53" s="46">
        <f>F26+F27+F52</f>
        <v>56574296</v>
      </c>
      <c r="G53" s="47">
        <f t="shared" si="0"/>
        <v>0.9282043271315934</v>
      </c>
      <c r="H53" s="46">
        <f>H26+H27+H52</f>
        <v>148909758</v>
      </c>
      <c r="I53" s="46">
        <f>I26+I27+I52</f>
        <v>141044792</v>
      </c>
      <c r="J53" s="47">
        <f t="shared" si="1"/>
        <v>0.94718300462216853</v>
      </c>
      <c r="K53" s="46">
        <f>K26+K27+K52</f>
        <v>93179910</v>
      </c>
      <c r="L53" s="46">
        <f>L26+L27+L52</f>
        <v>87587365</v>
      </c>
      <c r="M53" s="47">
        <f t="shared" si="2"/>
        <v>0.93998121483482866</v>
      </c>
      <c r="N53" s="46">
        <f>N26+N27+N52</f>
        <v>100208000</v>
      </c>
      <c r="O53" s="46">
        <f>O26+O27+O52</f>
        <v>99389212</v>
      </c>
      <c r="P53" s="47">
        <f t="shared" si="3"/>
        <v>0.99182911543988506</v>
      </c>
      <c r="Q53" s="46">
        <f t="shared" si="4"/>
        <v>342297668</v>
      </c>
      <c r="R53" s="46">
        <f t="shared" si="4"/>
        <v>328021369</v>
      </c>
      <c r="S53" s="47">
        <f t="shared" si="5"/>
        <v>0.95829273660140746</v>
      </c>
      <c r="T53" s="46">
        <f t="shared" si="6"/>
        <v>403247929</v>
      </c>
      <c r="U53" s="46">
        <f t="shared" si="6"/>
        <v>384595665</v>
      </c>
      <c r="V53" s="47">
        <f t="shared" si="7"/>
        <v>0.95374492301484326</v>
      </c>
    </row>
    <row r="54" spans="1:22">
      <c r="A54" s="56"/>
      <c r="B54" s="57"/>
      <c r="C54" s="58"/>
      <c r="D54" s="58"/>
      <c r="E54" s="59"/>
      <c r="F54" s="59"/>
      <c r="G54" s="60"/>
      <c r="H54" s="59"/>
      <c r="I54" s="59"/>
      <c r="J54" s="60"/>
      <c r="K54" s="59"/>
      <c r="L54" s="59"/>
      <c r="M54" s="60"/>
      <c r="N54" s="59"/>
      <c r="O54" s="59"/>
      <c r="P54" s="60"/>
      <c r="Q54" s="59"/>
      <c r="R54" s="59"/>
      <c r="S54" s="60"/>
      <c r="U54" s="61"/>
    </row>
    <row r="55" spans="1:22">
      <c r="B55" s="57"/>
      <c r="U55" s="61"/>
    </row>
    <row r="56" spans="1:22">
      <c r="B56" s="57"/>
      <c r="U56" s="61"/>
    </row>
    <row r="57" spans="1:22">
      <c r="B57" s="57"/>
      <c r="H57" s="59"/>
      <c r="I57" s="59"/>
      <c r="J57" s="60"/>
      <c r="K57" s="59"/>
      <c r="L57" s="59"/>
      <c r="M57" s="60"/>
      <c r="N57" s="59"/>
      <c r="O57" s="59"/>
      <c r="P57" s="60"/>
      <c r="U57" s="61"/>
    </row>
    <row r="58" spans="1:22">
      <c r="B58" s="57"/>
      <c r="H58" s="59"/>
      <c r="I58" s="59"/>
      <c r="J58" s="60"/>
      <c r="K58" s="59"/>
      <c r="L58" s="59"/>
      <c r="M58" s="60"/>
      <c r="N58" s="59"/>
      <c r="O58" s="59"/>
      <c r="P58" s="60"/>
      <c r="U58" s="61"/>
    </row>
    <row r="59" spans="1:22">
      <c r="H59" s="62"/>
      <c r="I59" s="62"/>
      <c r="U59" s="61"/>
    </row>
    <row r="60" spans="1:22">
      <c r="E60" s="62"/>
      <c r="F60" s="62"/>
      <c r="H60" s="62"/>
      <c r="I60" s="62"/>
      <c r="K60" s="62"/>
      <c r="L60" s="62"/>
      <c r="N60" s="62"/>
      <c r="O60" s="62"/>
      <c r="Q60" s="62"/>
      <c r="R60" s="62"/>
      <c r="T60" s="61"/>
      <c r="U60" s="61"/>
    </row>
    <row r="61" spans="1:22">
      <c r="U61" s="61"/>
    </row>
    <row r="62" spans="1:22">
      <c r="U62" s="61"/>
    </row>
    <row r="63" spans="1:22">
      <c r="U63" s="61"/>
    </row>
    <row r="64" spans="1:22">
      <c r="U64" s="61"/>
    </row>
    <row r="65" spans="21:21">
      <c r="U65" s="61"/>
    </row>
    <row r="66" spans="21:21">
      <c r="U66" s="61"/>
    </row>
    <row r="67" spans="21:21">
      <c r="U67" s="61"/>
    </row>
    <row r="68" spans="21:21">
      <c r="U68" s="61"/>
    </row>
    <row r="69" spans="21:21">
      <c r="U69" s="61"/>
    </row>
    <row r="70" spans="21:21">
      <c r="U70" s="61"/>
    </row>
    <row r="71" spans="21:21">
      <c r="U71" s="61"/>
    </row>
    <row r="72" spans="21:21">
      <c r="U72" s="61"/>
    </row>
    <row r="73" spans="21:21">
      <c r="U73" s="61"/>
    </row>
    <row r="74" spans="21:21">
      <c r="U74" s="61"/>
    </row>
    <row r="75" spans="21:21">
      <c r="U75" s="61"/>
    </row>
    <row r="76" spans="21:21">
      <c r="U76" s="61"/>
    </row>
    <row r="77" spans="21:21">
      <c r="U77" s="61"/>
    </row>
    <row r="78" spans="21:21">
      <c r="U78" s="61"/>
    </row>
    <row r="79" spans="21:21">
      <c r="U79" s="61"/>
    </row>
    <row r="80" spans="21:21">
      <c r="U80" s="61"/>
    </row>
    <row r="81" spans="21:21">
      <c r="U81" s="61"/>
    </row>
    <row r="82" spans="21:21">
      <c r="U82" s="61"/>
    </row>
    <row r="83" spans="21:21">
      <c r="U83" s="61"/>
    </row>
    <row r="84" spans="21:21">
      <c r="U84" s="61"/>
    </row>
    <row r="85" spans="21:21">
      <c r="U85" s="61"/>
    </row>
    <row r="86" spans="21:21">
      <c r="U86" s="61"/>
    </row>
    <row r="87" spans="21:21">
      <c r="U87" s="61"/>
    </row>
    <row r="88" spans="21:21">
      <c r="U88" s="61"/>
    </row>
    <row r="89" spans="21:21">
      <c r="U89" s="61"/>
    </row>
    <row r="90" spans="21:21">
      <c r="U90" s="61"/>
    </row>
    <row r="91" spans="21:21">
      <c r="U91" s="61"/>
    </row>
    <row r="92" spans="21:21">
      <c r="U92" s="61"/>
    </row>
  </sheetData>
  <mergeCells count="68"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N6:N7"/>
    <mergeCell ref="O6:P6"/>
    <mergeCell ref="Q6:Q7"/>
    <mergeCell ref="R6:S6"/>
    <mergeCell ref="T6:T7"/>
    <mergeCell ref="U6:V6"/>
    <mergeCell ref="E6:E7"/>
    <mergeCell ref="F6:G6"/>
    <mergeCell ref="H6:H7"/>
    <mergeCell ref="I6:J6"/>
    <mergeCell ref="K6:K7"/>
    <mergeCell ref="L6:M6"/>
    <mergeCell ref="H1:V1"/>
    <mergeCell ref="A3:V3"/>
    <mergeCell ref="A5:A6"/>
    <mergeCell ref="B5:B6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2018-05-29T08:04:00Z</dcterms:created>
  <dcterms:modified xsi:type="dcterms:W3CDTF">2018-05-29T08:04:17Z</dcterms:modified>
</cp:coreProperties>
</file>