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10" yWindow="585" windowWidth="19335" windowHeight="11760" tabRatio="727" firstSheet="1" activeTab="5"/>
  </bookViews>
  <sheets>
    <sheet name="1.1 sz.mell.össz.mérl." sheetId="1" r:id="rId1"/>
    <sheet name="1.2 sz.mell.köt.mérl." sheetId="2" r:id="rId2"/>
    <sheet name="1.3 sz.mell.önként_mérl." sheetId="3" r:id="rId3"/>
    <sheet name="2.1 sz.mell_műk_mérl. " sheetId="4" r:id="rId4"/>
    <sheet name="2.2 sz.mell_felh_mérl. " sheetId="5" r:id="rId5"/>
    <sheet name="3.sz.mell.Felúj." sheetId="6" r:id="rId6"/>
    <sheet name="4.sz.mell.Beruh." sheetId="7" r:id="rId7"/>
    <sheet name="7.sz.mell.Felúj." sheetId="8" state="hidden" r:id="rId8"/>
    <sheet name="5.1 sz. mell Önk.összes" sheetId="9" r:id="rId9"/>
    <sheet name="5.1.1 sz. mell Önk.köt." sheetId="10" r:id="rId10"/>
    <sheet name="5.1.2 sz. mell Önk.önként " sheetId="11" r:id="rId11"/>
    <sheet name="5.2 sz. mell-Hivatal" sheetId="12" r:id="rId12"/>
    <sheet name="5.3 sz. mell-Óvoda" sheetId="13" r:id="rId13"/>
    <sheet name="5.4. sz. mell-Műv.Ház" sheetId="14" r:id="rId14"/>
    <sheet name="13. sz. mell-Műv.Ház" sheetId="15" state="hidden" r:id="rId15"/>
  </sheets>
  <externalReferences>
    <externalReference r:id="rId18"/>
    <externalReference r:id="rId19"/>
    <externalReference r:id="rId20"/>
    <externalReference r:id="rId21"/>
  </externalReferences>
  <definedNames>
    <definedName name="_xlfn.IFERROR" hidden="1">#NAME?</definedName>
    <definedName name="_xlnm.Print_Titles" localSheetId="0">'1.1 sz.mell.össz.mérl.'!$1:$2</definedName>
    <definedName name="_xlnm.Print_Titles" localSheetId="1">'1.2 sz.mell.köt.mérl.'!$1:$2</definedName>
    <definedName name="_xlnm.Print_Titles" localSheetId="2">'1.3 sz.mell.önként_mérl.'!$1:$2</definedName>
    <definedName name="_xlnm.Print_Titles" localSheetId="14">'13. sz. mell-Műv.Ház'!$1:$6</definedName>
    <definedName name="_xlnm.Print_Titles" localSheetId="6">'4.sz.mell.Beruh.'!$1:$5</definedName>
    <definedName name="_xlnm.Print_Titles" localSheetId="8">'5.1 sz. mell Önk.összes'!$1:$6</definedName>
    <definedName name="_xlnm.Print_Titles" localSheetId="9">'5.1.1 sz. mell Önk.köt.'!$1:$6</definedName>
    <definedName name="_xlnm.Print_Titles" localSheetId="10">'5.1.2 sz. mell Önk.önként '!$1:$6</definedName>
    <definedName name="_xlnm.Print_Titles" localSheetId="11">'5.2 sz. mell-Hivatal'!$1:$6</definedName>
    <definedName name="_xlnm.Print_Titles" localSheetId="12">'5.3 sz. mell-Óvoda'!$1:$6</definedName>
    <definedName name="_xlnm.Print_Area" localSheetId="0">'1.1 sz.mell.össz.mérl.'!$A$1:$G$153</definedName>
    <definedName name="_xlnm.Print_Area" localSheetId="1">'1.2 sz.mell.köt.mérl.'!$A$1:$G$153</definedName>
    <definedName name="_xlnm.Print_Area" localSheetId="2">'1.3 sz.mell.önként_mérl.'!$A$1:$G$153</definedName>
  </definedNames>
  <calcPr fullCalcOnLoad="1"/>
</workbook>
</file>

<file path=xl/comments10.xml><?xml version="1.0" encoding="utf-8"?>
<comments xmlns="http://schemas.openxmlformats.org/spreadsheetml/2006/main">
  <authors>
    <author>Polgarmester</author>
  </authors>
  <commentList>
    <comment ref="D123" authorId="0">
      <text>
        <r>
          <rPr>
            <b/>
            <sz val="9"/>
            <rFont val="Tahoma"/>
            <family val="2"/>
          </rPr>
          <t>Polgarmester:</t>
        </r>
        <r>
          <rPr>
            <sz val="9"/>
            <rFont val="Tahoma"/>
            <family val="2"/>
          </rPr>
          <t xml:space="preserve">
sportcsarnok felúj. 
Pályázat önerő                   7 739 058 Ft
Kft. Törzstőke                    3 000 000 Ft</t>
        </r>
      </text>
    </comment>
  </commentList>
</comments>
</file>

<file path=xl/comments9.xml><?xml version="1.0" encoding="utf-8"?>
<comments xmlns="http://schemas.openxmlformats.org/spreadsheetml/2006/main">
  <authors>
    <author>Polgarmester</author>
  </authors>
  <commentList>
    <comment ref="D123" authorId="0">
      <text>
        <r>
          <rPr>
            <b/>
            <sz val="9"/>
            <rFont val="Tahoma"/>
            <family val="2"/>
          </rPr>
          <t>Polgarmester:</t>
        </r>
        <r>
          <rPr>
            <sz val="9"/>
            <rFont val="Tahoma"/>
            <family val="2"/>
          </rPr>
          <t xml:space="preserve">
sportcsarnok felúj. 
Pályázat önerő                   7 739 058 Ft
Kft. Törzstőke                    3 000 000 Ft
</t>
        </r>
      </text>
    </comment>
  </commentList>
</comments>
</file>

<file path=xl/sharedStrings.xml><?xml version="1.0" encoding="utf-8"?>
<sst xmlns="http://schemas.openxmlformats.org/spreadsheetml/2006/main" count="2538" uniqueCount="476">
  <si>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</si>
  <si>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</si>
  <si>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</si>
  <si>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</si>
  <si>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</si>
  <si>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</si>
  <si>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</si>
  <si>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</si>
  <si>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</si>
  <si>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</si>
  <si>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</si>
  <si>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</si>
  <si>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</si>
  <si>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</si>
  <si>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</si>
  <si>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</si>
  <si>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</si>
  <si>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</si>
  <si>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</si>
  <si>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</si>
  <si>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</si>
  <si>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</si>
  <si>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</si>
  <si>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</si>
  <si>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</si>
  <si>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</si>
  <si>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</si>
  <si>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</si>
  <si>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</si>
  <si>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</si>
  <si>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</si>
  <si>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</si>
  <si>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</si>
  <si>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</si>
  <si>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</si>
  <si>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</si>
  <si>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</si>
  <si>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</si>
  <si>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</si>
  <si>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</si>
  <si>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</si>
  <si>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</si>
  <si>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</si>
  <si>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</si>
  <si>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</si>
  <si>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</si>
  <si>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</si>
  <si>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</si>
  <si>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</si>
  <si>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</si>
  <si>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</si>
  <si>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</si>
  <si>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</si>
  <si>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</si>
  <si>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</si>
  <si>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</si>
  <si>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</si>
  <si>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</si>
  <si>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</si>
  <si>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</si>
  <si>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</si>
  <si>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</si>
  <si>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</si>
  <si>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</si>
  <si>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</si>
  <si>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</si>
  <si>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</si>
  <si>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</si>
  <si>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</si>
  <si>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</si>
  <si>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</si>
  <si>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</si>
  <si>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</si>
  <si>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</si>
  <si>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</si>
  <si>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</si>
  <si>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</si>
  <si>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</si>
  <si>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</si>
  <si>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</si>
  <si>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</si>
  <si>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</si>
  <si>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</si>
  <si>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</si>
  <si>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</si>
  <si>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</si>
  <si>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</si>
  <si>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</si>
  <si>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</si>
  <si>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</si>
  <si>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</si>
  <si>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</si>
  <si>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</si>
  <si>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</si>
  <si>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</si>
  <si>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</si>
  <si>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</si>
  <si>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</si>
  <si>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</si>
  <si>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</si>
  <si>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</si>
  <si>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</si>
  <si>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</si>
  <si>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</si>
  <si>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</si>
  <si>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</si>
  <si>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</si>
  <si>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</si>
  <si>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</si>
  <si>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</si>
  <si>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</si>
  <si>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</si>
  <si>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</si>
  <si>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</si>
  <si>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</si>
  <si>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</si>
  <si>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</si>
  <si>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</si>
  <si>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</si>
  <si>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</si>
  <si>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</si>
  <si>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</si>
  <si>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</si>
  <si>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</si>
  <si>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</si>
  <si>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</si>
  <si>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</si>
  <si>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</si>
  <si>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</si>
  <si>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</si>
  <si>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</si>
  <si>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</si>
  <si>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</si>
  <si>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</si>
  <si>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</si>
  <si>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</si>
  <si>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</si>
  <si>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</si>
  <si>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</si>
  <si>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</si>
  <si>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</si>
  <si>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</si>
  <si>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</si>
  <si>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</si>
  <si>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</si>
  <si>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</si>
  <si>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</si>
  <si>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</si>
  <si>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</si>
  <si>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</si>
  <si>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</si>
  <si>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</si>
  <si>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</si>
  <si>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</si>
  <si>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</si>
  <si>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</si>
  <si>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</si>
  <si>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</si>
  <si>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</si>
  <si>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</si>
  <si>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</si>
  <si>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</si>
  <si>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</si>
  <si>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</si>
  <si>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</si>
  <si>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</si>
  <si>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</si>
  <si>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</si>
  <si>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</si>
  <si>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</si>
  <si>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</si>
  <si>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</si>
  <si>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</si>
  <si>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</si>
  <si>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</si>
  <si>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</si>
  <si>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</si>
  <si>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</si>
  <si>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</si>
  <si>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</si>
  <si>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</si>
  <si>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</si>
  <si>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</si>
  <si>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</si>
  <si>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</si>
  <si>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</si>
  <si>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</si>
  <si>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</si>
  <si>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</si>
  <si>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</si>
  <si>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</si>
  <si>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</si>
  <si>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</si>
  <si>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</si>
  <si>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</si>
  <si>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</si>
  <si>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</si>
  <si>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</si>
  <si>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</si>
  <si>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</si>
  <si>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</si>
  <si>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</si>
  <si>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</si>
  <si>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</si>
  <si>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</si>
  <si>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</si>
  <si>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</si>
  <si>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</si>
  <si>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</si>
  <si>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</si>
  <si>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</si>
  <si>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</si>
  <si>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</si>
  <si>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</si>
  <si>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</si>
  <si>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</si>
  <si>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</si>
  <si>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</si>
  <si>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</si>
  <si>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</si>
  <si>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</si>
  <si>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</si>
  <si>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</si>
  <si>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</si>
  <si>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</si>
  <si>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</si>
  <si>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</si>
  <si>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</si>
  <si>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</si>
  <si>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</si>
  <si>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</si>
  <si>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</si>
  <si>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</si>
  <si>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</si>
  <si>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</si>
  <si>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</si>
  <si>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</si>
  <si>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</si>
  <si>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</si>
  <si>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</si>
  <si>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</si>
  <si>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</si>
  <si>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</si>
  <si>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</si>
  <si>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</si>
  <si>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</si>
  <si>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</si>
  <si>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</si>
  <si>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</si>
  <si>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</si>
  <si>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</si>
  <si>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</si>
  <si>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</si>
  <si>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</si>
  <si>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</si>
  <si>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</si>
  <si>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</si>
  <si>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</si>
  <si>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</si>
  <si>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</si>
  <si>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</si>
  <si>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</si>
  <si>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</si>
  <si>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</si>
  <si>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</si>
  <si>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</si>
  <si>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</si>
  <si>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</si>
  <si>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</si>
  <si>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</si>
  <si>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</si>
  <si>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</si>
  <si>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</si>
  <si>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</si>
  <si>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</si>
  <si>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</si>
  <si>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</si>
  <si>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</si>
  <si>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</si>
  <si>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</si>
  <si>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</si>
  <si>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</si>
  <si>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</si>
  <si>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</si>
  <si>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</si>
  <si>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</si>
  <si>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</si>
  <si>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</si>
  <si>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</si>
  <si>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</si>
  <si>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</si>
  <si>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</si>
  <si>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</si>
  <si>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</si>
  <si>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</si>
  <si>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</si>
  <si>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</si>
  <si>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</si>
  <si>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</si>
  <si>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</si>
  <si>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</si>
  <si>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</si>
  <si>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</si>
  <si>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</si>
  <si>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</si>
  <si>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</si>
  <si>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</si>
  <si>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</si>
  <si>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</si>
  <si>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</si>
  <si>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</si>
  <si>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</si>
  <si>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</si>
  <si>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</si>
  <si>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</si>
  <si>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</si>
  <si>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</si>
  <si>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</si>
  <si>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</si>
  <si>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</si>
  <si>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</si>
  <si>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</si>
  <si>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</si>
  <si>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</si>
  <si>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</si>
  <si>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</si>
  <si>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</si>
  <si>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BEVÉTEL ÖSSZESEN (12+25)</t>
  </si>
  <si>
    <t>KIADÁSOK ÖSSZESEN (12+25)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</si>
  <si>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</si>
  <si>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</si>
  <si>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</si>
  <si>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</si>
  <si>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</si>
  <si>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</si>
  <si>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</si>
  <si>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</si>
  <si>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</si>
  <si>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</si>
  <si>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</si>
  <si>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</si>
  <si>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</si>
  <si>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</si>
  <si>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</si>
  <si>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</si>
  <si>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</si>
  <si>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</si>
  <si>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</si>
  <si>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</si>
  <si>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</si>
  <si>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</si>
  <si>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</si>
  <si>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</si>
  <si>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</si>
  <si>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</si>
  <si>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</si>
  <si>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</si>
  <si>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</si>
  <si>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</si>
  <si>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</si>
  <si>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</si>
  <si>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</si>
  <si>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</si>
  <si>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</si>
  <si>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Művelődési Ház és Könyvtár</t>
  </si>
  <si>
    <t>Napközi Otthonos Óvoda</t>
  </si>
  <si>
    <t>7.5.</t>
  </si>
  <si>
    <t>Központi, irányítószervi támogatás folyósítása</t>
  </si>
  <si>
    <t>6=(2-5)</t>
  </si>
  <si>
    <t>13.4.</t>
  </si>
  <si>
    <t>Belföldi finanszírozás bevételei (13.1. + … + 13.4.)</t>
  </si>
  <si>
    <t>Kunfehértó Község Önkormányzat</t>
  </si>
  <si>
    <t>Kunfehértó Községi Önkormányzat Napközi Otthonos Óvoda</t>
  </si>
  <si>
    <t>Kunfehértó Község Önkormányzat Művelődési Ház és Könyvtár</t>
  </si>
  <si>
    <t>Kunfehértó Község Polgármesteri Hivatala</t>
  </si>
  <si>
    <t>Kunfehértó Község Önkormányzata</t>
  </si>
  <si>
    <t>Napközi Otthonos Óvoda összesen:</t>
  </si>
  <si>
    <t>Polgármesteri Hivatal összesen:</t>
  </si>
  <si>
    <t>Művelődési Ház és Könyvtár összesen:</t>
  </si>
  <si>
    <t>Önkormányzat mindösszesen:</t>
  </si>
  <si>
    <t>Felhasználás
2015. XII.31-ig</t>
  </si>
  <si>
    <t>Rendezési terv</t>
  </si>
  <si>
    <t>Kunfehértó Község Önkormányzat
2016. ÉVI KÖLTSÉGVETÉSÉNEK ÖSSZEVONT MÉRLEGE</t>
  </si>
  <si>
    <t>2016. évi eredeti
előirányzat</t>
  </si>
  <si>
    <t>2016. évi módosított
előirányzat</t>
  </si>
  <si>
    <t>Kunfehértó Község Önkormányzat
2016. ÉVI KÖLTSÉGVETÉS
ÖNKÉNT VÁLLALT FELADATAINAK MÉRLEGE</t>
  </si>
  <si>
    <t xml:space="preserve">Kunfehértó Község Önkormányzat
2016. ÉVI KÖLTSÉGVETÉS
KÖTELEZŐ FELADATAINAK MÉRLEGE </t>
  </si>
  <si>
    <t>Módosítás
2016.06.29.</t>
  </si>
  <si>
    <t>2016. évi összes bevétel, kiadás</t>
  </si>
  <si>
    <t>2016. évi kötelező feladatainak bevételei, kiadásai</t>
  </si>
  <si>
    <t>2016. évi önként vállalt feladatainak bevételei, kiadásai</t>
  </si>
  <si>
    <t>II. Felhalmozási célú bevételek és kiadások 2016. évi mérlege
(Önkormányzati szinten)
Kunfehértó Község Önkormányzatánál</t>
  </si>
  <si>
    <t>Polgármesteri Hivatal</t>
  </si>
  <si>
    <t>Csapadékvíz csatorna tervezés</t>
  </si>
  <si>
    <t>Gyalogátkelőhely</t>
  </si>
  <si>
    <t>Szennyvíztisztító aggregátor</t>
  </si>
  <si>
    <t>Hivatali teakonyha átalakítás</t>
  </si>
  <si>
    <t xml:space="preserve">Műfüves pálya </t>
  </si>
  <si>
    <t xml:space="preserve">Kemping faház </t>
  </si>
  <si>
    <t>Partfalbontás próbafúrás</t>
  </si>
  <si>
    <t>Fittnesz park világítás</t>
  </si>
  <si>
    <t>DEPO fedett szín</t>
  </si>
  <si>
    <t>Erdőszél buszmegálló</t>
  </si>
  <si>
    <t>Temető világításkorszerűsítés</t>
  </si>
  <si>
    <t>TSZ-út útfelújítás</t>
  </si>
  <si>
    <t>Tófürdő világításkorszerűsítés</t>
  </si>
  <si>
    <t>Belterületi útfelújítás</t>
  </si>
  <si>
    <t>Tájház világításkorszerűsítés</t>
  </si>
  <si>
    <t>Tanyafejlesztési pály. Önerő</t>
  </si>
  <si>
    <t>2016</t>
  </si>
  <si>
    <t xml:space="preserve">
2016. év utáni szükséglet
</t>
  </si>
  <si>
    <t>Strandfürdő vízijátékok</t>
  </si>
  <si>
    <t xml:space="preserve">Sporttábor kisértékű tárgyi eszközök </t>
  </si>
  <si>
    <t xml:space="preserve">Ifjúsági tábor kisértékű tárgyi eszközök </t>
  </si>
  <si>
    <t xml:space="preserve">Kemping kisértékű tárgyi eszközök </t>
  </si>
  <si>
    <t xml:space="preserve">Védőnő kisértékű tárgyi eszközök </t>
  </si>
  <si>
    <t>Számítástechnikai eszközök</t>
  </si>
  <si>
    <t>Immateriális javak (Windows. Office)</t>
  </si>
  <si>
    <t>Közfoglalkozitatáshoz eszközök</t>
  </si>
  <si>
    <t>2016.</t>
  </si>
  <si>
    <t>óvodai kisértékű eszközök</t>
  </si>
  <si>
    <t>Konyhagépek</t>
  </si>
  <si>
    <t>2015-2016</t>
  </si>
  <si>
    <t>Függöny</t>
  </si>
  <si>
    <t>Művelődési Ház villámhárító rendszer</t>
  </si>
  <si>
    <t>Ifjúsági tábor kerítés áthelyezés</t>
  </si>
  <si>
    <t>Nádtetős kiülő</t>
  </si>
  <si>
    <t>Kunfehér-Tor eszközök</t>
  </si>
  <si>
    <t>kisértékű inf. Eszközök</t>
  </si>
  <si>
    <t>Úttörő tér lakásfelújítás</t>
  </si>
  <si>
    <t>Gondozási Központ padló</t>
  </si>
  <si>
    <t>Kemping WC</t>
  </si>
  <si>
    <t>DEPO villamos hálózat</t>
  </si>
  <si>
    <t>Óvoda vizesblokk felújítás</t>
  </si>
  <si>
    <t>Iskolai ebédlő felújítás</t>
  </si>
  <si>
    <t>Temető ravatalozó burkolatcsere</t>
  </si>
  <si>
    <t>Felújítási kiadások 2016. évi előirányzata felújításonként
Kunfehértó Község Önkormányzatánál</t>
  </si>
  <si>
    <t>2015-2016.</t>
  </si>
  <si>
    <t>Irodabútor - szék, asztal</t>
  </si>
  <si>
    <t>I. Működési célú bevételek és kiadások 2016. évi mérlege
(Önkormányzati szinten)
Kunfehértó Község Önkormányzatánál</t>
  </si>
  <si>
    <t>Beruházási kiadások 2016. évi előirányzata beruházásonként
Kunfehértó Község Önkormányzatánál</t>
  </si>
  <si>
    <t xml:space="preserve">Felhalmozási célú átvett pénzeszközök </t>
  </si>
  <si>
    <t>Szippantó traktor + tartálypótkocsi</t>
  </si>
  <si>
    <t>Módosítás
2016.09.30.</t>
  </si>
  <si>
    <t>Módosítás
2016.09.29.</t>
  </si>
  <si>
    <t>Kft. Törzstőke</t>
  </si>
  <si>
    <t>Kerékpárút tervezés</t>
  </si>
  <si>
    <t>2016-2017</t>
  </si>
  <si>
    <t>Forintban</t>
  </si>
  <si>
    <t xml:space="preserve"> Forintban !</t>
  </si>
  <si>
    <t>Forintban !</t>
  </si>
  <si>
    <t>Tófürdő inf. Fejl. (Wifi, optikai hál.)</t>
  </si>
  <si>
    <t xml:space="preserve">Érdekeltségnövelő (önerő) </t>
  </si>
  <si>
    <t xml:space="preserve">Befektetési célú belföldi, külföldi értékpapírok </t>
  </si>
  <si>
    <t>Felhalmozási célú finanszírozási kiadások összesen (13.+...+24.)</t>
  </si>
  <si>
    <t>Módosítás 2016.12.31.</t>
  </si>
  <si>
    <t>Módosítás
2016.12.31.</t>
  </si>
  <si>
    <t>Gépkocsi beszerzés</t>
  </si>
  <si>
    <t>ASP eszközök</t>
  </si>
  <si>
    <t xml:space="preserve">  7. melléklet a 3/2017. (II.23) önkormányzati rendelethez</t>
  </si>
  <si>
    <t>13. melléklet a 3/2017. (II.23) önkormányzati rendelethez</t>
  </si>
  <si>
    <t>Önkormányzat összesen:</t>
  </si>
  <si>
    <t xml:space="preserve"> 1.1 melléklet a  4/2016. (II.18.) önkormányzati rendelethez</t>
  </si>
  <si>
    <t>1.2. melléklet a  4/2016. (II.18.) önkormányzati rendelethez</t>
  </si>
  <si>
    <t>1.3. melléklet a  4/2016. (II.18.) önkormányzati rendelethez</t>
  </si>
  <si>
    <t xml:space="preserve">2.1 melléklet a 4/2016. (II.18) önkormányzati rendelethez     </t>
  </si>
  <si>
    <t xml:space="preserve">2.2 melléklet a 4/2016. (II.18) önkormányzati rendelethez     </t>
  </si>
  <si>
    <t>4.  melléklet a 4/2016. (II.18) önkormányzati rendelethez</t>
  </si>
  <si>
    <t>5.1 melléklet a 4/2016. (II.18) önkormányzati rendelethez</t>
  </si>
  <si>
    <t>5.1.1 melléklet a 4/2016. (II.18) önkormányzati rendelethez</t>
  </si>
  <si>
    <t>5.1.2 melléklet a 4/2016. (II.18) önkormányzati rendelethez</t>
  </si>
  <si>
    <t>5.2 melléklet a 4/2016. (II.18) önkormányzati rendelethez</t>
  </si>
  <si>
    <t>5.3 melléklet a 4/2016. (II.18) önkormányzati rendelethez</t>
  </si>
  <si>
    <t>5.4. melléklet a 4/2016. (II.18) önkormányzati rendelethez</t>
  </si>
  <si>
    <t>2016. évi móEosított
előirányzat</t>
  </si>
  <si>
    <t xml:space="preserve">  3. melléklet a 4/2016. (II.18)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</si>
</sst>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#,##0.0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i/>
      <sz val="12"/>
      <name val="Times New Roman CE"/>
      <family val="0"/>
    </font>
    <font>
      <b/>
      <i/>
      <sz val="14"/>
      <name val="Times New Roman CE"/>
      <family val="0"/>
    </font>
    <font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3" fillId="0" borderId="10" xfId="59" applyFont="1" applyFill="1" applyBorder="1" applyAlignment="1" applyProtection="1">
      <alignment horizontal="left" vertical="center" wrapText="1" indent="1"/>
      <protection/>
    </xf>
    <xf numFmtId="0" fontId="13" fillId="0" borderId="11" xfId="59" applyFont="1" applyFill="1" applyBorder="1" applyAlignment="1" applyProtection="1">
      <alignment horizontal="left" vertical="center" wrapText="1" indent="1"/>
      <protection/>
    </xf>
    <xf numFmtId="0" fontId="13" fillId="0" borderId="12" xfId="59" applyFont="1" applyFill="1" applyBorder="1" applyAlignment="1" applyProtection="1">
      <alignment horizontal="left" vertical="center" wrapText="1" indent="1"/>
      <protection/>
    </xf>
    <xf numFmtId="0" fontId="13" fillId="0" borderId="13" xfId="59" applyFont="1" applyFill="1" applyBorder="1" applyAlignment="1" applyProtection="1">
      <alignment horizontal="left" vertical="center" wrapText="1" indent="1"/>
      <protection/>
    </xf>
    <xf numFmtId="0" fontId="13" fillId="0" borderId="14" xfId="59" applyFont="1" applyFill="1" applyBorder="1" applyAlignment="1" applyProtection="1">
      <alignment horizontal="left" vertical="center" wrapText="1" indent="1"/>
      <protection/>
    </xf>
    <xf numFmtId="0" fontId="13" fillId="0" borderId="15" xfId="59" applyFont="1" applyFill="1" applyBorder="1" applyAlignment="1" applyProtection="1">
      <alignment horizontal="left" vertical="center" wrapText="1" indent="1"/>
      <protection/>
    </xf>
    <xf numFmtId="49" fontId="13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59" applyFont="1" applyFill="1" applyBorder="1" applyAlignment="1" applyProtection="1">
      <alignment horizontal="left" vertical="center" wrapText="1" indent="1"/>
      <protection/>
    </xf>
    <xf numFmtId="0" fontId="12" fillId="0" borderId="22" xfId="59" applyFont="1" applyFill="1" applyBorder="1" applyAlignment="1" applyProtection="1">
      <alignment horizontal="left" vertical="center" wrapText="1" indent="1"/>
      <protection/>
    </xf>
    <xf numFmtId="0" fontId="12" fillId="0" borderId="23" xfId="59" applyFont="1" applyFill="1" applyBorder="1" applyAlignment="1" applyProtection="1">
      <alignment horizontal="left" vertical="center" wrapText="1" indent="1"/>
      <protection/>
    </xf>
    <xf numFmtId="0" fontId="12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0" fontId="12" fillId="0" borderId="23" xfId="59" applyFont="1" applyFill="1" applyBorder="1" applyAlignment="1" applyProtection="1">
      <alignment vertical="center" wrapText="1"/>
      <protection/>
    </xf>
    <xf numFmtId="0" fontId="12" fillId="0" borderId="25" xfId="59" applyFont="1" applyFill="1" applyBorder="1" applyAlignment="1" applyProtection="1">
      <alignment vertical="center" wrapText="1"/>
      <protection/>
    </xf>
    <xf numFmtId="0" fontId="12" fillId="0" borderId="22" xfId="59" applyFont="1" applyFill="1" applyBorder="1" applyAlignment="1" applyProtection="1">
      <alignment horizontal="center" vertical="center" wrapText="1"/>
      <protection/>
    </xf>
    <xf numFmtId="0" fontId="12" fillId="0" borderId="23" xfId="59" applyFont="1" applyFill="1" applyBorder="1" applyAlignment="1" applyProtection="1">
      <alignment horizontal="center" vertical="center" wrapText="1"/>
      <protection/>
    </xf>
    <xf numFmtId="0" fontId="12" fillId="0" borderId="26" xfId="59" applyFont="1" applyFill="1" applyBorder="1" applyAlignment="1" applyProtection="1">
      <alignment horizontal="center" vertical="center" wrapText="1"/>
      <protection/>
    </xf>
    <xf numFmtId="0" fontId="7" fillId="0" borderId="26" xfId="59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2" fillId="0" borderId="27" xfId="0" applyNumberFormat="1" applyFont="1" applyFill="1" applyBorder="1" applyAlignment="1" applyProtection="1">
      <alignment horizontal="center" vertical="center" wrapText="1"/>
      <protection/>
    </xf>
    <xf numFmtId="172" fontId="12" fillId="0" borderId="28" xfId="0" applyNumberFormat="1" applyFont="1" applyFill="1" applyBorder="1" applyAlignment="1" applyProtection="1">
      <alignment horizontal="center" vertical="center" wrapText="1"/>
      <protection/>
    </xf>
    <xf numFmtId="172" fontId="12" fillId="0" borderId="29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3" xfId="59" applyFont="1" applyFill="1" applyBorder="1" applyAlignment="1" applyProtection="1">
      <alignment horizontal="left" vertical="center" wrapText="1" indent="1"/>
      <protection/>
    </xf>
    <xf numFmtId="172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2" xfId="0" applyFont="1" applyFill="1" applyBorder="1" applyAlignment="1" applyProtection="1">
      <alignment horizontal="right"/>
      <protection/>
    </xf>
    <xf numFmtId="0" fontId="13" fillId="0" borderId="28" xfId="59" applyFont="1" applyFill="1" applyBorder="1" applyAlignment="1" applyProtection="1">
      <alignment horizontal="left" vertical="center" wrapText="1" indent="1"/>
      <protection/>
    </xf>
    <xf numFmtId="0" fontId="13" fillId="0" borderId="11" xfId="59" applyFont="1" applyFill="1" applyBorder="1" applyAlignment="1" applyProtection="1">
      <alignment horizontal="left" indent="6"/>
      <protection/>
    </xf>
    <xf numFmtId="0" fontId="13" fillId="0" borderId="11" xfId="59" applyFont="1" applyFill="1" applyBorder="1" applyAlignment="1" applyProtection="1">
      <alignment horizontal="left" vertical="center" wrapText="1" indent="6"/>
      <protection/>
    </xf>
    <xf numFmtId="0" fontId="13" fillId="0" borderId="15" xfId="59" applyFont="1" applyFill="1" applyBorder="1" applyAlignment="1" applyProtection="1">
      <alignment horizontal="left" vertical="center" wrapText="1" indent="6"/>
      <protection/>
    </xf>
    <xf numFmtId="0" fontId="13" fillId="0" borderId="33" xfId="59" applyFont="1" applyFill="1" applyBorder="1" applyAlignment="1" applyProtection="1">
      <alignment horizontal="left" vertical="center" wrapText="1" indent="6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1" fillId="0" borderId="35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72" fontId="13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72" fontId="12" fillId="0" borderId="38" xfId="59" applyNumberFormat="1" applyFont="1" applyFill="1" applyBorder="1" applyAlignment="1" applyProtection="1">
      <alignment horizontal="right" vertical="center" wrapText="1" indent="1"/>
      <protection/>
    </xf>
    <xf numFmtId="172" fontId="12" fillId="0" borderId="26" xfId="59" applyNumberFormat="1" applyFont="1" applyFill="1" applyBorder="1" applyAlignment="1" applyProtection="1">
      <alignment horizontal="right" vertical="center" wrapText="1" indent="1"/>
      <protection/>
    </xf>
    <xf numFmtId="172" fontId="13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6" xfId="59" applyNumberFormat="1" applyFont="1" applyFill="1" applyBorder="1" applyAlignment="1" applyProtection="1">
      <alignment horizontal="right" vertical="center" wrapText="1" indent="1"/>
      <protection/>
    </xf>
    <xf numFmtId="172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72" fontId="13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2" xfId="0" applyFont="1" applyFill="1" applyBorder="1" applyAlignment="1" applyProtection="1">
      <alignment horizontal="right" vertical="center"/>
      <protection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2" fillId="0" borderId="42" xfId="0" applyNumberFormat="1" applyFont="1" applyFill="1" applyBorder="1" applyAlignment="1" applyProtection="1">
      <alignment horizontal="center" vertical="center" wrapText="1"/>
      <protection/>
    </xf>
    <xf numFmtId="172" fontId="12" fillId="0" borderId="22" xfId="0" applyNumberFormat="1" applyFont="1" applyFill="1" applyBorder="1" applyAlignment="1" applyProtection="1">
      <alignment horizontal="center" vertical="center" wrapText="1"/>
      <protection/>
    </xf>
    <xf numFmtId="172" fontId="12" fillId="0" borderId="23" xfId="0" applyNumberFormat="1" applyFont="1" applyFill="1" applyBorder="1" applyAlignment="1" applyProtection="1">
      <alignment horizontal="center" vertical="center" wrapText="1"/>
      <protection/>
    </xf>
    <xf numFmtId="172" fontId="12" fillId="0" borderId="26" xfId="0" applyNumberFormat="1" applyFont="1" applyFill="1" applyBorder="1" applyAlignment="1" applyProtection="1">
      <alignment horizontal="center" vertical="center" wrapText="1"/>
      <protection/>
    </xf>
    <xf numFmtId="172" fontId="12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43" xfId="0" applyNumberFormat="1" applyFill="1" applyBorder="1" applyAlignment="1" applyProtection="1">
      <alignment horizontal="lef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4" xfId="0" applyNumberFormat="1" applyFill="1" applyBorder="1" applyAlignment="1" applyProtection="1">
      <alignment horizontal="left" vertical="center" wrapText="1" indent="1"/>
      <protection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2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72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6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172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6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72" fontId="12" fillId="0" borderId="46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0" fillId="0" borderId="45" xfId="0" applyNumberFormat="1" applyFill="1" applyBorder="1" applyAlignment="1" applyProtection="1">
      <alignment horizontal="left" vertical="center" wrapText="1" indent="1"/>
      <protection/>
    </xf>
    <xf numFmtId="172" fontId="13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12" fillId="0" borderId="24" xfId="59" applyFont="1" applyFill="1" applyBorder="1" applyAlignment="1" applyProtection="1">
      <alignment horizontal="center" vertical="center" wrapText="1"/>
      <protection/>
    </xf>
    <xf numFmtId="0" fontId="12" fillId="0" borderId="25" xfId="59" applyFont="1" applyFill="1" applyBorder="1" applyAlignment="1" applyProtection="1">
      <alignment horizontal="center" vertical="center" wrapText="1"/>
      <protection/>
    </xf>
    <xf numFmtId="0" fontId="12" fillId="0" borderId="38" xfId="59" applyFont="1" applyFill="1" applyBorder="1" applyAlignment="1" applyProtection="1">
      <alignment horizontal="center" vertical="center" wrapText="1"/>
      <protection/>
    </xf>
    <xf numFmtId="172" fontId="13" fillId="0" borderId="40" xfId="59" applyNumberFormat="1" applyFont="1" applyFill="1" applyBorder="1" applyAlignment="1" applyProtection="1">
      <alignment horizontal="right" vertical="center" wrapText="1" indent="1"/>
      <protection/>
    </xf>
    <xf numFmtId="0" fontId="13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3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7" fillId="0" borderId="22" xfId="0" applyFont="1" applyBorder="1" applyAlignment="1" applyProtection="1">
      <alignment wrapTex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7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72" fontId="15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4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49" fontId="13" fillId="0" borderId="18" xfId="59" applyNumberFormat="1" applyFont="1" applyFill="1" applyBorder="1" applyAlignment="1" applyProtection="1">
      <alignment horizontal="center" vertical="center" wrapText="1"/>
      <protection/>
    </xf>
    <xf numFmtId="49" fontId="13" fillId="0" borderId="17" xfId="59" applyNumberFormat="1" applyFont="1" applyFill="1" applyBorder="1" applyAlignment="1" applyProtection="1">
      <alignment horizontal="center" vertical="center" wrapText="1"/>
      <protection/>
    </xf>
    <xf numFmtId="49" fontId="13" fillId="0" borderId="19" xfId="59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49" fontId="13" fillId="0" borderId="20" xfId="59" applyNumberFormat="1" applyFont="1" applyFill="1" applyBorder="1" applyAlignment="1" applyProtection="1">
      <alignment horizontal="center" vertical="center" wrapText="1"/>
      <protection/>
    </xf>
    <xf numFmtId="49" fontId="13" fillId="0" borderId="16" xfId="59" applyNumberFormat="1" applyFont="1" applyFill="1" applyBorder="1" applyAlignment="1" applyProtection="1">
      <alignment horizontal="center" vertical="center" wrapText="1"/>
      <protection/>
    </xf>
    <xf numFmtId="49" fontId="13" fillId="0" borderId="21" xfId="59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59" applyFont="1" applyFill="1" applyBorder="1" applyAlignment="1" applyProtection="1">
      <alignment horizontal="left" vertical="center" wrapText="1" indent="1"/>
      <protection/>
    </xf>
    <xf numFmtId="0" fontId="13" fillId="0" borderId="11" xfId="59" applyFont="1" applyFill="1" applyBorder="1" applyAlignment="1" applyProtection="1">
      <alignment horizontal="left" vertical="center" wrapText="1" indent="1"/>
      <protection/>
    </xf>
    <xf numFmtId="0" fontId="13" fillId="0" borderId="28" xfId="59" applyFont="1" applyFill="1" applyBorder="1" applyAlignment="1" applyProtection="1" quotePrefix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72" fontId="13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72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" fontId="13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39" xfId="0" applyNumberFormat="1" applyFont="1" applyFill="1" applyBorder="1" applyAlignment="1" applyProtection="1" quotePrefix="1">
      <alignment horizontal="right" vertical="center" indent="1"/>
      <protection/>
    </xf>
    <xf numFmtId="172" fontId="20" fillId="0" borderId="22" xfId="0" applyNumberFormat="1" applyFont="1" applyFill="1" applyBorder="1" applyAlignment="1" applyProtection="1">
      <alignment horizontal="left" vertical="center" wrapText="1"/>
      <protection/>
    </xf>
    <xf numFmtId="172" fontId="20" fillId="0" borderId="23" xfId="0" applyNumberFormat="1" applyFont="1" applyFill="1" applyBorder="1" applyAlignment="1" applyProtection="1">
      <alignment vertical="center" wrapText="1"/>
      <protection/>
    </xf>
    <xf numFmtId="172" fontId="20" fillId="33" borderId="23" xfId="0" applyNumberFormat="1" applyFont="1" applyFill="1" applyBorder="1" applyAlignment="1" applyProtection="1">
      <alignment vertical="center" wrapText="1"/>
      <protection/>
    </xf>
    <xf numFmtId="172" fontId="4" fillId="0" borderId="22" xfId="0" applyNumberFormat="1" applyFont="1" applyFill="1" applyBorder="1" applyAlignment="1" applyProtection="1">
      <alignment horizontal="center" vertical="center" wrapText="1"/>
      <protection/>
    </xf>
    <xf numFmtId="172" fontId="4" fillId="0" borderId="23" xfId="0" applyNumberFormat="1" applyFont="1" applyFill="1" applyBorder="1" applyAlignment="1" applyProtection="1">
      <alignment horizontal="center" vertical="center" wrapText="1"/>
      <protection/>
    </xf>
    <xf numFmtId="172" fontId="4" fillId="0" borderId="26" xfId="0" applyNumberFormat="1" applyFont="1" applyFill="1" applyBorder="1" applyAlignment="1" applyProtection="1">
      <alignment horizontal="center" vertical="center" wrapText="1"/>
      <protection/>
    </xf>
    <xf numFmtId="172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172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30" xfId="0" applyNumberFormat="1" applyFont="1" applyFill="1" applyBorder="1" applyAlignment="1" applyProtection="1">
      <alignment vertical="center" wrapText="1"/>
      <protection/>
    </xf>
    <xf numFmtId="172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172" fontId="13" fillId="0" borderId="49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34" borderId="40" xfId="59" applyNumberFormat="1" applyFont="1" applyFill="1" applyBorder="1" applyAlignment="1" applyProtection="1">
      <alignment horizontal="right" vertical="center" wrapText="1" indent="1"/>
      <protection/>
    </xf>
    <xf numFmtId="172" fontId="2" fillId="33" borderId="11" xfId="0" applyNumberFormat="1" applyFont="1" applyFill="1" applyBorder="1" applyAlignment="1" applyProtection="1">
      <alignment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72" fontId="2" fillId="33" borderId="30" xfId="0" applyNumberFormat="1" applyFont="1" applyFill="1" applyBorder="1" applyAlignment="1" applyProtection="1">
      <alignment vertical="center" wrapText="1"/>
      <protection/>
    </xf>
    <xf numFmtId="172" fontId="2" fillId="33" borderId="12" xfId="0" applyNumberFormat="1" applyFont="1" applyFill="1" applyBorder="1" applyAlignment="1" applyProtection="1">
      <alignment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172" fontId="2" fillId="33" borderId="40" xfId="0" applyNumberFormat="1" applyFont="1" applyFill="1" applyBorder="1" applyAlignment="1" applyProtection="1">
      <alignment vertical="center" wrapText="1"/>
      <protection/>
    </xf>
    <xf numFmtId="172" fontId="23" fillId="0" borderId="22" xfId="0" applyNumberFormat="1" applyFont="1" applyFill="1" applyBorder="1" applyAlignment="1" applyProtection="1">
      <alignment horizontal="left" vertical="center" wrapText="1"/>
      <protection locked="0"/>
    </xf>
    <xf numFmtId="172" fontId="23" fillId="0" borderId="23" xfId="0" applyNumberFormat="1" applyFont="1" applyFill="1" applyBorder="1" applyAlignment="1" applyProtection="1">
      <alignment vertical="center" wrapText="1"/>
      <protection locked="0"/>
    </xf>
    <xf numFmtId="172" fontId="23" fillId="0" borderId="26" xfId="0" applyNumberFormat="1" applyFont="1" applyFill="1" applyBorder="1" applyAlignment="1" applyProtection="1">
      <alignment vertical="center" wrapText="1"/>
      <protection locked="0"/>
    </xf>
    <xf numFmtId="172" fontId="2" fillId="33" borderId="50" xfId="0" applyNumberFormat="1" applyFont="1" applyFill="1" applyBorder="1" applyAlignment="1" applyProtection="1">
      <alignment vertical="center" wrapText="1"/>
      <protection locked="0"/>
    </xf>
    <xf numFmtId="172" fontId="22" fillId="0" borderId="42" xfId="0" applyNumberFormat="1" applyFont="1" applyFill="1" applyBorder="1" applyAlignment="1" applyProtection="1">
      <alignment horizontal="left" vertical="center" wrapText="1"/>
      <protection locked="0"/>
    </xf>
    <xf numFmtId="172" fontId="23" fillId="33" borderId="23" xfId="0" applyNumberFormat="1" applyFont="1" applyFill="1" applyBorder="1" applyAlignment="1" applyProtection="1">
      <alignment vertical="center" wrapText="1"/>
      <protection locked="0"/>
    </xf>
    <xf numFmtId="180" fontId="13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 quotePrefix="1">
      <alignment horizontal="right" vertical="center" indent="1"/>
      <protection/>
    </xf>
    <xf numFmtId="0" fontId="7" fillId="0" borderId="33" xfId="0" applyFont="1" applyFill="1" applyBorder="1" applyAlignment="1" applyProtection="1">
      <alignment horizontal="right" vertical="center" indent="1"/>
      <protection/>
    </xf>
    <xf numFmtId="0" fontId="7" fillId="0" borderId="31" xfId="0" applyFont="1" applyFill="1" applyBorder="1" applyAlignment="1" applyProtection="1">
      <alignment horizontal="right" vertical="center" indent="1"/>
      <protection/>
    </xf>
    <xf numFmtId="172" fontId="13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3" xfId="59" applyNumberFormat="1" applyFont="1" applyFill="1" applyBorder="1" applyAlignment="1" applyProtection="1">
      <alignment horizontal="right" vertical="center" wrapText="1" indent="1"/>
      <protection/>
    </xf>
    <xf numFmtId="172" fontId="13" fillId="0" borderId="39" xfId="59" applyNumberFormat="1" applyFont="1" applyFill="1" applyBorder="1" applyAlignment="1" applyProtection="1">
      <alignment horizontal="right" vertical="center" wrapText="1" indent="1"/>
      <protection/>
    </xf>
    <xf numFmtId="172" fontId="13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left" vertical="center" wrapText="1" inden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59" applyFont="1" applyFill="1" applyBorder="1" applyAlignment="1" applyProtection="1">
      <alignment horizontal="left" vertical="center" wrapText="1" indent="1"/>
      <protection/>
    </xf>
    <xf numFmtId="172" fontId="7" fillId="0" borderId="51" xfId="0" applyNumberFormat="1" applyFont="1" applyFill="1" applyBorder="1" applyAlignment="1" applyProtection="1">
      <alignment horizontal="center" vertical="center" wrapText="1"/>
      <protection/>
    </xf>
    <xf numFmtId="172" fontId="12" fillId="0" borderId="35" xfId="0" applyNumberFormat="1" applyFont="1" applyFill="1" applyBorder="1" applyAlignment="1" applyProtection="1">
      <alignment horizontal="center" vertical="center" wrapText="1"/>
      <protection/>
    </xf>
    <xf numFmtId="172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4" xfId="0" applyNumberFormat="1" applyFont="1" applyFill="1" applyBorder="1" applyAlignment="1" applyProtection="1">
      <alignment horizontal="left" vertical="center" wrapText="1" indent="1"/>
      <protection/>
    </xf>
    <xf numFmtId="172" fontId="12" fillId="0" borderId="51" xfId="0" applyNumberFormat="1" applyFont="1" applyFill="1" applyBorder="1" applyAlignment="1" applyProtection="1">
      <alignment horizontal="center" vertical="center" wrapText="1"/>
      <protection/>
    </xf>
    <xf numFmtId="172" fontId="67" fillId="0" borderId="0" xfId="0" applyNumberFormat="1" applyFont="1" applyFill="1" applyBorder="1" applyAlignment="1" applyProtection="1">
      <alignment horizontal="center" vertical="center" wrapText="1"/>
      <protection/>
    </xf>
    <xf numFmtId="172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2" fontId="12" fillId="0" borderId="23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3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51" xfId="0" applyNumberFormat="1" applyFont="1" applyFill="1" applyBorder="1" applyAlignment="1" applyProtection="1">
      <alignment horizontal="right" vertical="center" wrapText="1" indent="1"/>
      <protection/>
    </xf>
    <xf numFmtId="172" fontId="18" fillId="0" borderId="52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50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53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21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33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26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72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33" xfId="0" applyNumberFormat="1" applyFont="1" applyFill="1" applyBorder="1" applyAlignment="1" applyProtection="1">
      <alignment vertical="center" wrapText="1"/>
      <protection locked="0"/>
    </xf>
    <xf numFmtId="49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31" xfId="0" applyNumberFormat="1" applyFont="1" applyFill="1" applyBorder="1" applyAlignment="1" applyProtection="1">
      <alignment vertical="center" wrapText="1"/>
      <protection/>
    </xf>
    <xf numFmtId="172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41" xfId="0" applyNumberFormat="1" applyFont="1" applyFill="1" applyBorder="1" applyAlignment="1" applyProtection="1">
      <alignment vertical="center" wrapText="1"/>
      <protection/>
    </xf>
    <xf numFmtId="172" fontId="2" fillId="0" borderId="14" xfId="0" applyNumberFormat="1" applyFont="1" applyFill="1" applyBorder="1" applyAlignment="1" applyProtection="1">
      <alignment vertical="center" wrapText="1"/>
      <protection locked="0"/>
    </xf>
    <xf numFmtId="172" fontId="13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54" xfId="0" applyNumberFormat="1" applyFont="1" applyFill="1" applyBorder="1" applyAlignment="1" applyProtection="1" quotePrefix="1">
      <alignment horizontal="right" vertical="center" indent="1"/>
      <protection/>
    </xf>
    <xf numFmtId="0" fontId="7" fillId="0" borderId="55" xfId="0" applyFont="1" applyFill="1" applyBorder="1" applyAlignment="1" applyProtection="1">
      <alignment horizontal="right" vertical="center" indent="1"/>
      <protection/>
    </xf>
    <xf numFmtId="172" fontId="13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4" xfId="59" applyNumberFormat="1" applyFont="1" applyFill="1" applyBorder="1" applyAlignment="1" applyProtection="1">
      <alignment horizontal="right" vertical="center" wrapText="1" indent="1"/>
      <protection/>
    </xf>
    <xf numFmtId="172" fontId="13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7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4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5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56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55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54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5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56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55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72" fontId="5" fillId="0" borderId="0" xfId="0" applyNumberFormat="1" applyFont="1" applyFill="1" applyAlignment="1" applyProtection="1">
      <alignment horizontal="center" vertical="center"/>
      <protection/>
    </xf>
    <xf numFmtId="172" fontId="5" fillId="0" borderId="0" xfId="0" applyNumberFormat="1" applyFont="1" applyFill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center"/>
      <protection/>
    </xf>
    <xf numFmtId="172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0" xfId="59" applyNumberFormat="1" applyFont="1" applyFill="1" applyProtection="1">
      <alignment/>
      <protection/>
    </xf>
    <xf numFmtId="172" fontId="13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8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7" xfId="59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9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right" vertical="center" wrapText="1" indent="1"/>
      <protection/>
    </xf>
    <xf numFmtId="0" fontId="0" fillId="0" borderId="60" xfId="0" applyFill="1" applyBorder="1" applyAlignment="1" applyProtection="1">
      <alignment horizontal="right" vertical="center" wrapText="1" indent="1"/>
      <protection/>
    </xf>
    <xf numFmtId="0" fontId="16" fillId="0" borderId="13" xfId="0" applyFont="1" applyBorder="1" applyAlignment="1" applyProtection="1">
      <alignment horizontal="left" wrapText="1" indent="1"/>
      <protection/>
    </xf>
    <xf numFmtId="49" fontId="13" fillId="0" borderId="27" xfId="59" applyNumberFormat="1" applyFont="1" applyFill="1" applyBorder="1" applyAlignment="1" applyProtection="1">
      <alignment horizontal="left" vertical="center" wrapText="1" indent="1"/>
      <protection/>
    </xf>
    <xf numFmtId="0" fontId="16" fillId="0" borderId="28" xfId="0" applyFont="1" applyBorder="1" applyAlignment="1" applyProtection="1">
      <alignment horizontal="left" wrapText="1" indent="1"/>
      <protection/>
    </xf>
    <xf numFmtId="3" fontId="27" fillId="0" borderId="0" xfId="0" applyNumberFormat="1" applyFont="1" applyAlignment="1">
      <alignment horizontal="right" vertical="top" wrapText="1"/>
    </xf>
    <xf numFmtId="172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12" fillId="0" borderId="61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57" xfId="0" applyNumberFormat="1" applyFont="1" applyFill="1" applyBorder="1" applyAlignment="1" applyProtection="1">
      <alignment horizontal="left" vertical="center" wrapText="1" indent="1"/>
      <protection/>
    </xf>
    <xf numFmtId="0" fontId="8" fillId="0" borderId="0" xfId="59" applyFont="1" applyFill="1" applyAlignment="1" applyProtection="1">
      <alignment horizontal="right"/>
      <protection/>
    </xf>
    <xf numFmtId="0" fontId="6" fillId="0" borderId="0" xfId="59" applyFont="1" applyFill="1" applyAlignment="1" applyProtection="1">
      <alignment horizontal="center" vertical="center" wrapText="1"/>
      <protection/>
    </xf>
    <xf numFmtId="172" fontId="6" fillId="0" borderId="0" xfId="59" applyNumberFormat="1" applyFont="1" applyFill="1" applyBorder="1" applyAlignment="1" applyProtection="1">
      <alignment horizontal="center" vertical="center"/>
      <protection/>
    </xf>
    <xf numFmtId="172" fontId="19" fillId="0" borderId="32" xfId="59" applyNumberFormat="1" applyFont="1" applyFill="1" applyBorder="1" applyAlignment="1" applyProtection="1">
      <alignment horizontal="left" vertical="center"/>
      <protection/>
    </xf>
    <xf numFmtId="172" fontId="19" fillId="0" borderId="32" xfId="59" applyNumberFormat="1" applyFont="1" applyFill="1" applyBorder="1" applyAlignment="1" applyProtection="1">
      <alignment horizontal="left"/>
      <protection/>
    </xf>
    <xf numFmtId="0" fontId="6" fillId="0" borderId="0" xfId="59" applyFont="1" applyFill="1" applyAlignment="1" applyProtection="1">
      <alignment horizontal="center"/>
      <protection/>
    </xf>
    <xf numFmtId="172" fontId="7" fillId="0" borderId="62" xfId="0" applyNumberFormat="1" applyFont="1" applyFill="1" applyBorder="1" applyAlignment="1" applyProtection="1">
      <alignment horizontal="center" vertical="center" wrapText="1"/>
      <protection/>
    </xf>
    <xf numFmtId="172" fontId="7" fillId="0" borderId="63" xfId="0" applyNumberFormat="1" applyFont="1" applyFill="1" applyBorder="1" applyAlignment="1" applyProtection="1">
      <alignment horizontal="center" vertical="center" wrapText="1"/>
      <protection/>
    </xf>
    <xf numFmtId="172" fontId="67" fillId="0" borderId="64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Alignment="1" applyProtection="1">
      <alignment horizontal="right" vertical="top" wrapText="1"/>
      <protection/>
    </xf>
    <xf numFmtId="172" fontId="7" fillId="0" borderId="48" xfId="0" applyNumberFormat="1" applyFont="1" applyFill="1" applyBorder="1" applyAlignment="1" applyProtection="1">
      <alignment horizontal="center" vertical="center" wrapText="1"/>
      <protection/>
    </xf>
    <xf numFmtId="172" fontId="7" fillId="0" borderId="51" xfId="0" applyNumberFormat="1" applyFont="1" applyFill="1" applyBorder="1" applyAlignment="1" applyProtection="1">
      <alignment horizontal="center" vertical="center" wrapText="1"/>
      <protection/>
    </xf>
    <xf numFmtId="172" fontId="7" fillId="0" borderId="46" xfId="0" applyNumberFormat="1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Fill="1" applyAlignment="1" applyProtection="1">
      <alignment horizontal="center" vertical="center" wrapText="1"/>
      <protection/>
    </xf>
    <xf numFmtId="172" fontId="7" fillId="0" borderId="65" xfId="0" applyNumberFormat="1" applyFont="1" applyFill="1" applyBorder="1" applyAlignment="1" applyProtection="1">
      <alignment horizontal="center" vertical="center" wrapText="1"/>
      <protection/>
    </xf>
    <xf numFmtId="172" fontId="7" fillId="0" borderId="66" xfId="0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Fill="1" applyAlignment="1">
      <alignment horizontal="center" vertical="center" wrapText="1"/>
    </xf>
    <xf numFmtId="172" fontId="8" fillId="0" borderId="0" xfId="0" applyNumberFormat="1" applyFont="1" applyFill="1" applyAlignment="1">
      <alignment horizontal="right" vertical="top" wrapText="1"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right" vertical="top"/>
      <protection locked="0"/>
    </xf>
    <xf numFmtId="0" fontId="24" fillId="0" borderId="0" xfId="0" applyFont="1" applyAlignment="1" applyProtection="1">
      <alignment horizontal="right" vertical="top"/>
      <protection locked="0"/>
    </xf>
    <xf numFmtId="0" fontId="24" fillId="0" borderId="0" xfId="0" applyFont="1" applyAlignment="1" applyProtection="1">
      <alignment horizontal="right" vertical="top"/>
      <protection/>
    </xf>
    <xf numFmtId="0" fontId="24" fillId="0" borderId="32" xfId="0" applyFont="1" applyBorder="1" applyAlignment="1" applyProtection="1">
      <alignment horizontal="right" vertical="top"/>
      <protection/>
    </xf>
    <xf numFmtId="0" fontId="0" fillId="0" borderId="0" xfId="0" applyFill="1" applyAlignment="1" applyProtection="1">
      <alignment horizontal="right" vertical="center" wrapText="1" inden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_I_sz_rend_mod_szovges_indoko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6_II_sz_rend_mod_szovges_indokol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6_III_sz_rend_mod_szovges_indokola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ord_doc\G&#246;mzsik\2016_k&#246;lts&#233;gvet&#233;s\Rendeletm&#243;dos&#237;t&#225;sok_2016\II.sz.%20rendelet%20m&#243;dos&#237;t&#225;s%20(2016_09_30)\egys&#233;gesbe\2016_II_sz_rend_mod_szovges_indoko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-muv_haz"/>
      <sheetName val="összesítő-ovoda"/>
      <sheetName val="összesítő-hivatal"/>
      <sheetName val="összesítő-onkormanyzat"/>
      <sheetName val="mindösszesen"/>
      <sheetName val="COFOGÖnk"/>
      <sheetName val="COFOGPH"/>
      <sheetName val="COFOGÓvoda"/>
      <sheetName val="COFOGMűvHáz"/>
    </sheetNames>
    <sheetDataSet>
      <sheetData sheetId="3">
        <row r="128">
          <cell r="O128">
            <v>430417</v>
          </cell>
        </row>
        <row r="138">
          <cell r="O138">
            <v>2896804</v>
          </cell>
        </row>
        <row r="143">
          <cell r="D143">
            <v>16309790</v>
          </cell>
          <cell r="E143">
            <v>1176753</v>
          </cell>
          <cell r="F143">
            <v>20049155</v>
          </cell>
          <cell r="G143">
            <v>1120800</v>
          </cell>
          <cell r="H143">
            <v>45005663</v>
          </cell>
          <cell r="I143">
            <v>25490000</v>
          </cell>
        </row>
        <row r="144">
          <cell r="D144">
            <v>102000</v>
          </cell>
          <cell r="E144">
            <v>28000</v>
          </cell>
          <cell r="F144">
            <v>231000</v>
          </cell>
          <cell r="G144">
            <v>0</v>
          </cell>
          <cell r="H144">
            <v>30719777</v>
          </cell>
          <cell r="I144">
            <v>2650000</v>
          </cell>
          <cell r="J144">
            <v>0</v>
          </cell>
        </row>
        <row r="145">
          <cell r="N145">
            <v>20051009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-muv_haz"/>
      <sheetName val="összesítő-ovoda"/>
      <sheetName val="összesítő-hivatal"/>
      <sheetName val="összesítő-onkormanyzat"/>
      <sheetName val="mindösszesen"/>
      <sheetName val="COFOGÖnk"/>
      <sheetName val="COFOGPH"/>
      <sheetName val="COFOGÓvoda"/>
      <sheetName val="COFOGMűvHáz"/>
    </sheetNames>
    <sheetDataSet>
      <sheetData sheetId="0">
        <row r="10">
          <cell r="D10">
            <v>-787100</v>
          </cell>
          <cell r="E10">
            <v>-212500</v>
          </cell>
          <cell r="F10">
            <v>173589</v>
          </cell>
          <cell r="Z10">
            <v>-826011</v>
          </cell>
        </row>
      </sheetData>
      <sheetData sheetId="1">
        <row r="8">
          <cell r="D8">
            <v>139800</v>
          </cell>
          <cell r="E8">
            <v>37746</v>
          </cell>
          <cell r="F8">
            <v>0</v>
          </cell>
          <cell r="H8">
            <v>0</v>
          </cell>
          <cell r="Z8">
            <v>177546</v>
          </cell>
        </row>
      </sheetData>
      <sheetData sheetId="2">
        <row r="19">
          <cell r="D19">
            <v>249920</v>
          </cell>
          <cell r="E19">
            <v>74594</v>
          </cell>
          <cell r="F19">
            <v>123727</v>
          </cell>
          <cell r="S19">
            <v>592923</v>
          </cell>
          <cell r="Z19">
            <v>-144682</v>
          </cell>
        </row>
      </sheetData>
      <sheetData sheetId="3">
        <row r="50">
          <cell r="D50">
            <v>-7224283</v>
          </cell>
          <cell r="E50">
            <v>-1914470</v>
          </cell>
          <cell r="F50">
            <v>-1888223</v>
          </cell>
          <cell r="G50">
            <v>-165000</v>
          </cell>
          <cell r="H50">
            <v>-7740000</v>
          </cell>
          <cell r="I50">
            <v>334500</v>
          </cell>
          <cell r="M50">
            <v>20800000</v>
          </cell>
          <cell r="N50">
            <v>-15636191</v>
          </cell>
          <cell r="O50">
            <v>-793147</v>
          </cell>
        </row>
        <row r="51">
          <cell r="D51">
            <v>0</v>
          </cell>
          <cell r="E51">
            <v>0</v>
          </cell>
          <cell r="F51">
            <v>160000</v>
          </cell>
          <cell r="G51">
            <v>0</v>
          </cell>
          <cell r="H51">
            <v>-2807099</v>
          </cell>
          <cell r="I51">
            <v>0</v>
          </cell>
          <cell r="M5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-muv_haz"/>
      <sheetName val="összesítő-ovoda"/>
      <sheetName val="összesítő-hivatal"/>
      <sheetName val="összesítő-onkormanyzat"/>
      <sheetName val="mindösszesen"/>
      <sheetName val="COFOGÖnk"/>
      <sheetName val="COFOGPH"/>
      <sheetName val="COFOGÓvoda"/>
      <sheetName val="COFOGMűvHáz"/>
    </sheetNames>
    <sheetDataSet>
      <sheetData sheetId="1">
        <row r="6">
          <cell r="D6">
            <v>452037</v>
          </cell>
          <cell r="E6">
            <v>126370</v>
          </cell>
          <cell r="F6">
            <v>2169880</v>
          </cell>
          <cell r="H6">
            <v>53694</v>
          </cell>
          <cell r="Q6">
            <v>2652074</v>
          </cell>
          <cell r="Z6">
            <v>149907</v>
          </cell>
        </row>
      </sheetData>
      <sheetData sheetId="2">
        <row r="7">
          <cell r="D7">
            <v>1436000</v>
          </cell>
          <cell r="E7">
            <v>0</v>
          </cell>
          <cell r="F7">
            <v>0</v>
          </cell>
          <cell r="H7">
            <v>-1260812</v>
          </cell>
          <cell r="S7">
            <v>5930</v>
          </cell>
          <cell r="T7">
            <v>10000</v>
          </cell>
          <cell r="Z7">
            <v>159258</v>
          </cell>
        </row>
      </sheetData>
      <sheetData sheetId="3">
        <row r="27">
          <cell r="D27">
            <v>1157964</v>
          </cell>
          <cell r="E27">
            <v>848922</v>
          </cell>
          <cell r="F27">
            <v>8171642</v>
          </cell>
          <cell r="G27">
            <v>1333500</v>
          </cell>
          <cell r="H27">
            <v>8308000</v>
          </cell>
          <cell r="I27">
            <v>0</v>
          </cell>
          <cell r="M27">
            <v>0</v>
          </cell>
          <cell r="N27">
            <v>-2412313</v>
          </cell>
          <cell r="O27">
            <v>309165</v>
          </cell>
          <cell r="Q27">
            <v>7534000</v>
          </cell>
          <cell r="S27">
            <v>0</v>
          </cell>
          <cell r="U27">
            <v>476087</v>
          </cell>
          <cell r="W27">
            <v>6000000</v>
          </cell>
          <cell r="Y27">
            <v>1925600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-muv_haz"/>
      <sheetName val="összesítő-ovoda"/>
      <sheetName val="összesítő-hivatal"/>
      <sheetName val="összesítő-onkormanyzat"/>
      <sheetName val="mindösszesen"/>
      <sheetName val="COFOGÖnk"/>
      <sheetName val="COFOGPH"/>
      <sheetName val="COFOGÓvoda"/>
      <sheetName val="COFOGMűvHáz"/>
    </sheetNames>
    <sheetDataSet>
      <sheetData sheetId="0">
        <row r="10">
          <cell r="D10">
            <v>-787100</v>
          </cell>
          <cell r="E10">
            <v>-212500</v>
          </cell>
          <cell r="F10">
            <v>173589</v>
          </cell>
          <cell r="Z10">
            <v>-826011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53"/>
  <sheetViews>
    <sheetView zoomScaleSheetLayoutView="100" workbookViewId="0" topLeftCell="A61">
      <selection activeCell="F91" sqref="F91"/>
    </sheetView>
  </sheetViews>
  <sheetFormatPr defaultColWidth="9.00390625" defaultRowHeight="12.75"/>
  <cols>
    <col min="1" max="1" width="9.50390625" style="137" customWidth="1"/>
    <col min="2" max="2" width="91.625" style="137" customWidth="1"/>
    <col min="3" max="3" width="15.875" style="138" customWidth="1"/>
    <col min="4" max="7" width="15.875" style="154" customWidth="1"/>
    <col min="8" max="8" width="9.375" style="154" customWidth="1"/>
    <col min="9" max="9" width="11.125" style="154" bestFit="1" customWidth="1"/>
    <col min="10" max="16384" width="9.375" style="154" customWidth="1"/>
  </cols>
  <sheetData>
    <row r="1" spans="1:7" ht="17.25" customHeight="1">
      <c r="A1" s="341" t="s">
        <v>462</v>
      </c>
      <c r="B1" s="341"/>
      <c r="C1" s="341"/>
      <c r="D1" s="341"/>
      <c r="E1" s="341"/>
      <c r="F1" s="341"/>
      <c r="G1" s="341"/>
    </row>
    <row r="2" spans="1:7" ht="57.75" customHeight="1">
      <c r="A2" s="342" t="s">
        <v>382</v>
      </c>
      <c r="B2" s="342"/>
      <c r="C2" s="342"/>
      <c r="D2" s="342"/>
      <c r="E2" s="342"/>
      <c r="F2" s="342"/>
      <c r="G2" s="342"/>
    </row>
    <row r="3" spans="1:7" ht="15.75" customHeight="1">
      <c r="A3" s="343" t="s">
        <v>4</v>
      </c>
      <c r="B3" s="343"/>
      <c r="C3" s="343"/>
      <c r="D3" s="343"/>
      <c r="E3" s="343"/>
      <c r="F3" s="343"/>
      <c r="G3" s="343"/>
    </row>
    <row r="4" spans="1:7" ht="15.75" customHeight="1" thickBot="1">
      <c r="A4" s="344" t="s">
        <v>86</v>
      </c>
      <c r="B4" s="344"/>
      <c r="G4" s="94" t="s">
        <v>448</v>
      </c>
    </row>
    <row r="5" spans="1:7" ht="37.5" customHeight="1" thickBot="1">
      <c r="A5" s="21" t="s">
        <v>51</v>
      </c>
      <c r="B5" s="22" t="s">
        <v>5</v>
      </c>
      <c r="C5" s="28" t="s">
        <v>383</v>
      </c>
      <c r="D5" s="28" t="s">
        <v>387</v>
      </c>
      <c r="E5" s="28" t="s">
        <v>444</v>
      </c>
      <c r="F5" s="28" t="s">
        <v>455</v>
      </c>
      <c r="G5" s="28" t="s">
        <v>384</v>
      </c>
    </row>
    <row r="6" spans="1:7" s="155" customFormat="1" ht="12" customHeight="1" thickBot="1">
      <c r="A6" s="149">
        <v>1</v>
      </c>
      <c r="B6" s="150">
        <v>2</v>
      </c>
      <c r="C6" s="151">
        <v>3</v>
      </c>
      <c r="D6" s="151">
        <v>4</v>
      </c>
      <c r="E6" s="151">
        <v>5</v>
      </c>
      <c r="F6" s="151">
        <v>6</v>
      </c>
      <c r="G6" s="151">
        <v>7</v>
      </c>
    </row>
    <row r="7" spans="1:7" s="156" customFormat="1" ht="12" customHeight="1" thickBot="1">
      <c r="A7" s="18" t="s">
        <v>6</v>
      </c>
      <c r="B7" s="19" t="s">
        <v>146</v>
      </c>
      <c r="C7" s="84">
        <f>+C8+C9+C10+C11+C12+C13</f>
        <v>83967160</v>
      </c>
      <c r="D7" s="84">
        <f>+D8+D9+D10+D11+D12+D13</f>
        <v>2179129</v>
      </c>
      <c r="E7" s="84">
        <f>+E8+E9+E10+E11+E12+E13</f>
        <v>1033441</v>
      </c>
      <c r="F7" s="84">
        <f>+F8+F9+F10+F11+F12+F13</f>
        <v>1781193</v>
      </c>
      <c r="G7" s="84">
        <f>+G8+G9+G10+G11+G12+G13</f>
        <v>88960923</v>
      </c>
    </row>
    <row r="8" spans="1:7" s="156" customFormat="1" ht="12" customHeight="1">
      <c r="A8" s="13" t="s">
        <v>63</v>
      </c>
      <c r="B8" s="157" t="s">
        <v>147</v>
      </c>
      <c r="C8" s="87">
        <f>'1.2 sz.mell.köt.mérl.'!C8+'1.3 sz.mell.önként_mérl.'!C8</f>
        <v>28812695</v>
      </c>
      <c r="D8" s="87">
        <f>'1.2 sz.mell.köt.mérl.'!D8+'1.3 sz.mell.önként_mérl.'!D8</f>
        <v>586232</v>
      </c>
      <c r="E8" s="87">
        <f>'1.2 sz.mell.köt.mérl.'!E8+'1.3 sz.mell.önként_mérl.'!E8</f>
        <v>608839</v>
      </c>
      <c r="F8" s="87">
        <f>'1.2 sz.mell.köt.mérl.'!F8+'1.3 sz.mell.önként_mérl.'!F8</f>
        <v>-988061</v>
      </c>
      <c r="G8" s="87">
        <f>'1.2 sz.mell.köt.mérl.'!G8+'1.3 sz.mell.önként_mérl.'!G8</f>
        <v>29019705</v>
      </c>
    </row>
    <row r="9" spans="1:7" s="156" customFormat="1" ht="12" customHeight="1">
      <c r="A9" s="12" t="s">
        <v>64</v>
      </c>
      <c r="B9" s="158" t="s">
        <v>148</v>
      </c>
      <c r="C9" s="86">
        <f>'1.2 sz.mell.köt.mérl.'!C9+'1.3 sz.mell.önként_mérl.'!C9</f>
        <v>34704666</v>
      </c>
      <c r="D9" s="86">
        <f>'1.2 sz.mell.köt.mérl.'!D9+'1.3 sz.mell.önként_mérl.'!D9</f>
        <v>112602</v>
      </c>
      <c r="E9" s="86">
        <f>'1.2 sz.mell.köt.mérl.'!E9+'1.3 sz.mell.önként_mérl.'!E9</f>
        <v>177546</v>
      </c>
      <c r="F9" s="86">
        <f>'1.2 sz.mell.köt.mérl.'!F9+'1.3 sz.mell.önként_mérl.'!F9</f>
        <v>-290148</v>
      </c>
      <c r="G9" s="86">
        <f>'1.2 sz.mell.köt.mérl.'!G9+'1.3 sz.mell.önként_mérl.'!G9</f>
        <v>34704666</v>
      </c>
    </row>
    <row r="10" spans="1:7" s="156" customFormat="1" ht="12" customHeight="1">
      <c r="A10" s="12" t="s">
        <v>65</v>
      </c>
      <c r="B10" s="158" t="s">
        <v>149</v>
      </c>
      <c r="C10" s="86">
        <f>'1.2 sz.mell.köt.mérl.'!C10+'1.3 sz.mell.önként_mérl.'!C10</f>
        <v>17957759</v>
      </c>
      <c r="D10" s="86">
        <f>'1.2 sz.mell.köt.mérl.'!D10+'1.3 sz.mell.önként_mérl.'!D10</f>
        <v>226322</v>
      </c>
      <c r="E10" s="86">
        <f>'1.2 sz.mell.köt.mérl.'!E10+'1.3 sz.mell.önként_mérl.'!E10</f>
        <v>73467</v>
      </c>
      <c r="F10" s="86">
        <f>'1.2 sz.mell.köt.mérl.'!F10+'1.3 sz.mell.önként_mérl.'!F10</f>
        <v>76680</v>
      </c>
      <c r="G10" s="86">
        <f>'1.2 sz.mell.köt.mérl.'!G10+'1.3 sz.mell.önként_mérl.'!G10</f>
        <v>18334228</v>
      </c>
    </row>
    <row r="11" spans="1:7" s="156" customFormat="1" ht="12" customHeight="1">
      <c r="A11" s="12" t="s">
        <v>66</v>
      </c>
      <c r="B11" s="158" t="s">
        <v>150</v>
      </c>
      <c r="C11" s="86">
        <f>'1.2 sz.mell.köt.mérl.'!C11+'1.3 sz.mell.önként_mérl.'!C11</f>
        <v>2492040</v>
      </c>
      <c r="D11" s="86">
        <f>'1.2 sz.mell.köt.mérl.'!D11+'1.3 sz.mell.önként_mérl.'!D11</f>
        <v>0</v>
      </c>
      <c r="E11" s="86">
        <f>'1.2 sz.mell.köt.mérl.'!E11+'1.3 sz.mell.önként_mérl.'!E11</f>
        <v>173589</v>
      </c>
      <c r="F11" s="86">
        <f>'1.2 sz.mell.köt.mérl.'!F11+'1.3 sz.mell.önként_mérl.'!F11</f>
        <v>0</v>
      </c>
      <c r="G11" s="86">
        <f>'1.2 sz.mell.köt.mérl.'!G11+'1.3 sz.mell.önként_mérl.'!G11</f>
        <v>2665629</v>
      </c>
    </row>
    <row r="12" spans="1:7" s="156" customFormat="1" ht="12" customHeight="1">
      <c r="A12" s="12" t="s">
        <v>83</v>
      </c>
      <c r="B12" s="158" t="s">
        <v>151</v>
      </c>
      <c r="C12" s="86">
        <f>'1.2 sz.mell.köt.mérl.'!C12+'1.3 sz.mell.önként_mérl.'!C12</f>
        <v>0</v>
      </c>
      <c r="D12" s="86">
        <f>'1.2 sz.mell.köt.mérl.'!D12+'1.3 sz.mell.önként_mérl.'!D12</f>
        <v>1253973</v>
      </c>
      <c r="E12" s="86">
        <f>'1.2 sz.mell.köt.mérl.'!E12+'1.3 sz.mell.önként_mérl.'!E12</f>
        <v>0</v>
      </c>
      <c r="F12" s="86">
        <f>'1.2 sz.mell.köt.mérl.'!F12+'1.3 sz.mell.önként_mérl.'!F12</f>
        <v>0</v>
      </c>
      <c r="G12" s="86">
        <f>'1.2 sz.mell.köt.mérl.'!G12+'1.3 sz.mell.önként_mérl.'!G12</f>
        <v>1253973</v>
      </c>
    </row>
    <row r="13" spans="1:7" s="156" customFormat="1" ht="12" customHeight="1" thickBot="1">
      <c r="A13" s="14" t="s">
        <v>67</v>
      </c>
      <c r="B13" s="159" t="s">
        <v>152</v>
      </c>
      <c r="C13" s="86">
        <f>'1.2 sz.mell.köt.mérl.'!C13+'1.3 sz.mell.önként_mérl.'!C13</f>
        <v>0</v>
      </c>
      <c r="D13" s="86">
        <f>'1.2 sz.mell.köt.mérl.'!D13+'1.3 sz.mell.önként_mérl.'!D13</f>
        <v>0</v>
      </c>
      <c r="E13" s="86">
        <f>'1.2 sz.mell.köt.mérl.'!E13+'1.3 sz.mell.önként_mérl.'!E13</f>
        <v>0</v>
      </c>
      <c r="F13" s="86">
        <f>'1.2 sz.mell.köt.mérl.'!F13+'1.3 sz.mell.önként_mérl.'!F13</f>
        <v>2982722</v>
      </c>
      <c r="G13" s="86">
        <f>'1.2 sz.mell.köt.mérl.'!G13+'1.3 sz.mell.önként_mérl.'!G13</f>
        <v>2982722</v>
      </c>
    </row>
    <row r="14" spans="1:7" s="156" customFormat="1" ht="12" customHeight="1" thickBot="1">
      <c r="A14" s="18" t="s">
        <v>7</v>
      </c>
      <c r="B14" s="79" t="s">
        <v>153</v>
      </c>
      <c r="C14" s="84">
        <f>+C15+C16+C17+C18+C19</f>
        <v>23398260</v>
      </c>
      <c r="D14" s="84">
        <f>+D15+D16+D17+D18+D19</f>
        <v>24681094</v>
      </c>
      <c r="E14" s="84">
        <f>+E15+E16+E17+E18+E19</f>
        <v>3150359</v>
      </c>
      <c r="F14" s="84">
        <f>+F15+F16+F17+F18+F19</f>
        <v>5930</v>
      </c>
      <c r="G14" s="84">
        <f>+G15+G16+G17+G18+G19</f>
        <v>51235643</v>
      </c>
    </row>
    <row r="15" spans="1:7" s="156" customFormat="1" ht="12" customHeight="1">
      <c r="A15" s="13" t="s">
        <v>69</v>
      </c>
      <c r="B15" s="157" t="s">
        <v>154</v>
      </c>
      <c r="C15" s="87">
        <f>'1.2 sz.mell.köt.mérl.'!C15+'1.3 sz.mell.önként_mérl.'!C15</f>
        <v>0</v>
      </c>
      <c r="D15" s="87">
        <f>'1.2 sz.mell.köt.mérl.'!D15+'1.3 sz.mell.önként_mérl.'!D15</f>
        <v>8451256</v>
      </c>
      <c r="E15" s="87">
        <f>'1.2 sz.mell.köt.mérl.'!E15+'1.3 sz.mell.önként_mérl.'!E15</f>
        <v>0</v>
      </c>
      <c r="F15" s="87">
        <f>'1.2 sz.mell.köt.mérl.'!F15+'1.3 sz.mell.önként_mérl.'!F15</f>
        <v>0</v>
      </c>
      <c r="G15" s="87">
        <f>'1.2 sz.mell.köt.mérl.'!G15+'1.3 sz.mell.önként_mérl.'!G15</f>
        <v>8451256</v>
      </c>
    </row>
    <row r="16" spans="1:7" s="156" customFormat="1" ht="12" customHeight="1">
      <c r="A16" s="12" t="s">
        <v>70</v>
      </c>
      <c r="B16" s="158" t="s">
        <v>155</v>
      </c>
      <c r="C16" s="86">
        <f>'1.2 sz.mell.köt.mérl.'!C16+'1.3 sz.mell.önként_mérl.'!C16</f>
        <v>0</v>
      </c>
      <c r="D16" s="86">
        <f>'1.2 sz.mell.köt.mérl.'!D16+'1.3 sz.mell.önként_mérl.'!D16</f>
        <v>0</v>
      </c>
      <c r="E16" s="86">
        <f>'1.2 sz.mell.köt.mérl.'!E16+'1.3 sz.mell.önként_mérl.'!E16</f>
        <v>0</v>
      </c>
      <c r="F16" s="86">
        <f>'1.2 sz.mell.köt.mérl.'!F16+'1.3 sz.mell.önként_mérl.'!F16</f>
        <v>0</v>
      </c>
      <c r="G16" s="86">
        <f>'1.2 sz.mell.köt.mérl.'!G16+'1.3 sz.mell.önként_mérl.'!G16</f>
        <v>0</v>
      </c>
    </row>
    <row r="17" spans="1:7" s="156" customFormat="1" ht="12" customHeight="1">
      <c r="A17" s="12" t="s">
        <v>71</v>
      </c>
      <c r="B17" s="158" t="s">
        <v>357</v>
      </c>
      <c r="C17" s="86">
        <f>'1.2 sz.mell.köt.mérl.'!C17+'1.3 sz.mell.önként_mérl.'!C17</f>
        <v>0</v>
      </c>
      <c r="D17" s="86">
        <f>'1.2 sz.mell.köt.mérl.'!D17+'1.3 sz.mell.önként_mérl.'!D17</f>
        <v>0</v>
      </c>
      <c r="E17" s="86">
        <f>'1.2 sz.mell.köt.mérl.'!E17+'1.3 sz.mell.önként_mérl.'!E17</f>
        <v>0</v>
      </c>
      <c r="F17" s="86">
        <f>'1.2 sz.mell.köt.mérl.'!F17+'1.3 sz.mell.önként_mérl.'!F17</f>
        <v>0</v>
      </c>
      <c r="G17" s="86">
        <f>'1.2 sz.mell.köt.mérl.'!G17+'1.3 sz.mell.önként_mérl.'!G17</f>
        <v>0</v>
      </c>
    </row>
    <row r="18" spans="1:7" s="156" customFormat="1" ht="12" customHeight="1">
      <c r="A18" s="12" t="s">
        <v>72</v>
      </c>
      <c r="B18" s="158" t="s">
        <v>358</v>
      </c>
      <c r="C18" s="86">
        <f>'1.2 sz.mell.köt.mérl.'!C18+'1.3 sz.mell.önként_mérl.'!C18</f>
        <v>0</v>
      </c>
      <c r="D18" s="86">
        <f>'1.2 sz.mell.köt.mérl.'!D18+'1.3 sz.mell.önként_mérl.'!D18</f>
        <v>0</v>
      </c>
      <c r="E18" s="86">
        <f>'1.2 sz.mell.köt.mérl.'!E18+'1.3 sz.mell.önként_mérl.'!E18</f>
        <v>0</v>
      </c>
      <c r="F18" s="86">
        <f>'1.2 sz.mell.köt.mérl.'!F18+'1.3 sz.mell.önként_mérl.'!F18</f>
        <v>0</v>
      </c>
      <c r="G18" s="86">
        <f>'1.2 sz.mell.köt.mérl.'!G18+'1.3 sz.mell.önként_mérl.'!G18</f>
        <v>0</v>
      </c>
    </row>
    <row r="19" spans="1:7" s="156" customFormat="1" ht="12" customHeight="1">
      <c r="A19" s="12" t="s">
        <v>73</v>
      </c>
      <c r="B19" s="158" t="s">
        <v>156</v>
      </c>
      <c r="C19" s="86">
        <f>'1.2 sz.mell.köt.mérl.'!C19+'1.3 sz.mell.önként_mérl.'!C19</f>
        <v>23398260</v>
      </c>
      <c r="D19" s="86">
        <f>'1.2 sz.mell.köt.mérl.'!D19+'1.3 sz.mell.önként_mérl.'!D19</f>
        <v>16229838</v>
      </c>
      <c r="E19" s="86">
        <f>'1.2 sz.mell.köt.mérl.'!E19+'1.3 sz.mell.önként_mérl.'!E19</f>
        <v>3150359</v>
      </c>
      <c r="F19" s="86">
        <f>'1.2 sz.mell.köt.mérl.'!F19+'1.3 sz.mell.önként_mérl.'!F19</f>
        <v>5930</v>
      </c>
      <c r="G19" s="86">
        <f>'1.2 sz.mell.köt.mérl.'!G19+'1.3 sz.mell.önként_mérl.'!G19</f>
        <v>42784387</v>
      </c>
    </row>
    <row r="20" spans="1:7" s="156" customFormat="1" ht="12" customHeight="1" thickBot="1">
      <c r="A20" s="14" t="s">
        <v>79</v>
      </c>
      <c r="B20" s="159" t="s">
        <v>157</v>
      </c>
      <c r="C20" s="88">
        <f>'1.2 sz.mell.köt.mérl.'!C20+'1.3 sz.mell.önként_mérl.'!C20</f>
        <v>0</v>
      </c>
      <c r="D20" s="88">
        <f>'1.2 sz.mell.köt.mérl.'!D20+'1.3 sz.mell.önként_mérl.'!D20</f>
        <v>0</v>
      </c>
      <c r="E20" s="88">
        <f>'1.2 sz.mell.köt.mérl.'!E20+'1.3 sz.mell.önként_mérl.'!E20</f>
        <v>0</v>
      </c>
      <c r="F20" s="88">
        <f>'1.2 sz.mell.köt.mérl.'!F20+'1.3 sz.mell.önként_mérl.'!F20</f>
        <v>0</v>
      </c>
      <c r="G20" s="88">
        <f>'1.2 sz.mell.köt.mérl.'!G20+'1.3 sz.mell.önként_mérl.'!G20</f>
        <v>0</v>
      </c>
    </row>
    <row r="21" spans="1:7" s="156" customFormat="1" ht="12" customHeight="1" thickBot="1">
      <c r="A21" s="18" t="s">
        <v>8</v>
      </c>
      <c r="B21" s="19" t="s">
        <v>158</v>
      </c>
      <c r="C21" s="84">
        <f>+C22+C23+C24+C25+C26</f>
        <v>0</v>
      </c>
      <c r="D21" s="84">
        <f>+D22+D23+D24+D25+D26</f>
        <v>1115544</v>
      </c>
      <c r="E21" s="84">
        <f>+E22+E23+E24+E25+E26</f>
        <v>0</v>
      </c>
      <c r="F21" s="84">
        <f>+F22+F23+F24+F25+F26</f>
        <v>6000000</v>
      </c>
      <c r="G21" s="84">
        <f>+G22+G23+G24+G25+G26</f>
        <v>7115544</v>
      </c>
    </row>
    <row r="22" spans="1:7" s="156" customFormat="1" ht="12" customHeight="1">
      <c r="A22" s="13" t="s">
        <v>52</v>
      </c>
      <c r="B22" s="157" t="s">
        <v>159</v>
      </c>
      <c r="C22" s="87">
        <f>'1.2 sz.mell.köt.mérl.'!C22+'1.3 sz.mell.önként_mérl.'!C22</f>
        <v>0</v>
      </c>
      <c r="D22" s="87">
        <f>'1.2 sz.mell.köt.mérl.'!D22+'1.3 sz.mell.önként_mérl.'!D22</f>
        <v>1115544</v>
      </c>
      <c r="E22" s="87">
        <f>'1.2 sz.mell.köt.mérl.'!E22+'1.3 sz.mell.önként_mérl.'!E22</f>
        <v>0</v>
      </c>
      <c r="F22" s="87">
        <f>'1.2 sz.mell.köt.mérl.'!F22+'1.3 sz.mell.önként_mérl.'!F22</f>
        <v>6000000</v>
      </c>
      <c r="G22" s="87">
        <f>'1.2 sz.mell.köt.mérl.'!G22+'1.3 sz.mell.önként_mérl.'!G22</f>
        <v>7115544</v>
      </c>
    </row>
    <row r="23" spans="1:7" s="156" customFormat="1" ht="12" customHeight="1">
      <c r="A23" s="12" t="s">
        <v>53</v>
      </c>
      <c r="B23" s="158" t="s">
        <v>160</v>
      </c>
      <c r="C23" s="86">
        <f>'1.2 sz.mell.köt.mérl.'!C23+'1.3 sz.mell.önként_mérl.'!C23</f>
        <v>0</v>
      </c>
      <c r="D23" s="86">
        <f>'1.2 sz.mell.köt.mérl.'!D23+'1.3 sz.mell.önként_mérl.'!D23</f>
        <v>0</v>
      </c>
      <c r="E23" s="86">
        <f>'1.2 sz.mell.köt.mérl.'!E23+'1.3 sz.mell.önként_mérl.'!E23</f>
        <v>0</v>
      </c>
      <c r="F23" s="86">
        <f>'1.2 sz.mell.köt.mérl.'!F23+'1.3 sz.mell.önként_mérl.'!F23</f>
        <v>0</v>
      </c>
      <c r="G23" s="86">
        <f>'1.2 sz.mell.köt.mérl.'!G23+'1.3 sz.mell.önként_mérl.'!G23</f>
        <v>0</v>
      </c>
    </row>
    <row r="24" spans="1:7" s="156" customFormat="1" ht="12" customHeight="1">
      <c r="A24" s="12" t="s">
        <v>54</v>
      </c>
      <c r="B24" s="158" t="s">
        <v>359</v>
      </c>
      <c r="C24" s="86">
        <f>'1.2 sz.mell.köt.mérl.'!C24+'1.3 sz.mell.önként_mérl.'!C24</f>
        <v>0</v>
      </c>
      <c r="D24" s="86">
        <f>'1.2 sz.mell.köt.mérl.'!D24+'1.3 sz.mell.önként_mérl.'!D24</f>
        <v>0</v>
      </c>
      <c r="E24" s="86">
        <f>'1.2 sz.mell.köt.mérl.'!E24+'1.3 sz.mell.önként_mérl.'!E24</f>
        <v>0</v>
      </c>
      <c r="F24" s="86">
        <f>'1.2 sz.mell.köt.mérl.'!F24+'1.3 sz.mell.önként_mérl.'!F24</f>
        <v>0</v>
      </c>
      <c r="G24" s="86">
        <f>'1.2 sz.mell.köt.mérl.'!G24+'1.3 sz.mell.önként_mérl.'!G24</f>
        <v>0</v>
      </c>
    </row>
    <row r="25" spans="1:7" s="156" customFormat="1" ht="12" customHeight="1">
      <c r="A25" s="12" t="s">
        <v>55</v>
      </c>
      <c r="B25" s="158" t="s">
        <v>360</v>
      </c>
      <c r="C25" s="86">
        <f>'1.2 sz.mell.köt.mérl.'!C25+'1.3 sz.mell.önként_mérl.'!C25</f>
        <v>0</v>
      </c>
      <c r="D25" s="86">
        <f>'1.2 sz.mell.köt.mérl.'!D25+'1.3 sz.mell.önként_mérl.'!D25</f>
        <v>0</v>
      </c>
      <c r="E25" s="86">
        <f>'1.2 sz.mell.köt.mérl.'!E25+'1.3 sz.mell.önként_mérl.'!E25</f>
        <v>0</v>
      </c>
      <c r="F25" s="86">
        <f>'1.2 sz.mell.köt.mérl.'!F25+'1.3 sz.mell.önként_mérl.'!F25</f>
        <v>0</v>
      </c>
      <c r="G25" s="86">
        <f>'1.2 sz.mell.köt.mérl.'!G25+'1.3 sz.mell.önként_mérl.'!G25</f>
        <v>0</v>
      </c>
    </row>
    <row r="26" spans="1:7" s="156" customFormat="1" ht="12" customHeight="1">
      <c r="A26" s="12" t="s">
        <v>93</v>
      </c>
      <c r="B26" s="158" t="s">
        <v>161</v>
      </c>
      <c r="C26" s="86">
        <f>'1.2 sz.mell.köt.mérl.'!C26+'1.3 sz.mell.önként_mérl.'!C26</f>
        <v>0</v>
      </c>
      <c r="D26" s="86">
        <f>'1.2 sz.mell.köt.mérl.'!D26+'1.3 sz.mell.önként_mérl.'!D26</f>
        <v>0</v>
      </c>
      <c r="E26" s="86">
        <f>'1.2 sz.mell.köt.mérl.'!E26+'1.3 sz.mell.önként_mérl.'!E26</f>
        <v>0</v>
      </c>
      <c r="F26" s="86">
        <f>'1.2 sz.mell.köt.mérl.'!F26+'1.3 sz.mell.önként_mérl.'!F26</f>
        <v>0</v>
      </c>
      <c r="G26" s="86">
        <f>'1.2 sz.mell.köt.mérl.'!G26+'1.3 sz.mell.önként_mérl.'!G26</f>
        <v>0</v>
      </c>
    </row>
    <row r="27" spans="1:7" s="156" customFormat="1" ht="12" customHeight="1" thickBot="1">
      <c r="A27" s="14" t="s">
        <v>94</v>
      </c>
      <c r="B27" s="159" t="s">
        <v>162</v>
      </c>
      <c r="C27" s="88">
        <f>'1.2 sz.mell.köt.mérl.'!C27+'1.3 sz.mell.önként_mérl.'!C27</f>
        <v>0</v>
      </c>
      <c r="D27" s="88">
        <f>'1.2 sz.mell.köt.mérl.'!D27+'1.3 sz.mell.önként_mérl.'!D27</f>
        <v>0</v>
      </c>
      <c r="E27" s="88">
        <f>'1.2 sz.mell.köt.mérl.'!E27+'1.3 sz.mell.önként_mérl.'!E27</f>
        <v>0</v>
      </c>
      <c r="F27" s="88">
        <f>'1.2 sz.mell.köt.mérl.'!F27+'1.3 sz.mell.önként_mérl.'!F27</f>
        <v>0</v>
      </c>
      <c r="G27" s="88">
        <f>'1.2 sz.mell.köt.mérl.'!G27+'1.3 sz.mell.önként_mérl.'!G27</f>
        <v>0</v>
      </c>
    </row>
    <row r="28" spans="1:7" s="156" customFormat="1" ht="12" customHeight="1" thickBot="1">
      <c r="A28" s="18" t="s">
        <v>95</v>
      </c>
      <c r="B28" s="19" t="s">
        <v>163</v>
      </c>
      <c r="C28" s="90">
        <f>+C29+C32+C33+C34</f>
        <v>140200000</v>
      </c>
      <c r="D28" s="90">
        <f>+D29+D32+D33+D34</f>
        <v>0</v>
      </c>
      <c r="E28" s="90">
        <f>+E29+E32+E33+E34</f>
        <v>0</v>
      </c>
      <c r="F28" s="90">
        <f>+F29+F32+F33+F34</f>
        <v>10000</v>
      </c>
      <c r="G28" s="90">
        <f>+G29+G32+G33+G34</f>
        <v>140210000</v>
      </c>
    </row>
    <row r="29" spans="1:7" s="156" customFormat="1" ht="12" customHeight="1">
      <c r="A29" s="13" t="s">
        <v>164</v>
      </c>
      <c r="B29" s="157" t="s">
        <v>170</v>
      </c>
      <c r="C29" s="215">
        <f>+C30+C31</f>
        <v>133000000</v>
      </c>
      <c r="D29" s="215">
        <f>+D30+D31</f>
        <v>0</v>
      </c>
      <c r="E29" s="215">
        <f>+E30+E31</f>
        <v>0</v>
      </c>
      <c r="F29" s="215">
        <f>+F30+F31</f>
        <v>0</v>
      </c>
      <c r="G29" s="215">
        <f>+G30+G31</f>
        <v>133000000</v>
      </c>
    </row>
    <row r="30" spans="1:7" s="156" customFormat="1" ht="12" customHeight="1">
      <c r="A30" s="12" t="s">
        <v>165</v>
      </c>
      <c r="B30" s="158" t="s">
        <v>171</v>
      </c>
      <c r="C30" s="86">
        <f>'1.2 sz.mell.köt.mérl.'!C30+'1.3 sz.mell.önként_mérl.'!C30</f>
        <v>27000000</v>
      </c>
      <c r="D30" s="86">
        <f>'1.2 sz.mell.köt.mérl.'!D30+'1.3 sz.mell.önként_mérl.'!D30</f>
        <v>0</v>
      </c>
      <c r="E30" s="86">
        <f>'1.2 sz.mell.köt.mérl.'!E30+'1.3 sz.mell.önként_mérl.'!E30</f>
        <v>0</v>
      </c>
      <c r="F30" s="86">
        <f>'1.2 sz.mell.köt.mérl.'!F30+'1.3 sz.mell.önként_mérl.'!F30</f>
        <v>0</v>
      </c>
      <c r="G30" s="86">
        <f>'1.2 sz.mell.köt.mérl.'!G30+'1.3 sz.mell.önként_mérl.'!G30</f>
        <v>27000000</v>
      </c>
    </row>
    <row r="31" spans="1:7" s="156" customFormat="1" ht="12" customHeight="1">
      <c r="A31" s="12" t="s">
        <v>166</v>
      </c>
      <c r="B31" s="158" t="s">
        <v>172</v>
      </c>
      <c r="C31" s="86">
        <f>'1.2 sz.mell.köt.mérl.'!C31+'1.3 sz.mell.önként_mérl.'!C31</f>
        <v>106000000</v>
      </c>
      <c r="D31" s="86">
        <f>'1.2 sz.mell.köt.mérl.'!D31+'1.3 sz.mell.önként_mérl.'!D31</f>
        <v>0</v>
      </c>
      <c r="E31" s="86">
        <f>'1.2 sz.mell.köt.mérl.'!E31+'1.3 sz.mell.önként_mérl.'!E31</f>
        <v>0</v>
      </c>
      <c r="F31" s="86">
        <f>'1.2 sz.mell.köt.mérl.'!F31+'1.3 sz.mell.önként_mérl.'!F31</f>
        <v>0</v>
      </c>
      <c r="G31" s="86">
        <f>'1.2 sz.mell.köt.mérl.'!G31+'1.3 sz.mell.önként_mérl.'!G31</f>
        <v>106000000</v>
      </c>
    </row>
    <row r="32" spans="1:7" s="156" customFormat="1" ht="12" customHeight="1">
      <c r="A32" s="12" t="s">
        <v>167</v>
      </c>
      <c r="B32" s="158" t="s">
        <v>173</v>
      </c>
      <c r="C32" s="86">
        <f>'1.2 sz.mell.köt.mérl.'!C32+'1.3 sz.mell.önként_mérl.'!C32</f>
        <v>6400000</v>
      </c>
      <c r="D32" s="86">
        <f>'1.2 sz.mell.köt.mérl.'!D32+'1.3 sz.mell.önként_mérl.'!D32</f>
        <v>0</v>
      </c>
      <c r="E32" s="86">
        <f>'1.2 sz.mell.köt.mérl.'!E32+'1.3 sz.mell.önként_mérl.'!E32</f>
        <v>0</v>
      </c>
      <c r="F32" s="86">
        <f>'1.2 sz.mell.köt.mérl.'!F32+'1.3 sz.mell.önként_mérl.'!F32</f>
        <v>0</v>
      </c>
      <c r="G32" s="86">
        <f>'1.2 sz.mell.köt.mérl.'!G32+'1.3 sz.mell.önként_mérl.'!G32</f>
        <v>6400000</v>
      </c>
    </row>
    <row r="33" spans="1:7" s="156" customFormat="1" ht="12" customHeight="1">
      <c r="A33" s="12" t="s">
        <v>168</v>
      </c>
      <c r="B33" s="158" t="s">
        <v>174</v>
      </c>
      <c r="C33" s="86">
        <f>'1.2 sz.mell.köt.mérl.'!C33+'1.3 sz.mell.önként_mérl.'!C33</f>
        <v>800000</v>
      </c>
      <c r="D33" s="86">
        <f>'1.2 sz.mell.köt.mérl.'!D33+'1.3 sz.mell.önként_mérl.'!D33</f>
        <v>0</v>
      </c>
      <c r="E33" s="86">
        <f>'1.2 sz.mell.köt.mérl.'!E33+'1.3 sz.mell.önként_mérl.'!E33</f>
        <v>0</v>
      </c>
      <c r="F33" s="86">
        <f>'1.2 sz.mell.köt.mérl.'!F33+'1.3 sz.mell.önként_mérl.'!F33</f>
        <v>0</v>
      </c>
      <c r="G33" s="86">
        <f>'1.2 sz.mell.köt.mérl.'!G33+'1.3 sz.mell.önként_mérl.'!G33</f>
        <v>800000</v>
      </c>
    </row>
    <row r="34" spans="1:7" s="156" customFormat="1" ht="12" customHeight="1" thickBot="1">
      <c r="A34" s="14" t="s">
        <v>169</v>
      </c>
      <c r="B34" s="159" t="s">
        <v>175</v>
      </c>
      <c r="C34" s="88">
        <f>'1.2 sz.mell.köt.mérl.'!C34+'1.3 sz.mell.önként_mérl.'!C34</f>
        <v>0</v>
      </c>
      <c r="D34" s="88">
        <f>'1.2 sz.mell.köt.mérl.'!D34+'1.3 sz.mell.önként_mérl.'!D34</f>
        <v>0</v>
      </c>
      <c r="E34" s="88">
        <f>'1.2 sz.mell.köt.mérl.'!E34+'1.3 sz.mell.önként_mérl.'!E34</f>
        <v>0</v>
      </c>
      <c r="F34" s="88">
        <f>'1.2 sz.mell.köt.mérl.'!F34+'1.3 sz.mell.önként_mérl.'!F34</f>
        <v>10000</v>
      </c>
      <c r="G34" s="88">
        <f>'1.2 sz.mell.köt.mérl.'!G34+'1.3 sz.mell.önként_mérl.'!G34</f>
        <v>10000</v>
      </c>
    </row>
    <row r="35" spans="1:7" s="156" customFormat="1" ht="12" customHeight="1" thickBot="1">
      <c r="A35" s="18" t="s">
        <v>10</v>
      </c>
      <c r="B35" s="19" t="s">
        <v>176</v>
      </c>
      <c r="C35" s="84">
        <f>SUM(C36:C45)</f>
        <v>94712590</v>
      </c>
      <c r="D35" s="84">
        <f>SUM(D36:D45)</f>
        <v>13903710</v>
      </c>
      <c r="E35" s="84">
        <f>SUM(E36:E45)</f>
        <v>-7046099</v>
      </c>
      <c r="F35" s="84">
        <f>SUM(F36:F45)</f>
        <v>10186074</v>
      </c>
      <c r="G35" s="84">
        <f>SUM(G36:G45)</f>
        <v>111756275</v>
      </c>
    </row>
    <row r="36" spans="1:7" s="156" customFormat="1" ht="12" customHeight="1">
      <c r="A36" s="13" t="s">
        <v>56</v>
      </c>
      <c r="B36" s="157" t="s">
        <v>179</v>
      </c>
      <c r="C36" s="87">
        <f>'1.2 sz.mell.köt.mérl.'!C36+'1.3 sz.mell.önként_mérl.'!C36</f>
        <v>450000</v>
      </c>
      <c r="D36" s="87">
        <f>'1.2 sz.mell.köt.mérl.'!D36+'1.3 sz.mell.önként_mérl.'!D36</f>
        <v>0</v>
      </c>
      <c r="E36" s="87">
        <f>'1.2 sz.mell.köt.mérl.'!E36+'1.3 sz.mell.önként_mérl.'!E36</f>
        <v>0</v>
      </c>
      <c r="F36" s="87">
        <f>'1.2 sz.mell.köt.mérl.'!F36+'1.3 sz.mell.önként_mérl.'!F36</f>
        <v>0</v>
      </c>
      <c r="G36" s="87">
        <f>'1.2 sz.mell.köt.mérl.'!G36+'1.3 sz.mell.önként_mérl.'!G36</f>
        <v>450000</v>
      </c>
    </row>
    <row r="37" spans="1:7" s="156" customFormat="1" ht="12" customHeight="1">
      <c r="A37" s="12" t="s">
        <v>57</v>
      </c>
      <c r="B37" s="158" t="s">
        <v>180</v>
      </c>
      <c r="C37" s="86">
        <f>'1.2 sz.mell.köt.mérl.'!C37+'1.3 sz.mell.önként_mérl.'!C37</f>
        <v>66900590</v>
      </c>
      <c r="D37" s="86">
        <f>'1.2 sz.mell.köt.mérl.'!D37+'1.3 sz.mell.önként_mérl.'!D37</f>
        <v>0</v>
      </c>
      <c r="E37" s="86">
        <f>'1.2 sz.mell.köt.mérl.'!E37+'1.3 sz.mell.önként_mérl.'!E37</f>
        <v>0</v>
      </c>
      <c r="F37" s="86">
        <f>'1.2 sz.mell.köt.mérl.'!F37+'1.3 sz.mell.önként_mérl.'!F37</f>
        <v>0</v>
      </c>
      <c r="G37" s="86">
        <f>'1.2 sz.mell.köt.mérl.'!G37+'1.3 sz.mell.önként_mérl.'!G37</f>
        <v>66900590</v>
      </c>
    </row>
    <row r="38" spans="1:7" s="156" customFormat="1" ht="12" customHeight="1">
      <c r="A38" s="12" t="s">
        <v>58</v>
      </c>
      <c r="B38" s="158" t="s">
        <v>181</v>
      </c>
      <c r="C38" s="86">
        <f>'1.2 sz.mell.köt.mérl.'!C38+'1.3 sz.mell.önként_mérl.'!C38</f>
        <v>1100000</v>
      </c>
      <c r="D38" s="86">
        <f>'1.2 sz.mell.köt.mérl.'!D38+'1.3 sz.mell.önként_mérl.'!D38</f>
        <v>413500</v>
      </c>
      <c r="E38" s="86">
        <f>'1.2 sz.mell.köt.mérl.'!E38+'1.3 sz.mell.önként_mérl.'!E38</f>
        <v>0</v>
      </c>
      <c r="F38" s="86">
        <f>'1.2 sz.mell.köt.mérl.'!F38+'1.3 sz.mell.önként_mérl.'!F38</f>
        <v>0</v>
      </c>
      <c r="G38" s="86">
        <f>'1.2 sz.mell.köt.mérl.'!G38+'1.3 sz.mell.önként_mérl.'!G38</f>
        <v>1513500</v>
      </c>
    </row>
    <row r="39" spans="1:7" s="156" customFormat="1" ht="12" customHeight="1">
      <c r="A39" s="12" t="s">
        <v>97</v>
      </c>
      <c r="B39" s="158" t="s">
        <v>182</v>
      </c>
      <c r="C39" s="86">
        <f>'1.2 sz.mell.köt.mérl.'!C39+'1.3 sz.mell.önként_mérl.'!C39</f>
        <v>400000</v>
      </c>
      <c r="D39" s="86">
        <f>'1.2 sz.mell.köt.mérl.'!D39+'1.3 sz.mell.önként_mérl.'!D39</f>
        <v>0</v>
      </c>
      <c r="E39" s="86">
        <f>'1.2 sz.mell.köt.mérl.'!E39+'1.3 sz.mell.önként_mérl.'!E39</f>
        <v>0</v>
      </c>
      <c r="F39" s="86">
        <f>'1.2 sz.mell.köt.mérl.'!F39+'1.3 sz.mell.önként_mérl.'!F39</f>
        <v>0</v>
      </c>
      <c r="G39" s="86">
        <f>'1.2 sz.mell.köt.mérl.'!G39+'1.3 sz.mell.önként_mérl.'!G39</f>
        <v>400000</v>
      </c>
    </row>
    <row r="40" spans="1:7" s="156" customFormat="1" ht="12" customHeight="1">
      <c r="A40" s="12" t="s">
        <v>98</v>
      </c>
      <c r="B40" s="158" t="s">
        <v>183</v>
      </c>
      <c r="C40" s="86">
        <f>'1.2 sz.mell.köt.mérl.'!C40+'1.3 sz.mell.önként_mérl.'!C40</f>
        <v>7550000</v>
      </c>
      <c r="D40" s="86">
        <f>'1.2 sz.mell.köt.mérl.'!D40+'1.3 sz.mell.önként_mérl.'!D40</f>
        <v>0</v>
      </c>
      <c r="E40" s="86">
        <f>'1.2 sz.mell.köt.mérl.'!E40+'1.3 sz.mell.önként_mérl.'!E40</f>
        <v>0</v>
      </c>
      <c r="F40" s="86">
        <f>'1.2 sz.mell.köt.mérl.'!F40+'1.3 sz.mell.önként_mérl.'!F40</f>
        <v>2088247</v>
      </c>
      <c r="G40" s="86">
        <f>'1.2 sz.mell.köt.mérl.'!G40+'1.3 sz.mell.önként_mérl.'!G40</f>
        <v>9638247</v>
      </c>
    </row>
    <row r="41" spans="1:7" s="156" customFormat="1" ht="12" customHeight="1">
      <c r="A41" s="12" t="s">
        <v>99</v>
      </c>
      <c r="B41" s="158" t="s">
        <v>184</v>
      </c>
      <c r="C41" s="86">
        <f>'1.2 sz.mell.köt.mérl.'!C41+'1.3 sz.mell.önként_mérl.'!C41</f>
        <v>17482000</v>
      </c>
      <c r="D41" s="86">
        <f>'1.2 sz.mell.köt.mérl.'!D41+'1.3 sz.mell.önként_mérl.'!D41</f>
        <v>111500</v>
      </c>
      <c r="E41" s="86">
        <f>'1.2 sz.mell.köt.mérl.'!E41+'1.3 sz.mell.önként_mérl.'!E41</f>
        <v>0</v>
      </c>
      <c r="F41" s="86">
        <f>'1.2 sz.mell.köt.mérl.'!F41+'1.3 sz.mell.önként_mérl.'!F41</f>
        <v>563827</v>
      </c>
      <c r="G41" s="86">
        <f>'1.2 sz.mell.köt.mérl.'!G41+'1.3 sz.mell.önként_mérl.'!G41</f>
        <v>18157327</v>
      </c>
    </row>
    <row r="42" spans="1:7" s="156" customFormat="1" ht="12" customHeight="1" thickBot="1">
      <c r="A42" s="14" t="s">
        <v>100</v>
      </c>
      <c r="B42" s="159" t="s">
        <v>185</v>
      </c>
      <c r="C42" s="88">
        <f>'1.2 sz.mell.köt.mérl.'!C42+'1.3 sz.mell.önként_mérl.'!C42</f>
        <v>830000</v>
      </c>
      <c r="D42" s="88">
        <f>'1.2 sz.mell.köt.mérl.'!D42+'1.3 sz.mell.önként_mérl.'!D42</f>
        <v>13378710</v>
      </c>
      <c r="E42" s="88">
        <f>'1.2 sz.mell.köt.mérl.'!E42+'1.3 sz.mell.önként_mérl.'!E42</f>
        <v>-7046099</v>
      </c>
      <c r="F42" s="88">
        <f>'1.2 sz.mell.köt.mérl.'!F42+'1.3 sz.mell.önként_mérl.'!F42</f>
        <v>7534000</v>
      </c>
      <c r="G42" s="88">
        <f>'1.2 sz.mell.köt.mérl.'!G42+'1.3 sz.mell.önként_mérl.'!G42</f>
        <v>14696611</v>
      </c>
    </row>
    <row r="43" spans="1:7" s="156" customFormat="1" ht="12" customHeight="1">
      <c r="A43" s="15" t="s">
        <v>101</v>
      </c>
      <c r="B43" s="334" t="s">
        <v>186</v>
      </c>
      <c r="C43" s="85">
        <f>'1.2 sz.mell.köt.mérl.'!C43+'1.3 sz.mell.önként_mérl.'!C43</f>
        <v>0</v>
      </c>
      <c r="D43" s="85">
        <f>'1.2 sz.mell.köt.mérl.'!D43+'1.3 sz.mell.önként_mérl.'!D43</f>
        <v>0</v>
      </c>
      <c r="E43" s="85">
        <f>'1.2 sz.mell.köt.mérl.'!E43+'1.3 sz.mell.önként_mérl.'!E43</f>
        <v>0</v>
      </c>
      <c r="F43" s="85">
        <f>'1.2 sz.mell.köt.mérl.'!F43+'1.3 sz.mell.önként_mérl.'!F43</f>
        <v>0</v>
      </c>
      <c r="G43" s="85">
        <f>'1.2 sz.mell.köt.mérl.'!G43+'1.3 sz.mell.önként_mérl.'!G43</f>
        <v>0</v>
      </c>
    </row>
    <row r="44" spans="1:7" s="156" customFormat="1" ht="12" customHeight="1">
      <c r="A44" s="12" t="s">
        <v>177</v>
      </c>
      <c r="B44" s="158" t="s">
        <v>187</v>
      </c>
      <c r="C44" s="89">
        <f>'1.2 sz.mell.köt.mérl.'!C44+'1.3 sz.mell.önként_mérl.'!C44</f>
        <v>0</v>
      </c>
      <c r="D44" s="89">
        <f>'1.2 sz.mell.köt.mérl.'!D44+'1.3 sz.mell.önként_mérl.'!D44</f>
        <v>0</v>
      </c>
      <c r="E44" s="89">
        <f>'1.2 sz.mell.köt.mérl.'!E44+'1.3 sz.mell.önként_mérl.'!E44</f>
        <v>0</v>
      </c>
      <c r="F44" s="89">
        <f>'1.2 sz.mell.köt.mérl.'!F44+'1.3 sz.mell.önként_mérl.'!F44</f>
        <v>0</v>
      </c>
      <c r="G44" s="89">
        <f>'1.2 sz.mell.köt.mérl.'!G44+'1.3 sz.mell.önként_mérl.'!G44</f>
        <v>0</v>
      </c>
    </row>
    <row r="45" spans="1:7" s="156" customFormat="1" ht="12" customHeight="1" thickBot="1">
      <c r="A45" s="14" t="s">
        <v>178</v>
      </c>
      <c r="B45" s="159" t="s">
        <v>188</v>
      </c>
      <c r="C45" s="146">
        <f>'1.2 sz.mell.köt.mérl.'!C45+'1.3 sz.mell.önként_mérl.'!C45</f>
        <v>0</v>
      </c>
      <c r="D45" s="146">
        <f>'1.2 sz.mell.köt.mérl.'!D45+'1.3 sz.mell.önként_mérl.'!D45</f>
        <v>0</v>
      </c>
      <c r="E45" s="146">
        <f>'1.2 sz.mell.köt.mérl.'!E45+'1.3 sz.mell.önként_mérl.'!E45</f>
        <v>0</v>
      </c>
      <c r="F45" s="146">
        <f>'1.2 sz.mell.köt.mérl.'!F45+'1.3 sz.mell.önként_mérl.'!F45</f>
        <v>0</v>
      </c>
      <c r="G45" s="146">
        <f>SUM(C45:F45)</f>
        <v>0</v>
      </c>
    </row>
    <row r="46" spans="1:7" s="156" customFormat="1" ht="12" customHeight="1" thickBot="1">
      <c r="A46" s="18" t="s">
        <v>11</v>
      </c>
      <c r="B46" s="19" t="s">
        <v>189</v>
      </c>
      <c r="C46" s="84">
        <f>SUM(C47:C51)</f>
        <v>0</v>
      </c>
      <c r="D46" s="84">
        <f>SUM(D47:D51)</f>
        <v>0</v>
      </c>
      <c r="E46" s="84">
        <f>SUM(E47:E51)</f>
        <v>0</v>
      </c>
      <c r="F46" s="84">
        <f>SUM(F47:F51)</f>
        <v>476087</v>
      </c>
      <c r="G46" s="84">
        <f>SUM(C46:F46)</f>
        <v>476087</v>
      </c>
    </row>
    <row r="47" spans="1:7" s="156" customFormat="1" ht="12" customHeight="1">
      <c r="A47" s="13" t="s">
        <v>59</v>
      </c>
      <c r="B47" s="157" t="s">
        <v>193</v>
      </c>
      <c r="C47" s="197">
        <f>'1.2 sz.mell.köt.mérl.'!C47+'1.3 sz.mell.önként_mérl.'!C47</f>
        <v>0</v>
      </c>
      <c r="D47" s="197">
        <f>'1.2 sz.mell.köt.mérl.'!D47+'1.3 sz.mell.önként_mérl.'!D47</f>
        <v>0</v>
      </c>
      <c r="E47" s="197">
        <f>'1.2 sz.mell.köt.mérl.'!E47+'1.3 sz.mell.önként_mérl.'!E47</f>
        <v>0</v>
      </c>
      <c r="F47" s="197">
        <f>'1.2 sz.mell.köt.mérl.'!F47+'1.3 sz.mell.önként_mérl.'!F47</f>
        <v>0</v>
      </c>
      <c r="G47" s="197">
        <f>SUM(C47:F47)</f>
        <v>0</v>
      </c>
    </row>
    <row r="48" spans="1:7" s="156" customFormat="1" ht="12" customHeight="1">
      <c r="A48" s="12" t="s">
        <v>60</v>
      </c>
      <c r="B48" s="158" t="s">
        <v>194</v>
      </c>
      <c r="C48" s="89">
        <f>'1.2 sz.mell.köt.mérl.'!C48+'1.3 sz.mell.önként_mérl.'!C48</f>
        <v>0</v>
      </c>
      <c r="D48" s="89">
        <f>'1.2 sz.mell.köt.mérl.'!D48+'1.3 sz.mell.önként_mérl.'!D48</f>
        <v>0</v>
      </c>
      <c r="E48" s="89">
        <f>'1.2 sz.mell.köt.mérl.'!E48+'1.3 sz.mell.önként_mérl.'!E48</f>
        <v>0</v>
      </c>
      <c r="F48" s="89">
        <f>'1.2 sz.mell.köt.mérl.'!F48+'1.3 sz.mell.önként_mérl.'!F48</f>
        <v>0</v>
      </c>
      <c r="G48" s="89">
        <f>SUM(C48:F48)</f>
        <v>0</v>
      </c>
    </row>
    <row r="49" spans="1:7" s="156" customFormat="1" ht="12" customHeight="1">
      <c r="A49" s="12" t="s">
        <v>190</v>
      </c>
      <c r="B49" s="158" t="s">
        <v>195</v>
      </c>
      <c r="C49" s="89">
        <f>'1.2 sz.mell.köt.mérl.'!C49+'1.3 sz.mell.önként_mérl.'!C49</f>
        <v>0</v>
      </c>
      <c r="D49" s="89">
        <f>'1.2 sz.mell.köt.mérl.'!D49+'1.3 sz.mell.önként_mérl.'!D49</f>
        <v>0</v>
      </c>
      <c r="E49" s="89">
        <f>'1.2 sz.mell.köt.mérl.'!E49+'1.3 sz.mell.önként_mérl.'!E49</f>
        <v>0</v>
      </c>
      <c r="F49" s="89">
        <f>'1.2 sz.mell.köt.mérl.'!F49+'1.3 sz.mell.önként_mérl.'!F49</f>
        <v>0</v>
      </c>
      <c r="G49" s="89">
        <f>SUM(C49:F49)</f>
        <v>0</v>
      </c>
    </row>
    <row r="50" spans="1:7" s="156" customFormat="1" ht="12" customHeight="1">
      <c r="A50" s="12" t="s">
        <v>191</v>
      </c>
      <c r="B50" s="158" t="s">
        <v>196</v>
      </c>
      <c r="C50" s="89">
        <f>'1.2 sz.mell.köt.mérl.'!C50+'1.3 sz.mell.önként_mérl.'!C50</f>
        <v>0</v>
      </c>
      <c r="D50" s="89">
        <f>'1.2 sz.mell.köt.mérl.'!D50+'1.3 sz.mell.önként_mérl.'!D50</f>
        <v>0</v>
      </c>
      <c r="E50" s="89">
        <f>'1.2 sz.mell.köt.mérl.'!E50+'1.3 sz.mell.önként_mérl.'!E50</f>
        <v>0</v>
      </c>
      <c r="F50" s="89">
        <f>'1.2 sz.mell.köt.mérl.'!F50+'1.3 sz.mell.önként_mérl.'!F50</f>
        <v>0</v>
      </c>
      <c r="G50" s="89">
        <f>'1.2 sz.mell.köt.mérl.'!G50+'1.3 sz.mell.önként_mérl.'!G50</f>
        <v>0</v>
      </c>
    </row>
    <row r="51" spans="1:7" s="156" customFormat="1" ht="12" customHeight="1" thickBot="1">
      <c r="A51" s="14" t="s">
        <v>192</v>
      </c>
      <c r="B51" s="159" t="s">
        <v>197</v>
      </c>
      <c r="C51" s="146">
        <f>'1.2 sz.mell.köt.mérl.'!C51+'1.3 sz.mell.önként_mérl.'!C51</f>
        <v>0</v>
      </c>
      <c r="D51" s="146">
        <f>'1.2 sz.mell.köt.mérl.'!D51+'1.3 sz.mell.önként_mérl.'!D51</f>
        <v>0</v>
      </c>
      <c r="E51" s="146">
        <f>'1.2 sz.mell.köt.mérl.'!E51+'1.3 sz.mell.önként_mérl.'!E51</f>
        <v>0</v>
      </c>
      <c r="F51" s="146">
        <f>'1.2 sz.mell.köt.mérl.'!F51+'1.3 sz.mell.önként_mérl.'!F51</f>
        <v>476087</v>
      </c>
      <c r="G51" s="146">
        <f>SUM(C51:F51)</f>
        <v>476087</v>
      </c>
    </row>
    <row r="52" spans="1:7" s="156" customFormat="1" ht="12" customHeight="1" thickBot="1">
      <c r="A52" s="18" t="s">
        <v>102</v>
      </c>
      <c r="B52" s="19" t="s">
        <v>198</v>
      </c>
      <c r="C52" s="84">
        <f>SUM(C53:C55)</f>
        <v>0</v>
      </c>
      <c r="D52" s="84">
        <f>SUM(D53:D55)</f>
        <v>0</v>
      </c>
      <c r="E52" s="84">
        <f>SUM(E53:E55)</f>
        <v>0</v>
      </c>
      <c r="F52" s="84">
        <f>SUM(F53:F55)</f>
        <v>0</v>
      </c>
      <c r="G52" s="84">
        <f>SUM(C52:F52)</f>
        <v>0</v>
      </c>
    </row>
    <row r="53" spans="1:7" s="156" customFormat="1" ht="12" customHeight="1">
      <c r="A53" s="13" t="s">
        <v>61</v>
      </c>
      <c r="B53" s="157" t="s">
        <v>199</v>
      </c>
      <c r="C53" s="87">
        <f>'1.2 sz.mell.köt.mérl.'!C53+'1.3 sz.mell.önként_mérl.'!C53</f>
        <v>0</v>
      </c>
      <c r="D53" s="87">
        <f>'1.2 sz.mell.köt.mérl.'!D53+'1.3 sz.mell.önként_mérl.'!D53</f>
        <v>0</v>
      </c>
      <c r="E53" s="87">
        <f>'1.2 sz.mell.köt.mérl.'!E53+'1.3 sz.mell.önként_mérl.'!E53</f>
        <v>0</v>
      </c>
      <c r="F53" s="87">
        <f>'1.2 sz.mell.köt.mérl.'!F53+'1.3 sz.mell.önként_mérl.'!F53</f>
        <v>0</v>
      </c>
      <c r="G53" s="87">
        <f>SUM(C53:F53)</f>
        <v>0</v>
      </c>
    </row>
    <row r="54" spans="1:7" s="156" customFormat="1" ht="12" customHeight="1">
      <c r="A54" s="12" t="s">
        <v>62</v>
      </c>
      <c r="B54" s="158" t="s">
        <v>361</v>
      </c>
      <c r="C54" s="86">
        <f>'1.2 sz.mell.köt.mérl.'!C54+'1.3 sz.mell.önként_mérl.'!C54</f>
        <v>0</v>
      </c>
      <c r="D54" s="86">
        <f>'1.2 sz.mell.köt.mérl.'!D54+'1.3 sz.mell.önként_mérl.'!D54</f>
        <v>0</v>
      </c>
      <c r="E54" s="86">
        <f>'1.2 sz.mell.köt.mérl.'!E54+'1.3 sz.mell.önként_mérl.'!E54</f>
        <v>0</v>
      </c>
      <c r="F54" s="86">
        <f>'1.2 sz.mell.köt.mérl.'!F54+'1.3 sz.mell.önként_mérl.'!F54</f>
        <v>0</v>
      </c>
      <c r="G54" s="86">
        <f>SUM(C54:F54)</f>
        <v>0</v>
      </c>
    </row>
    <row r="55" spans="1:7" s="156" customFormat="1" ht="12" customHeight="1">
      <c r="A55" s="12" t="s">
        <v>203</v>
      </c>
      <c r="B55" s="158" t="s">
        <v>201</v>
      </c>
      <c r="C55" s="86">
        <f>'1.2 sz.mell.köt.mérl.'!C55+'1.3 sz.mell.önként_mérl.'!C55</f>
        <v>0</v>
      </c>
      <c r="D55" s="86">
        <f>'1.2 sz.mell.köt.mérl.'!D55+'1.3 sz.mell.önként_mérl.'!D55</f>
        <v>0</v>
      </c>
      <c r="E55" s="86">
        <f>'1.2 sz.mell.köt.mérl.'!E55+'1.3 sz.mell.önként_mérl.'!E55</f>
        <v>0</v>
      </c>
      <c r="F55" s="86">
        <f>'1.2 sz.mell.köt.mérl.'!F55+'1.3 sz.mell.önként_mérl.'!F55</f>
        <v>0</v>
      </c>
      <c r="G55" s="86">
        <f>'1.2 sz.mell.köt.mérl.'!G55+'1.3 sz.mell.önként_mérl.'!G55</f>
        <v>0</v>
      </c>
    </row>
    <row r="56" spans="1:7" s="156" customFormat="1" ht="12" customHeight="1" thickBot="1">
      <c r="A56" s="14" t="s">
        <v>204</v>
      </c>
      <c r="B56" s="159" t="s">
        <v>202</v>
      </c>
      <c r="C56" s="88">
        <f>'1.2 sz.mell.köt.mérl.'!C56+'1.3 sz.mell.önként_mérl.'!C56</f>
        <v>0</v>
      </c>
      <c r="D56" s="88">
        <f>'1.2 sz.mell.köt.mérl.'!D56+'1.3 sz.mell.önként_mérl.'!D56</f>
        <v>0</v>
      </c>
      <c r="E56" s="88">
        <f>'1.2 sz.mell.köt.mérl.'!E56+'1.3 sz.mell.önként_mérl.'!E56</f>
        <v>0</v>
      </c>
      <c r="F56" s="88">
        <f>'1.2 sz.mell.köt.mérl.'!F56+'1.3 sz.mell.önként_mérl.'!F56</f>
        <v>0</v>
      </c>
      <c r="G56" s="88">
        <f>'1.2 sz.mell.köt.mérl.'!G56+'1.3 sz.mell.önként_mérl.'!G56</f>
        <v>0</v>
      </c>
    </row>
    <row r="57" spans="1:7" s="156" customFormat="1" ht="12" customHeight="1" thickBot="1">
      <c r="A57" s="18" t="s">
        <v>13</v>
      </c>
      <c r="B57" s="79" t="s">
        <v>205</v>
      </c>
      <c r="C57" s="84">
        <f>SUM(C58:C60)</f>
        <v>0</v>
      </c>
      <c r="D57" s="84">
        <f>SUM(D58:D60)</f>
        <v>13218691</v>
      </c>
      <c r="E57" s="84">
        <f>SUM(E58:E60)</f>
        <v>-13218691</v>
      </c>
      <c r="F57" s="84">
        <f>SUM(F58:F60)</f>
        <v>0</v>
      </c>
      <c r="G57" s="84">
        <f>SUM(G58:G60)</f>
        <v>0</v>
      </c>
    </row>
    <row r="58" spans="1:7" s="156" customFormat="1" ht="12" customHeight="1" thickBot="1">
      <c r="A58" s="335" t="s">
        <v>103</v>
      </c>
      <c r="B58" s="336" t="s">
        <v>207</v>
      </c>
      <c r="C58" s="242">
        <f>'1.2 sz.mell.köt.mérl.'!C58+'1.3 sz.mell.önként_mérl.'!C58</f>
        <v>0</v>
      </c>
      <c r="D58" s="242">
        <f>'1.2 sz.mell.köt.mérl.'!D58+'1.3 sz.mell.önként_mérl.'!D58</f>
        <v>0</v>
      </c>
      <c r="E58" s="242">
        <f>'1.2 sz.mell.köt.mérl.'!E58+'1.3 sz.mell.önként_mérl.'!E58</f>
        <v>0</v>
      </c>
      <c r="F58" s="242">
        <f>'1.2 sz.mell.köt.mérl.'!F58+'1.3 sz.mell.önként_mérl.'!F58</f>
        <v>0</v>
      </c>
      <c r="G58" s="242">
        <f>'1.2 sz.mell.köt.mérl.'!G58+'1.3 sz.mell.önként_mérl.'!G58</f>
        <v>0</v>
      </c>
    </row>
    <row r="59" spans="1:7" s="156" customFormat="1" ht="12" customHeight="1">
      <c r="A59" s="13" t="s">
        <v>104</v>
      </c>
      <c r="B59" s="157" t="s">
        <v>362</v>
      </c>
      <c r="C59" s="197">
        <f>'1.2 sz.mell.köt.mérl.'!C59+'1.3 sz.mell.önként_mérl.'!C59</f>
        <v>0</v>
      </c>
      <c r="D59" s="197">
        <f>'1.2 sz.mell.köt.mérl.'!D59+'1.3 sz.mell.önként_mérl.'!D59</f>
        <v>0</v>
      </c>
      <c r="E59" s="197">
        <f>'1.2 sz.mell.köt.mérl.'!E59+'1.3 sz.mell.önként_mérl.'!E59</f>
        <v>0</v>
      </c>
      <c r="F59" s="197">
        <f>'1.2 sz.mell.köt.mérl.'!F59+'1.3 sz.mell.önként_mérl.'!F59</f>
        <v>0</v>
      </c>
      <c r="G59" s="197">
        <f>'1.2 sz.mell.köt.mérl.'!G59+'1.3 sz.mell.önként_mérl.'!G59</f>
        <v>0</v>
      </c>
    </row>
    <row r="60" spans="1:7" s="156" customFormat="1" ht="12" customHeight="1">
      <c r="A60" s="12" t="s">
        <v>126</v>
      </c>
      <c r="B60" s="158" t="s">
        <v>208</v>
      </c>
      <c r="C60" s="89">
        <f>'1.2 sz.mell.köt.mérl.'!C60+'1.3 sz.mell.önként_mérl.'!C60</f>
        <v>0</v>
      </c>
      <c r="D60" s="89">
        <f>'1.2 sz.mell.köt.mérl.'!D60+'1.3 sz.mell.önként_mérl.'!D60</f>
        <v>13218691</v>
      </c>
      <c r="E60" s="89">
        <f>'1.2 sz.mell.köt.mérl.'!E60+'1.3 sz.mell.önként_mérl.'!E60</f>
        <v>-13218691</v>
      </c>
      <c r="F60" s="89">
        <f>'1.2 sz.mell.köt.mérl.'!F60+'1.3 sz.mell.önként_mérl.'!F60</f>
        <v>0</v>
      </c>
      <c r="G60" s="89">
        <f>'1.2 sz.mell.köt.mérl.'!G60+'1.3 sz.mell.önként_mérl.'!G60</f>
        <v>0</v>
      </c>
    </row>
    <row r="61" spans="1:7" s="156" customFormat="1" ht="12" customHeight="1" thickBot="1">
      <c r="A61" s="14" t="s">
        <v>206</v>
      </c>
      <c r="B61" s="159" t="s">
        <v>209</v>
      </c>
      <c r="C61" s="89">
        <f>'1.2 sz.mell.köt.mérl.'!C61+'1.3 sz.mell.önként_mérl.'!C61</f>
        <v>0</v>
      </c>
      <c r="D61" s="89">
        <f>'1.2 sz.mell.köt.mérl.'!D61+'1.3 sz.mell.önként_mérl.'!D61</f>
        <v>0</v>
      </c>
      <c r="E61" s="89">
        <f>'1.2 sz.mell.köt.mérl.'!E61+'1.3 sz.mell.önként_mérl.'!E61</f>
        <v>0</v>
      </c>
      <c r="F61" s="89">
        <f>'1.2 sz.mell.köt.mérl.'!F61+'1.3 sz.mell.önként_mérl.'!F61</f>
        <v>0</v>
      </c>
      <c r="G61" s="89">
        <f>'1.2 sz.mell.köt.mérl.'!G61+'1.3 sz.mell.önként_mérl.'!G61</f>
        <v>0</v>
      </c>
    </row>
    <row r="62" spans="1:9" s="156" customFormat="1" ht="12" customHeight="1" thickBot="1">
      <c r="A62" s="18" t="s">
        <v>14</v>
      </c>
      <c r="B62" s="19" t="s">
        <v>210</v>
      </c>
      <c r="C62" s="90">
        <f>+C7+C14+C21+C28+C35+C46+C52+C57</f>
        <v>342278010</v>
      </c>
      <c r="D62" s="90">
        <f>+D7+D14+D21+D28+D35+D46+D52+D57</f>
        <v>55098168</v>
      </c>
      <c r="E62" s="90">
        <f>+E7+E14+E21+E28+E35+E46+E52+E57</f>
        <v>-16080990</v>
      </c>
      <c r="F62" s="90">
        <f>+F7+F14+F21+F28+F35+F46+F52+F57</f>
        <v>18459284</v>
      </c>
      <c r="G62" s="90">
        <f>+G7+G14+G21+G28+G35+G46+G52+G57</f>
        <v>399754472</v>
      </c>
      <c r="I62" s="325"/>
    </row>
    <row r="63" spans="1:7" s="156" customFormat="1" ht="12" customHeight="1" thickBot="1">
      <c r="A63" s="160" t="s">
        <v>211</v>
      </c>
      <c r="B63" s="79" t="s">
        <v>212</v>
      </c>
      <c r="C63" s="84">
        <f>SUM(C64:C66)</f>
        <v>0</v>
      </c>
      <c r="D63" s="84">
        <f>SUM(D64:D66)</f>
        <v>0</v>
      </c>
      <c r="E63" s="84">
        <f>SUM(E64:E66)</f>
        <v>0</v>
      </c>
      <c r="F63" s="84">
        <f>SUM(F64:F66)</f>
        <v>1925600</v>
      </c>
      <c r="G63" s="84">
        <f>SUM(G64:G66)</f>
        <v>1925600</v>
      </c>
    </row>
    <row r="64" spans="1:7" s="156" customFormat="1" ht="12" customHeight="1">
      <c r="A64" s="13" t="s">
        <v>245</v>
      </c>
      <c r="B64" s="157" t="s">
        <v>213</v>
      </c>
      <c r="C64" s="89">
        <f>'1.2 sz.mell.köt.mérl.'!C64+'1.3 sz.mell.önként_mérl.'!C64</f>
        <v>0</v>
      </c>
      <c r="D64" s="89">
        <f>'1.2 sz.mell.köt.mérl.'!D64+'1.3 sz.mell.önként_mérl.'!D64</f>
        <v>0</v>
      </c>
      <c r="E64" s="89">
        <f>'1.2 sz.mell.köt.mérl.'!E64+'1.3 sz.mell.önként_mérl.'!E64</f>
        <v>0</v>
      </c>
      <c r="F64" s="89">
        <f>'1.2 sz.mell.köt.mérl.'!F64+'1.3 sz.mell.önként_mérl.'!F64</f>
        <v>1925600</v>
      </c>
      <c r="G64" s="89">
        <f>'1.2 sz.mell.köt.mérl.'!G64+'1.3 sz.mell.önként_mérl.'!G64</f>
        <v>1925600</v>
      </c>
    </row>
    <row r="65" spans="1:7" s="156" customFormat="1" ht="12" customHeight="1">
      <c r="A65" s="12" t="s">
        <v>254</v>
      </c>
      <c r="B65" s="158" t="s">
        <v>214</v>
      </c>
      <c r="C65" s="89">
        <f>'1.2 sz.mell.köt.mérl.'!C65+'1.3 sz.mell.önként_mérl.'!C65</f>
        <v>0</v>
      </c>
      <c r="D65" s="89">
        <f>'1.2 sz.mell.köt.mérl.'!D65+'1.3 sz.mell.önként_mérl.'!D65</f>
        <v>0</v>
      </c>
      <c r="E65" s="89">
        <f>'1.2 sz.mell.köt.mérl.'!E65+'1.3 sz.mell.önként_mérl.'!E65</f>
        <v>0</v>
      </c>
      <c r="F65" s="89">
        <f>'1.2 sz.mell.köt.mérl.'!F65+'1.3 sz.mell.önként_mérl.'!F65</f>
        <v>0</v>
      </c>
      <c r="G65" s="89">
        <f>'1.2 sz.mell.köt.mérl.'!G65+'1.3 sz.mell.önként_mérl.'!G65</f>
        <v>0</v>
      </c>
    </row>
    <row r="66" spans="1:7" s="156" customFormat="1" ht="12" customHeight="1" thickBot="1">
      <c r="A66" s="14" t="s">
        <v>255</v>
      </c>
      <c r="B66" s="161" t="s">
        <v>215</v>
      </c>
      <c r="C66" s="89">
        <f>'1.2 sz.mell.köt.mérl.'!C66+'1.3 sz.mell.önként_mérl.'!C66</f>
        <v>0</v>
      </c>
      <c r="D66" s="89">
        <f>'1.2 sz.mell.köt.mérl.'!D66+'1.3 sz.mell.önként_mérl.'!D66</f>
        <v>0</v>
      </c>
      <c r="E66" s="89">
        <f>'1.2 sz.mell.köt.mérl.'!E66+'1.3 sz.mell.önként_mérl.'!E66</f>
        <v>0</v>
      </c>
      <c r="F66" s="89">
        <f>'1.2 sz.mell.köt.mérl.'!F66+'1.3 sz.mell.önként_mérl.'!F66</f>
        <v>0</v>
      </c>
      <c r="G66" s="89">
        <f>'1.2 sz.mell.köt.mérl.'!G66+'1.3 sz.mell.önként_mérl.'!G66</f>
        <v>0</v>
      </c>
    </row>
    <row r="67" spans="1:7" s="156" customFormat="1" ht="12" customHeight="1" thickBot="1">
      <c r="A67" s="160" t="s">
        <v>216</v>
      </c>
      <c r="B67" s="79" t="s">
        <v>217</v>
      </c>
      <c r="C67" s="84">
        <f>SUM(C68:C71)</f>
        <v>0</v>
      </c>
      <c r="D67" s="84">
        <f>SUM(D68:D71)</f>
        <v>0</v>
      </c>
      <c r="E67" s="84">
        <f>SUM(E68:E71)</f>
        <v>0</v>
      </c>
      <c r="F67" s="84">
        <f>SUM(F68:F71)</f>
        <v>0</v>
      </c>
      <c r="G67" s="84">
        <f>SUM(G68:G71)</f>
        <v>0</v>
      </c>
    </row>
    <row r="68" spans="1:7" s="156" customFormat="1" ht="12" customHeight="1">
      <c r="A68" s="13" t="s">
        <v>84</v>
      </c>
      <c r="B68" s="157" t="s">
        <v>218</v>
      </c>
      <c r="C68" s="89">
        <f>'1.2 sz.mell.köt.mérl.'!C68+'1.3 sz.mell.önként_mérl.'!C68</f>
        <v>0</v>
      </c>
      <c r="D68" s="89">
        <f>'1.2 sz.mell.köt.mérl.'!D68+'1.3 sz.mell.önként_mérl.'!D68</f>
        <v>0</v>
      </c>
      <c r="E68" s="89">
        <f>'1.2 sz.mell.köt.mérl.'!E68+'1.3 sz.mell.önként_mérl.'!E68</f>
        <v>0</v>
      </c>
      <c r="F68" s="89">
        <f>'1.2 sz.mell.köt.mérl.'!F68+'1.3 sz.mell.önként_mérl.'!F68</f>
        <v>0</v>
      </c>
      <c r="G68" s="89">
        <f>'1.2 sz.mell.köt.mérl.'!G68+'1.3 sz.mell.önként_mérl.'!G68</f>
        <v>0</v>
      </c>
    </row>
    <row r="69" spans="1:7" s="156" customFormat="1" ht="12" customHeight="1">
      <c r="A69" s="12" t="s">
        <v>85</v>
      </c>
      <c r="B69" s="158" t="s">
        <v>219</v>
      </c>
      <c r="C69" s="89">
        <f>'1.2 sz.mell.köt.mérl.'!C69+'1.3 sz.mell.önként_mérl.'!C69</f>
        <v>0</v>
      </c>
      <c r="D69" s="89">
        <f>'1.2 sz.mell.köt.mérl.'!D69+'1.3 sz.mell.önként_mérl.'!D69</f>
        <v>0</v>
      </c>
      <c r="E69" s="89">
        <f>'1.2 sz.mell.köt.mérl.'!E69+'1.3 sz.mell.önként_mérl.'!E69</f>
        <v>0</v>
      </c>
      <c r="F69" s="89">
        <f>'1.2 sz.mell.köt.mérl.'!F69+'1.3 sz.mell.önként_mérl.'!F69</f>
        <v>0</v>
      </c>
      <c r="G69" s="89">
        <f>'1.2 sz.mell.köt.mérl.'!G69+'1.3 sz.mell.önként_mérl.'!G69</f>
        <v>0</v>
      </c>
    </row>
    <row r="70" spans="1:7" s="156" customFormat="1" ht="12" customHeight="1">
      <c r="A70" s="12" t="s">
        <v>246</v>
      </c>
      <c r="B70" s="158" t="s">
        <v>220</v>
      </c>
      <c r="C70" s="89">
        <f>'1.2 sz.mell.köt.mérl.'!C70+'1.3 sz.mell.önként_mérl.'!C70</f>
        <v>0</v>
      </c>
      <c r="D70" s="89">
        <f>'1.2 sz.mell.köt.mérl.'!D70+'1.3 sz.mell.önként_mérl.'!D70</f>
        <v>0</v>
      </c>
      <c r="E70" s="89">
        <f>'1.2 sz.mell.köt.mérl.'!E70+'1.3 sz.mell.önként_mérl.'!E70</f>
        <v>0</v>
      </c>
      <c r="F70" s="89">
        <f>'1.2 sz.mell.köt.mérl.'!F70+'1.3 sz.mell.önként_mérl.'!F70</f>
        <v>0</v>
      </c>
      <c r="G70" s="89">
        <f>'1.2 sz.mell.köt.mérl.'!G70+'1.3 sz.mell.önként_mérl.'!G70</f>
        <v>0</v>
      </c>
    </row>
    <row r="71" spans="1:7" s="156" customFormat="1" ht="12" customHeight="1" thickBot="1">
      <c r="A71" s="14" t="s">
        <v>247</v>
      </c>
      <c r="B71" s="159" t="s">
        <v>221</v>
      </c>
      <c r="C71" s="89">
        <f>'1.2 sz.mell.köt.mérl.'!C71+'1.3 sz.mell.önként_mérl.'!C71</f>
        <v>0</v>
      </c>
      <c r="D71" s="89">
        <f>'1.2 sz.mell.köt.mérl.'!D71+'1.3 sz.mell.önként_mérl.'!D71</f>
        <v>0</v>
      </c>
      <c r="E71" s="89">
        <f>'1.2 sz.mell.köt.mérl.'!E71+'1.3 sz.mell.önként_mérl.'!E71</f>
        <v>0</v>
      </c>
      <c r="F71" s="89">
        <f>'1.2 sz.mell.köt.mérl.'!F71+'1.3 sz.mell.önként_mérl.'!F71</f>
        <v>0</v>
      </c>
      <c r="G71" s="89">
        <f>'1.2 sz.mell.köt.mérl.'!G71+'1.3 sz.mell.önként_mérl.'!G71</f>
        <v>0</v>
      </c>
    </row>
    <row r="72" spans="1:7" s="156" customFormat="1" ht="12" customHeight="1" thickBot="1">
      <c r="A72" s="160" t="s">
        <v>222</v>
      </c>
      <c r="B72" s="79" t="s">
        <v>223</v>
      </c>
      <c r="C72" s="84">
        <f>SUM(C73:C74)</f>
        <v>0</v>
      </c>
      <c r="D72" s="84">
        <f>SUM(D73:D74)</f>
        <v>120434639</v>
      </c>
      <c r="E72" s="84">
        <f>SUM(E73:E74)</f>
        <v>0</v>
      </c>
      <c r="F72" s="84">
        <f>SUM(F73:F74)</f>
        <v>0</v>
      </c>
      <c r="G72" s="84">
        <f>SUM(G73:G74)</f>
        <v>120434639</v>
      </c>
    </row>
    <row r="73" spans="1:7" s="156" customFormat="1" ht="12" customHeight="1">
      <c r="A73" s="13" t="s">
        <v>248</v>
      </c>
      <c r="B73" s="157" t="s">
        <v>224</v>
      </c>
      <c r="C73" s="89">
        <f>'1.2 sz.mell.köt.mérl.'!C73+'1.3 sz.mell.önként_mérl.'!C73</f>
        <v>0</v>
      </c>
      <c r="D73" s="89">
        <f>'1.2 sz.mell.köt.mérl.'!D73+'1.3 sz.mell.önként_mérl.'!D73</f>
        <v>120434639</v>
      </c>
      <c r="E73" s="89">
        <f>'1.2 sz.mell.köt.mérl.'!E73+'1.3 sz.mell.önként_mérl.'!E73</f>
        <v>0</v>
      </c>
      <c r="F73" s="89">
        <f>'1.2 sz.mell.köt.mérl.'!F73+'1.3 sz.mell.önként_mérl.'!F73</f>
        <v>0</v>
      </c>
      <c r="G73" s="89">
        <f>'1.2 sz.mell.köt.mérl.'!G73+'1.3 sz.mell.önként_mérl.'!G73</f>
        <v>120434639</v>
      </c>
    </row>
    <row r="74" spans="1:7" s="156" customFormat="1" ht="12" customHeight="1" thickBot="1">
      <c r="A74" s="14" t="s">
        <v>249</v>
      </c>
      <c r="B74" s="159" t="s">
        <v>225</v>
      </c>
      <c r="C74" s="89">
        <f>'1.2 sz.mell.köt.mérl.'!C74+'1.3 sz.mell.önként_mérl.'!C74</f>
        <v>0</v>
      </c>
      <c r="D74" s="89">
        <f>'1.2 sz.mell.köt.mérl.'!D74+'1.3 sz.mell.önként_mérl.'!D74</f>
        <v>0</v>
      </c>
      <c r="E74" s="89">
        <f>'1.2 sz.mell.köt.mérl.'!E74+'1.3 sz.mell.önként_mérl.'!E74</f>
        <v>0</v>
      </c>
      <c r="F74" s="89">
        <f>'1.2 sz.mell.köt.mérl.'!F74+'1.3 sz.mell.önként_mérl.'!F74</f>
        <v>0</v>
      </c>
      <c r="G74" s="89">
        <f>'1.2 sz.mell.köt.mérl.'!G74+'1.3 sz.mell.önként_mérl.'!G74</f>
        <v>0</v>
      </c>
    </row>
    <row r="75" spans="1:7" s="156" customFormat="1" ht="12" customHeight="1" thickBot="1">
      <c r="A75" s="160" t="s">
        <v>226</v>
      </c>
      <c r="B75" s="79" t="s">
        <v>370</v>
      </c>
      <c r="C75" s="84">
        <f>SUM(C76:C79)</f>
        <v>125926000</v>
      </c>
      <c r="D75" s="84">
        <f>SUM(D76:D79)</f>
        <v>430417</v>
      </c>
      <c r="E75" s="84">
        <f>SUM(E76:E79)</f>
        <v>-793147</v>
      </c>
      <c r="F75" s="84">
        <f>SUM(F76:F79)</f>
        <v>309165</v>
      </c>
      <c r="G75" s="84">
        <f>SUM(G76:G79)</f>
        <v>125872435</v>
      </c>
    </row>
    <row r="76" spans="1:7" s="156" customFormat="1" ht="12" customHeight="1">
      <c r="A76" s="13" t="s">
        <v>250</v>
      </c>
      <c r="B76" s="157" t="s">
        <v>228</v>
      </c>
      <c r="C76" s="89">
        <f>'1.2 sz.mell.köt.mérl.'!C76+'1.3 sz.mell.önként_mérl.'!C76</f>
        <v>0</v>
      </c>
      <c r="D76" s="89">
        <f>'1.2 sz.mell.köt.mérl.'!D76+'1.3 sz.mell.önként_mérl.'!D76</f>
        <v>0</v>
      </c>
      <c r="E76" s="89">
        <f>'1.2 sz.mell.köt.mérl.'!E76+'1.3 sz.mell.önként_mérl.'!E76</f>
        <v>0</v>
      </c>
      <c r="F76" s="89">
        <f>'1.2 sz.mell.köt.mérl.'!F76+'1.3 sz.mell.önként_mérl.'!F76</f>
        <v>0</v>
      </c>
      <c r="G76" s="89">
        <f>'1.2 sz.mell.köt.mérl.'!G76+'1.3 sz.mell.önként_mérl.'!G76</f>
        <v>0</v>
      </c>
    </row>
    <row r="77" spans="1:7" s="156" customFormat="1" ht="12" customHeight="1">
      <c r="A77" s="12" t="s">
        <v>251</v>
      </c>
      <c r="B77" s="158" t="s">
        <v>229</v>
      </c>
      <c r="C77" s="89">
        <f>'1.2 sz.mell.köt.mérl.'!C77+'1.3 sz.mell.önként_mérl.'!C77</f>
        <v>0</v>
      </c>
      <c r="D77" s="89">
        <f>'1.2 sz.mell.köt.mérl.'!D77+'1.3 sz.mell.önként_mérl.'!D77</f>
        <v>0</v>
      </c>
      <c r="E77" s="89">
        <f>'1.2 sz.mell.köt.mérl.'!E77+'1.3 sz.mell.önként_mérl.'!E77</f>
        <v>0</v>
      </c>
      <c r="F77" s="89">
        <f>'1.2 sz.mell.köt.mérl.'!F77+'1.3 sz.mell.önként_mérl.'!F77</f>
        <v>0</v>
      </c>
      <c r="G77" s="89">
        <f>'1.2 sz.mell.köt.mérl.'!G77+'1.3 sz.mell.önként_mérl.'!G77</f>
        <v>0</v>
      </c>
    </row>
    <row r="78" spans="1:7" s="156" customFormat="1" ht="12" customHeight="1">
      <c r="A78" s="12" t="s">
        <v>252</v>
      </c>
      <c r="B78" s="158" t="s">
        <v>230</v>
      </c>
      <c r="C78" s="89">
        <f>'1.2 sz.mell.köt.mérl.'!C78+'1.3 sz.mell.önként_mérl.'!C78</f>
        <v>0</v>
      </c>
      <c r="D78" s="89">
        <f>'1.2 sz.mell.köt.mérl.'!D78+'1.3 sz.mell.önként_mérl.'!D78</f>
        <v>0</v>
      </c>
      <c r="E78" s="89">
        <f>'1.2 sz.mell.köt.mérl.'!E78+'1.3 sz.mell.önként_mérl.'!E78</f>
        <v>0</v>
      </c>
      <c r="F78" s="89">
        <f>'1.2 sz.mell.köt.mérl.'!F78+'1.3 sz.mell.önként_mérl.'!F78</f>
        <v>0</v>
      </c>
      <c r="G78" s="89">
        <f>'1.2 sz.mell.köt.mérl.'!G78+'1.3 sz.mell.önként_mérl.'!G78</f>
        <v>0</v>
      </c>
    </row>
    <row r="79" spans="1:7" s="156" customFormat="1" ht="12" customHeight="1" thickBot="1">
      <c r="A79" s="12" t="s">
        <v>369</v>
      </c>
      <c r="B79" s="51" t="s">
        <v>351</v>
      </c>
      <c r="C79" s="214">
        <f>'1.2 sz.mell.köt.mérl.'!C79+'1.3 sz.mell.önként_mérl.'!C79</f>
        <v>125926000</v>
      </c>
      <c r="D79" s="214">
        <f>'1.2 sz.mell.köt.mérl.'!D79+'1.3 sz.mell.önként_mérl.'!D79</f>
        <v>430417</v>
      </c>
      <c r="E79" s="214">
        <f>'1.2 sz.mell.köt.mérl.'!E79+'1.3 sz.mell.önként_mérl.'!E79</f>
        <v>-793147</v>
      </c>
      <c r="F79" s="214">
        <f>'1.2 sz.mell.köt.mérl.'!F79+'1.3 sz.mell.önként_mérl.'!F79</f>
        <v>309165</v>
      </c>
      <c r="G79" s="214">
        <f>'1.2 sz.mell.köt.mérl.'!G79+'1.3 sz.mell.önként_mérl.'!G79</f>
        <v>125872435</v>
      </c>
    </row>
    <row r="80" spans="1:7" s="156" customFormat="1" ht="12" customHeight="1" thickBot="1">
      <c r="A80" s="160" t="s">
        <v>231</v>
      </c>
      <c r="B80" s="79" t="s">
        <v>253</v>
      </c>
      <c r="C80" s="84">
        <f>SUM(C81:C84)</f>
        <v>0</v>
      </c>
      <c r="D80" s="84">
        <f>SUM(D81:D84)</f>
        <v>0</v>
      </c>
      <c r="E80" s="84">
        <f>SUM(E81:E84)</f>
        <v>0</v>
      </c>
      <c r="F80" s="84">
        <f>SUM(F81:F84)</f>
        <v>0</v>
      </c>
      <c r="G80" s="84">
        <f>SUM(G81:G84)</f>
        <v>0</v>
      </c>
    </row>
    <row r="81" spans="1:7" s="156" customFormat="1" ht="12" customHeight="1">
      <c r="A81" s="162" t="s">
        <v>232</v>
      </c>
      <c r="B81" s="157" t="s">
        <v>233</v>
      </c>
      <c r="C81" s="89">
        <f>'1.2 sz.mell.köt.mérl.'!C81+'1.3 sz.mell.önként_mérl.'!C81</f>
        <v>0</v>
      </c>
      <c r="D81" s="89">
        <f>'1.2 sz.mell.köt.mérl.'!D81+'1.3 sz.mell.önként_mérl.'!D81</f>
        <v>0</v>
      </c>
      <c r="E81" s="89">
        <f>'1.2 sz.mell.köt.mérl.'!E81+'1.3 sz.mell.önként_mérl.'!E81</f>
        <v>0</v>
      </c>
      <c r="F81" s="89">
        <f>'1.2 sz.mell.köt.mérl.'!F81+'1.3 sz.mell.önként_mérl.'!F81</f>
        <v>0</v>
      </c>
      <c r="G81" s="89">
        <f>'1.2 sz.mell.köt.mérl.'!G81+'1.3 sz.mell.önként_mérl.'!G81</f>
        <v>0</v>
      </c>
    </row>
    <row r="82" spans="1:7" s="156" customFormat="1" ht="12" customHeight="1">
      <c r="A82" s="163" t="s">
        <v>234</v>
      </c>
      <c r="B82" s="158" t="s">
        <v>235</v>
      </c>
      <c r="C82" s="89">
        <f>'1.2 sz.mell.köt.mérl.'!C82+'1.3 sz.mell.önként_mérl.'!C82</f>
        <v>0</v>
      </c>
      <c r="D82" s="89">
        <f>'1.2 sz.mell.köt.mérl.'!D82+'1.3 sz.mell.önként_mérl.'!D82</f>
        <v>0</v>
      </c>
      <c r="E82" s="89">
        <f>'1.2 sz.mell.köt.mérl.'!E82+'1.3 sz.mell.önként_mérl.'!E82</f>
        <v>0</v>
      </c>
      <c r="F82" s="89">
        <f>'1.2 sz.mell.köt.mérl.'!F82+'1.3 sz.mell.önként_mérl.'!F82</f>
        <v>0</v>
      </c>
      <c r="G82" s="89">
        <f>'1.2 sz.mell.köt.mérl.'!G82+'1.3 sz.mell.önként_mérl.'!G82</f>
        <v>0</v>
      </c>
    </row>
    <row r="83" spans="1:7" s="156" customFormat="1" ht="12" customHeight="1">
      <c r="A83" s="163" t="s">
        <v>236</v>
      </c>
      <c r="B83" s="158" t="s">
        <v>237</v>
      </c>
      <c r="C83" s="89">
        <f>'1.2 sz.mell.köt.mérl.'!C83+'1.3 sz.mell.önként_mérl.'!C83</f>
        <v>0</v>
      </c>
      <c r="D83" s="89">
        <f>'1.2 sz.mell.köt.mérl.'!D83+'1.3 sz.mell.önként_mérl.'!D83</f>
        <v>0</v>
      </c>
      <c r="E83" s="89">
        <f>'1.2 sz.mell.köt.mérl.'!E83+'1.3 sz.mell.önként_mérl.'!E83</f>
        <v>0</v>
      </c>
      <c r="F83" s="89">
        <f>'1.2 sz.mell.köt.mérl.'!F83+'1.3 sz.mell.önként_mérl.'!F83</f>
        <v>0</v>
      </c>
      <c r="G83" s="89">
        <f>'1.2 sz.mell.köt.mérl.'!G83+'1.3 sz.mell.önként_mérl.'!G83</f>
        <v>0</v>
      </c>
    </row>
    <row r="84" spans="1:7" s="156" customFormat="1" ht="12" customHeight="1" thickBot="1">
      <c r="A84" s="164" t="s">
        <v>238</v>
      </c>
      <c r="B84" s="159" t="s">
        <v>239</v>
      </c>
      <c r="C84" s="89">
        <f>'1.2 sz.mell.köt.mérl.'!C84+'1.3 sz.mell.önként_mérl.'!C84</f>
        <v>0</v>
      </c>
      <c r="D84" s="89">
        <f>'1.2 sz.mell.köt.mérl.'!D84+'1.3 sz.mell.önként_mérl.'!D84</f>
        <v>0</v>
      </c>
      <c r="E84" s="89">
        <f>'1.2 sz.mell.köt.mérl.'!E84+'1.3 sz.mell.önként_mérl.'!E84</f>
        <v>0</v>
      </c>
      <c r="F84" s="89">
        <f>'1.2 sz.mell.köt.mérl.'!F84+'1.3 sz.mell.önként_mérl.'!F84</f>
        <v>0</v>
      </c>
      <c r="G84" s="89">
        <f>'1.2 sz.mell.köt.mérl.'!G84+'1.3 sz.mell.önként_mérl.'!G84</f>
        <v>0</v>
      </c>
    </row>
    <row r="85" spans="1:7" s="156" customFormat="1" ht="13.5" customHeight="1" thickBot="1">
      <c r="A85" s="160" t="s">
        <v>240</v>
      </c>
      <c r="B85" s="79" t="s">
        <v>241</v>
      </c>
      <c r="C85" s="198">
        <f>'1.2 sz.mell.köt.mérl.'!C85+'1.3 sz.mell.önként_mérl.'!C85</f>
        <v>0</v>
      </c>
      <c r="D85" s="198">
        <f>'1.2 sz.mell.köt.mérl.'!D85+'1.3 sz.mell.önként_mérl.'!D85</f>
        <v>0</v>
      </c>
      <c r="E85" s="198">
        <f>'1.2 sz.mell.köt.mérl.'!E85+'1.3 sz.mell.önként_mérl.'!E85</f>
        <v>0</v>
      </c>
      <c r="F85" s="198">
        <f>'1.2 sz.mell.köt.mérl.'!F85+'1.3 sz.mell.önként_mérl.'!F85</f>
        <v>0</v>
      </c>
      <c r="G85" s="198">
        <f>'1.2 sz.mell.köt.mérl.'!G85+'1.3 sz.mell.önként_mérl.'!G85</f>
        <v>0</v>
      </c>
    </row>
    <row r="86" spans="1:7" s="156" customFormat="1" ht="15.75" customHeight="1" thickBot="1">
      <c r="A86" s="160" t="s">
        <v>242</v>
      </c>
      <c r="B86" s="165" t="s">
        <v>243</v>
      </c>
      <c r="C86" s="90">
        <f>+C63+C67+C72+C75+C80+C85</f>
        <v>125926000</v>
      </c>
      <c r="D86" s="90">
        <f>+D63+D67+D72+D75+D80+D85</f>
        <v>120865056</v>
      </c>
      <c r="E86" s="90">
        <f>+E63+E67+E72+E75+E80+E85</f>
        <v>-793147</v>
      </c>
      <c r="F86" s="90">
        <f>+F63+F67+F72+F75+F80+F85</f>
        <v>2234765</v>
      </c>
      <c r="G86" s="90">
        <f>+G63+G67+G72+G75+G80+G85</f>
        <v>248232674</v>
      </c>
    </row>
    <row r="87" spans="1:7" s="156" customFormat="1" ht="16.5" customHeight="1" thickBot="1">
      <c r="A87" s="166" t="s">
        <v>256</v>
      </c>
      <c r="B87" s="167" t="s">
        <v>244</v>
      </c>
      <c r="C87" s="90">
        <f>+C62+C86</f>
        <v>468204010</v>
      </c>
      <c r="D87" s="90">
        <f>+D62+D86</f>
        <v>175963224</v>
      </c>
      <c r="E87" s="90">
        <f>+E62+E86</f>
        <v>-16874137</v>
      </c>
      <c r="F87" s="90">
        <f>+F62+F86</f>
        <v>20694049</v>
      </c>
      <c r="G87" s="90">
        <f>+G62+G86</f>
        <v>647987146</v>
      </c>
    </row>
    <row r="88" spans="1:3" s="156" customFormat="1" ht="15.75">
      <c r="A88" s="3"/>
      <c r="B88" s="4"/>
      <c r="C88" s="91"/>
    </row>
    <row r="89" spans="1:7" ht="16.5" customHeight="1">
      <c r="A89" s="343" t="s">
        <v>34</v>
      </c>
      <c r="B89" s="343"/>
      <c r="C89" s="343"/>
      <c r="D89" s="343"/>
      <c r="E89" s="343"/>
      <c r="F89" s="343"/>
      <c r="G89" s="343"/>
    </row>
    <row r="90" spans="1:7" s="168" customFormat="1" ht="16.5" customHeight="1" thickBot="1">
      <c r="A90" s="345" t="s">
        <v>87</v>
      </c>
      <c r="B90" s="345"/>
      <c r="G90" s="50" t="s">
        <v>448</v>
      </c>
    </row>
    <row r="91" spans="1:7" ht="37.5" customHeight="1" thickBot="1">
      <c r="A91" s="21" t="s">
        <v>51</v>
      </c>
      <c r="B91" s="22" t="s">
        <v>35</v>
      </c>
      <c r="C91" s="28" t="s">
        <v>383</v>
      </c>
      <c r="D91" s="28" t="s">
        <v>387</v>
      </c>
      <c r="E91" s="28" t="s">
        <v>444</v>
      </c>
      <c r="F91" s="28" t="s">
        <v>456</v>
      </c>
      <c r="G91" s="28" t="s">
        <v>384</v>
      </c>
    </row>
    <row r="92" spans="1:7" s="155" customFormat="1" ht="12" customHeight="1" thickBot="1">
      <c r="A92" s="25">
        <v>1</v>
      </c>
      <c r="B92" s="26">
        <v>2</v>
      </c>
      <c r="C92" s="27">
        <v>3</v>
      </c>
      <c r="D92" s="27">
        <v>4</v>
      </c>
      <c r="E92" s="27">
        <v>5</v>
      </c>
      <c r="F92" s="27"/>
      <c r="G92" s="27">
        <v>6</v>
      </c>
    </row>
    <row r="93" spans="1:7" ht="12" customHeight="1" thickBot="1">
      <c r="A93" s="20" t="s">
        <v>6</v>
      </c>
      <c r="B93" s="24" t="s">
        <v>259</v>
      </c>
      <c r="C93" s="83">
        <f>SUM(C94:C98)</f>
        <v>333853260.3</v>
      </c>
      <c r="D93" s="83">
        <f>SUM(D94:D98)</f>
        <v>47799554</v>
      </c>
      <c r="E93" s="83">
        <f>SUM(E94:E98)</f>
        <v>9567800</v>
      </c>
      <c r="F93" s="83">
        <f>SUM(F94:F98)</f>
        <v>15696315</v>
      </c>
      <c r="G93" s="83">
        <f>SUM(G94:G98)</f>
        <v>406916929.3</v>
      </c>
    </row>
    <row r="94" spans="1:7" ht="12" customHeight="1">
      <c r="A94" s="15" t="s">
        <v>63</v>
      </c>
      <c r="B94" s="8" t="s">
        <v>36</v>
      </c>
      <c r="C94" s="85">
        <f>'1.2 sz.mell.köt.mérl.'!C94+'1.3 sz.mell.önként_mérl.'!C94</f>
        <v>140481700</v>
      </c>
      <c r="D94" s="85">
        <f>'1.2 sz.mell.köt.mérl.'!D94+'1.3 sz.mell.önként_mérl.'!D94</f>
        <v>16184953</v>
      </c>
      <c r="E94" s="85">
        <f>'1.2 sz.mell.köt.mérl.'!E94+'1.3 sz.mell.önként_mérl.'!E94</f>
        <v>-7621663</v>
      </c>
      <c r="F94" s="85">
        <f>'1.2 sz.mell.köt.mérl.'!F94+'1.3 sz.mell.önként_mérl.'!F94</f>
        <v>3046001</v>
      </c>
      <c r="G94" s="85">
        <f>'1.2 sz.mell.köt.mérl.'!G94+'1.3 sz.mell.önként_mérl.'!G94</f>
        <v>152090991</v>
      </c>
    </row>
    <row r="95" spans="1:7" ht="12" customHeight="1">
      <c r="A95" s="12" t="s">
        <v>64</v>
      </c>
      <c r="B95" s="6" t="s">
        <v>105</v>
      </c>
      <c r="C95" s="86">
        <f>'1.2 sz.mell.köt.mérl.'!C95+'1.3 sz.mell.önként_mérl.'!C95</f>
        <v>38916560</v>
      </c>
      <c r="D95" s="86">
        <f>'1.2 sz.mell.köt.mérl.'!D95+'1.3 sz.mell.önként_mérl.'!D95</f>
        <v>1272007</v>
      </c>
      <c r="E95" s="86">
        <f>'1.2 sz.mell.köt.mérl.'!E95+'1.3 sz.mell.önként_mérl.'!E95</f>
        <v>-2014630</v>
      </c>
      <c r="F95" s="86">
        <f>'1.2 sz.mell.köt.mérl.'!F95+'1.3 sz.mell.önként_mérl.'!F95</f>
        <v>975292</v>
      </c>
      <c r="G95" s="86">
        <f>'1.2 sz.mell.köt.mérl.'!G95+'1.3 sz.mell.önként_mérl.'!G95</f>
        <v>39149229</v>
      </c>
    </row>
    <row r="96" spans="1:7" ht="12" customHeight="1">
      <c r="A96" s="12" t="s">
        <v>65</v>
      </c>
      <c r="B96" s="6" t="s">
        <v>82</v>
      </c>
      <c r="C96" s="88">
        <f>'1.2 sz.mell.köt.mérl.'!C96+'1.3 sz.mell.önként_mérl.'!C96</f>
        <v>144899000.3</v>
      </c>
      <c r="D96" s="88">
        <f>'1.2 sz.mell.köt.mérl.'!D96+'1.3 sz.mell.önként_mérl.'!D96</f>
        <v>20242538</v>
      </c>
      <c r="E96" s="88">
        <f>'1.2 sz.mell.köt.mérl.'!E96+'1.3 sz.mell.önként_mérl.'!E96</f>
        <v>-1430907</v>
      </c>
      <c r="F96" s="88">
        <f>'1.2 sz.mell.köt.mérl.'!F96+'1.3 sz.mell.önként_mérl.'!F96</f>
        <v>10341522</v>
      </c>
      <c r="G96" s="88">
        <f>'1.2 sz.mell.köt.mérl.'!G96+'1.3 sz.mell.önként_mérl.'!G96</f>
        <v>174052153.3</v>
      </c>
    </row>
    <row r="97" spans="1:7" ht="12" customHeight="1">
      <c r="A97" s="12" t="s">
        <v>66</v>
      </c>
      <c r="B97" s="9" t="s">
        <v>106</v>
      </c>
      <c r="C97" s="88">
        <f>'1.2 sz.mell.köt.mérl.'!C97+'1.3 sz.mell.önként_mérl.'!C97</f>
        <v>3000000</v>
      </c>
      <c r="D97" s="88">
        <f>'1.2 sz.mell.köt.mérl.'!D97+'1.3 sz.mell.önként_mérl.'!D97</f>
        <v>1120800</v>
      </c>
      <c r="E97" s="88">
        <f>'1.2 sz.mell.köt.mérl.'!E97+'1.3 sz.mell.önként_mérl.'!E97</f>
        <v>-165000</v>
      </c>
      <c r="F97" s="88">
        <f>'1.2 sz.mell.köt.mérl.'!F97+'1.3 sz.mell.önként_mérl.'!F97</f>
        <v>1333500</v>
      </c>
      <c r="G97" s="88">
        <f>'1.2 sz.mell.köt.mérl.'!G97+'1.3 sz.mell.önként_mérl.'!G97</f>
        <v>5289300</v>
      </c>
    </row>
    <row r="98" spans="1:7" ht="12" customHeight="1">
      <c r="A98" s="12" t="s">
        <v>74</v>
      </c>
      <c r="B98" s="17" t="s">
        <v>107</v>
      </c>
      <c r="C98" s="88">
        <f>'1.2 sz.mell.köt.mérl.'!C98+'1.3 sz.mell.önként_mérl.'!C98</f>
        <v>6556000</v>
      </c>
      <c r="D98" s="88">
        <f>'1.2 sz.mell.köt.mérl.'!D98+'1.3 sz.mell.önként_mérl.'!D98</f>
        <v>8979256</v>
      </c>
      <c r="E98" s="88">
        <f>'1.2 sz.mell.köt.mérl.'!E98+'1.3 sz.mell.önként_mérl.'!E98</f>
        <v>20800000</v>
      </c>
      <c r="F98" s="88">
        <f>'1.2 sz.mell.köt.mérl.'!F98+'1.3 sz.mell.önként_mérl.'!F98</f>
        <v>0</v>
      </c>
      <c r="G98" s="88">
        <f>'1.2 sz.mell.köt.mérl.'!G98+'1.3 sz.mell.önként_mérl.'!G98</f>
        <v>36335256</v>
      </c>
    </row>
    <row r="99" spans="1:7" ht="12" customHeight="1">
      <c r="A99" s="12" t="s">
        <v>67</v>
      </c>
      <c r="B99" s="6" t="s">
        <v>260</v>
      </c>
      <c r="C99" s="88">
        <f>'1.2 sz.mell.köt.mérl.'!C99+'1.3 sz.mell.önként_mérl.'!C99</f>
        <v>0</v>
      </c>
      <c r="D99" s="88">
        <f>'1.2 sz.mell.köt.mérl.'!D99+'1.3 sz.mell.önként_mérl.'!D99</f>
        <v>9461256</v>
      </c>
      <c r="E99" s="88">
        <f>'1.2 sz.mell.köt.mérl.'!E99+'1.3 sz.mell.önként_mérl.'!E99</f>
        <v>0</v>
      </c>
      <c r="F99" s="88">
        <f>'1.2 sz.mell.köt.mérl.'!F99+'1.3 sz.mell.önként_mérl.'!F99</f>
        <v>0</v>
      </c>
      <c r="G99" s="88">
        <f>'1.2 sz.mell.köt.mérl.'!G99+'1.3 sz.mell.önként_mérl.'!G99</f>
        <v>9461256</v>
      </c>
    </row>
    <row r="100" spans="1:7" ht="12" customHeight="1">
      <c r="A100" s="12" t="s">
        <v>68</v>
      </c>
      <c r="B100" s="52" t="s">
        <v>261</v>
      </c>
      <c r="C100" s="88">
        <f>'1.2 sz.mell.köt.mérl.'!C100+'1.3 sz.mell.önként_mérl.'!C100</f>
        <v>0</v>
      </c>
      <c r="D100" s="88">
        <f>'1.2 sz.mell.köt.mérl.'!D100+'1.3 sz.mell.önként_mérl.'!D100</f>
        <v>0</v>
      </c>
      <c r="E100" s="88">
        <f>'1.2 sz.mell.köt.mérl.'!E100+'1.3 sz.mell.önként_mérl.'!E100</f>
        <v>0</v>
      </c>
      <c r="F100" s="88">
        <f>'1.2 sz.mell.köt.mérl.'!F100+'1.3 sz.mell.önként_mérl.'!F100</f>
        <v>0</v>
      </c>
      <c r="G100" s="88">
        <f>'1.2 sz.mell.köt.mérl.'!G100+'1.3 sz.mell.önként_mérl.'!G100</f>
        <v>0</v>
      </c>
    </row>
    <row r="101" spans="1:7" ht="12" customHeight="1">
      <c r="A101" s="12" t="s">
        <v>75</v>
      </c>
      <c r="B101" s="53" t="s">
        <v>262</v>
      </c>
      <c r="C101" s="88">
        <f>'1.2 sz.mell.köt.mérl.'!C101+'1.3 sz.mell.önként_mérl.'!C101</f>
        <v>0</v>
      </c>
      <c r="D101" s="88">
        <f>'1.2 sz.mell.köt.mérl.'!D101+'1.3 sz.mell.önként_mérl.'!D101</f>
        <v>0</v>
      </c>
      <c r="E101" s="88">
        <f>'1.2 sz.mell.köt.mérl.'!E101+'1.3 sz.mell.önként_mérl.'!E101</f>
        <v>0</v>
      </c>
      <c r="F101" s="88">
        <f>'1.2 sz.mell.köt.mérl.'!F101+'1.3 sz.mell.önként_mérl.'!F101</f>
        <v>0</v>
      </c>
      <c r="G101" s="88">
        <f>'1.2 sz.mell.köt.mérl.'!G101+'1.3 sz.mell.önként_mérl.'!G101</f>
        <v>0</v>
      </c>
    </row>
    <row r="102" spans="1:7" ht="12" customHeight="1">
      <c r="A102" s="12" t="s">
        <v>76</v>
      </c>
      <c r="B102" s="53" t="s">
        <v>263</v>
      </c>
      <c r="C102" s="88">
        <f>'1.2 sz.mell.köt.mérl.'!C102+'1.3 sz.mell.önként_mérl.'!C102</f>
        <v>0</v>
      </c>
      <c r="D102" s="88">
        <f>'1.2 sz.mell.köt.mérl.'!D102+'1.3 sz.mell.önként_mérl.'!D102</f>
        <v>0</v>
      </c>
      <c r="E102" s="88">
        <f>'1.2 sz.mell.köt.mérl.'!E102+'1.3 sz.mell.önként_mérl.'!E102</f>
        <v>0</v>
      </c>
      <c r="F102" s="88">
        <f>'1.2 sz.mell.köt.mérl.'!F102+'1.3 sz.mell.önként_mérl.'!F102</f>
        <v>0</v>
      </c>
      <c r="G102" s="88">
        <f>'1.2 sz.mell.köt.mérl.'!G102+'1.3 sz.mell.önként_mérl.'!G102</f>
        <v>0</v>
      </c>
    </row>
    <row r="103" spans="1:7" ht="12" customHeight="1">
      <c r="A103" s="12" t="s">
        <v>77</v>
      </c>
      <c r="B103" s="52" t="s">
        <v>264</v>
      </c>
      <c r="C103" s="88">
        <f>'1.2 sz.mell.köt.mérl.'!C103+'1.3 sz.mell.önként_mérl.'!C103</f>
        <v>6406000</v>
      </c>
      <c r="D103" s="88">
        <f>'1.2 sz.mell.köt.mérl.'!D103+'1.3 sz.mell.önként_mérl.'!D103</f>
        <v>-1182000</v>
      </c>
      <c r="E103" s="88">
        <f>'1.2 sz.mell.köt.mérl.'!E103+'1.3 sz.mell.önként_mérl.'!E103</f>
        <v>0</v>
      </c>
      <c r="F103" s="88">
        <f>'1.2 sz.mell.köt.mérl.'!F103+'1.3 sz.mell.önként_mérl.'!F103</f>
        <v>0</v>
      </c>
      <c r="G103" s="88">
        <f>'1.2 sz.mell.köt.mérl.'!G103+'1.3 sz.mell.önként_mérl.'!G103</f>
        <v>5224000</v>
      </c>
    </row>
    <row r="104" spans="1:7" ht="12" customHeight="1">
      <c r="A104" s="12" t="s">
        <v>78</v>
      </c>
      <c r="B104" s="52" t="s">
        <v>265</v>
      </c>
      <c r="C104" s="88">
        <f>'1.2 sz.mell.köt.mérl.'!C104+'1.3 sz.mell.önként_mérl.'!C104</f>
        <v>0</v>
      </c>
      <c r="D104" s="88">
        <f>'1.2 sz.mell.köt.mérl.'!D104+'1.3 sz.mell.önként_mérl.'!D104</f>
        <v>0</v>
      </c>
      <c r="E104" s="88">
        <f>'1.2 sz.mell.köt.mérl.'!E104+'1.3 sz.mell.önként_mérl.'!E104</f>
        <v>0</v>
      </c>
      <c r="F104" s="88">
        <f>'1.2 sz.mell.köt.mérl.'!F104+'1.3 sz.mell.önként_mérl.'!F104</f>
        <v>0</v>
      </c>
      <c r="G104" s="88">
        <f>'1.2 sz.mell.köt.mérl.'!G104+'1.3 sz.mell.önként_mérl.'!G104</f>
        <v>0</v>
      </c>
    </row>
    <row r="105" spans="1:7" ht="12" customHeight="1">
      <c r="A105" s="12" t="s">
        <v>80</v>
      </c>
      <c r="B105" s="53" t="s">
        <v>266</v>
      </c>
      <c r="C105" s="88">
        <f>'1.2 sz.mell.köt.mérl.'!C105+'1.3 sz.mell.önként_mérl.'!C105</f>
        <v>0</v>
      </c>
      <c r="D105" s="88">
        <f>'1.2 sz.mell.köt.mérl.'!D105+'1.3 sz.mell.önként_mérl.'!D105</f>
        <v>0</v>
      </c>
      <c r="E105" s="88">
        <f>'1.2 sz.mell.köt.mérl.'!E105+'1.3 sz.mell.önként_mérl.'!E105</f>
        <v>0</v>
      </c>
      <c r="F105" s="88">
        <f>'1.2 sz.mell.köt.mérl.'!F105+'1.3 sz.mell.önként_mérl.'!F105</f>
        <v>0</v>
      </c>
      <c r="G105" s="88">
        <f>'1.2 sz.mell.köt.mérl.'!G105+'1.3 sz.mell.önként_mérl.'!G105</f>
        <v>0</v>
      </c>
    </row>
    <row r="106" spans="1:7" ht="12" customHeight="1">
      <c r="A106" s="11" t="s">
        <v>108</v>
      </c>
      <c r="B106" s="54" t="s">
        <v>267</v>
      </c>
      <c r="C106" s="88">
        <f>'1.2 sz.mell.köt.mérl.'!C106+'1.3 sz.mell.önként_mérl.'!C106</f>
        <v>0</v>
      </c>
      <c r="D106" s="88">
        <f>'1.2 sz.mell.köt.mérl.'!D106+'1.3 sz.mell.önként_mérl.'!D106</f>
        <v>0</v>
      </c>
      <c r="E106" s="88">
        <f>'1.2 sz.mell.köt.mérl.'!E106+'1.3 sz.mell.önként_mérl.'!E106</f>
        <v>0</v>
      </c>
      <c r="F106" s="88">
        <f>'1.2 sz.mell.köt.mérl.'!F106+'1.3 sz.mell.önként_mérl.'!F106</f>
        <v>0</v>
      </c>
      <c r="G106" s="88">
        <f>'1.2 sz.mell.köt.mérl.'!G106+'1.3 sz.mell.önként_mérl.'!G106</f>
        <v>0</v>
      </c>
    </row>
    <row r="107" spans="1:7" ht="12" customHeight="1">
      <c r="A107" s="12" t="s">
        <v>257</v>
      </c>
      <c r="B107" s="54" t="s">
        <v>268</v>
      </c>
      <c r="C107" s="88">
        <f>'1.2 sz.mell.köt.mérl.'!C107+'1.3 sz.mell.önként_mérl.'!C107</f>
        <v>0</v>
      </c>
      <c r="D107" s="88">
        <f>'1.2 sz.mell.köt.mérl.'!D107+'1.3 sz.mell.önként_mérl.'!D107</f>
        <v>0</v>
      </c>
      <c r="E107" s="88">
        <f>'1.2 sz.mell.köt.mérl.'!E107+'1.3 sz.mell.önként_mérl.'!E107</f>
        <v>0</v>
      </c>
      <c r="F107" s="88">
        <f>'1.2 sz.mell.köt.mérl.'!F107+'1.3 sz.mell.önként_mérl.'!F107</f>
        <v>0</v>
      </c>
      <c r="G107" s="88">
        <f>'1.2 sz.mell.köt.mérl.'!G107+'1.3 sz.mell.önként_mérl.'!G107</f>
        <v>0</v>
      </c>
    </row>
    <row r="108" spans="1:7" ht="12" customHeight="1" thickBot="1">
      <c r="A108" s="16" t="s">
        <v>258</v>
      </c>
      <c r="B108" s="55" t="s">
        <v>269</v>
      </c>
      <c r="C108" s="92">
        <f>'1.2 sz.mell.köt.mérl.'!C108+'1.3 sz.mell.önként_mérl.'!C108</f>
        <v>150000</v>
      </c>
      <c r="D108" s="92">
        <f>'1.2 sz.mell.köt.mérl.'!D108+'1.3 sz.mell.önként_mérl.'!D108</f>
        <v>700000</v>
      </c>
      <c r="E108" s="92">
        <f>'1.2 sz.mell.köt.mérl.'!E108+'1.3 sz.mell.önként_mérl.'!E108</f>
        <v>20800000</v>
      </c>
      <c r="F108" s="92">
        <f>'1.2 sz.mell.köt.mérl.'!F108+'1.3 sz.mell.önként_mérl.'!F108</f>
        <v>0</v>
      </c>
      <c r="G108" s="92">
        <f>'1.2 sz.mell.köt.mérl.'!G108+'1.3 sz.mell.önként_mérl.'!G108</f>
        <v>21650000</v>
      </c>
    </row>
    <row r="109" spans="1:7" ht="12" customHeight="1" thickBot="1">
      <c r="A109" s="18" t="s">
        <v>7</v>
      </c>
      <c r="B109" s="23" t="s">
        <v>270</v>
      </c>
      <c r="C109" s="84">
        <f>+C110+C112+C114</f>
        <v>8424750</v>
      </c>
      <c r="D109" s="84">
        <f>+D110+D112+D114</f>
        <v>104785440</v>
      </c>
      <c r="E109" s="84">
        <f>+E110+E112+E114</f>
        <v>-10212599</v>
      </c>
      <c r="F109" s="84">
        <f>+F110+F112+F114</f>
        <v>7100882</v>
      </c>
      <c r="G109" s="84">
        <f>+G110+G112+G114</f>
        <v>110098473</v>
      </c>
    </row>
    <row r="110" spans="1:7" ht="12" customHeight="1">
      <c r="A110" s="13" t="s">
        <v>69</v>
      </c>
      <c r="B110" s="6" t="s">
        <v>124</v>
      </c>
      <c r="C110" s="87">
        <f>'1.2 sz.mell.köt.mérl.'!C110+'1.3 sz.mell.önként_mérl.'!C110</f>
        <v>8424750</v>
      </c>
      <c r="D110" s="87">
        <f>'1.2 sz.mell.köt.mérl.'!D110+'1.3 sz.mell.önként_mérl.'!D110</f>
        <v>76645440</v>
      </c>
      <c r="E110" s="87">
        <f>'1.2 sz.mell.köt.mérl.'!E110+'1.3 sz.mell.önként_mérl.'!E110</f>
        <v>-10547099</v>
      </c>
      <c r="F110" s="87">
        <f>'1.2 sz.mell.köt.mérl.'!F110+'1.3 sz.mell.önként_mérl.'!F110</f>
        <v>7100882</v>
      </c>
      <c r="G110" s="87">
        <f>'1.2 sz.mell.köt.mérl.'!G110+'1.3 sz.mell.önként_mérl.'!G110</f>
        <v>81623973</v>
      </c>
    </row>
    <row r="111" spans="1:7" ht="12" customHeight="1">
      <c r="A111" s="13" t="s">
        <v>70</v>
      </c>
      <c r="B111" s="10" t="s">
        <v>274</v>
      </c>
      <c r="C111" s="87">
        <f>'1.2 sz.mell.köt.mérl.'!C111+'1.3 sz.mell.önként_mérl.'!C111</f>
        <v>0</v>
      </c>
      <c r="D111" s="87">
        <f>'1.2 sz.mell.köt.mérl.'!D111+'1.3 sz.mell.önként_mérl.'!D111</f>
        <v>0</v>
      </c>
      <c r="E111" s="87">
        <f>'1.2 sz.mell.köt.mérl.'!E111+'1.3 sz.mell.önként_mérl.'!E111</f>
        <v>0</v>
      </c>
      <c r="F111" s="87">
        <f>'1.2 sz.mell.köt.mérl.'!F111+'1.3 sz.mell.önként_mérl.'!F111</f>
        <v>0</v>
      </c>
      <c r="G111" s="87">
        <f>'1.2 sz.mell.köt.mérl.'!G111+'1.3 sz.mell.önként_mérl.'!G111</f>
        <v>0</v>
      </c>
    </row>
    <row r="112" spans="1:7" ht="12" customHeight="1">
      <c r="A112" s="13" t="s">
        <v>71</v>
      </c>
      <c r="B112" s="10" t="s">
        <v>109</v>
      </c>
      <c r="C112" s="86">
        <f>'1.2 sz.mell.köt.mérl.'!C112+'1.3 sz.mell.önként_mérl.'!C112</f>
        <v>0</v>
      </c>
      <c r="D112" s="86">
        <f>'1.2 sz.mell.köt.mérl.'!D112+'1.3 sz.mell.önként_mérl.'!D112</f>
        <v>28140000</v>
      </c>
      <c r="E112" s="86">
        <f>'1.2 sz.mell.köt.mérl.'!E112+'1.3 sz.mell.önként_mérl.'!E112</f>
        <v>334500</v>
      </c>
      <c r="F112" s="86">
        <f>'1.2 sz.mell.köt.mérl.'!F112+'1.3 sz.mell.önként_mérl.'!F112</f>
        <v>0</v>
      </c>
      <c r="G112" s="86">
        <f>'1.2 sz.mell.köt.mérl.'!G112+'1.3 sz.mell.önként_mérl.'!G112</f>
        <v>28474500</v>
      </c>
    </row>
    <row r="113" spans="1:7" ht="12" customHeight="1">
      <c r="A113" s="13" t="s">
        <v>72</v>
      </c>
      <c r="B113" s="10" t="s">
        <v>275</v>
      </c>
      <c r="C113" s="77">
        <f>'1.2 sz.mell.köt.mérl.'!C113+'1.3 sz.mell.önként_mérl.'!C113</f>
        <v>0</v>
      </c>
      <c r="D113" s="77">
        <f>'1.2 sz.mell.köt.mérl.'!D113+'1.3 sz.mell.önként_mérl.'!D113</f>
        <v>0</v>
      </c>
      <c r="E113" s="77">
        <f>'1.2 sz.mell.köt.mérl.'!E113+'1.3 sz.mell.önként_mérl.'!E113</f>
        <v>0</v>
      </c>
      <c r="F113" s="77">
        <f>'1.2 sz.mell.köt.mérl.'!F113+'1.3 sz.mell.önként_mérl.'!F113</f>
        <v>0</v>
      </c>
      <c r="G113" s="77">
        <f>'1.2 sz.mell.köt.mérl.'!G113+'1.3 sz.mell.önként_mérl.'!G113</f>
        <v>0</v>
      </c>
    </row>
    <row r="114" spans="1:7" ht="12" customHeight="1">
      <c r="A114" s="13" t="s">
        <v>73</v>
      </c>
      <c r="B114" s="81" t="s">
        <v>127</v>
      </c>
      <c r="C114" s="77">
        <f>'1.2 sz.mell.köt.mérl.'!C114+'1.3 sz.mell.önként_mérl.'!C114</f>
        <v>0</v>
      </c>
      <c r="D114" s="77">
        <f>'1.2 sz.mell.köt.mérl.'!D114+'1.3 sz.mell.önként_mérl.'!D114</f>
        <v>0</v>
      </c>
      <c r="E114" s="77">
        <f>'1.2 sz.mell.köt.mérl.'!E114+'1.3 sz.mell.önként_mérl.'!E114</f>
        <v>0</v>
      </c>
      <c r="F114" s="77">
        <f>'1.2 sz.mell.köt.mérl.'!F114+'1.3 sz.mell.önként_mérl.'!F114</f>
        <v>0</v>
      </c>
      <c r="G114" s="77">
        <f>'1.2 sz.mell.köt.mérl.'!G114+'1.3 sz.mell.önként_mérl.'!G114</f>
        <v>0</v>
      </c>
    </row>
    <row r="115" spans="1:7" ht="12" customHeight="1">
      <c r="A115" s="13" t="s">
        <v>79</v>
      </c>
      <c r="B115" s="80" t="s">
        <v>363</v>
      </c>
      <c r="C115" s="77">
        <f>'1.2 sz.mell.köt.mérl.'!C115+'1.3 sz.mell.önként_mérl.'!C115</f>
        <v>0</v>
      </c>
      <c r="D115" s="77">
        <f>'1.2 sz.mell.köt.mérl.'!D115+'1.3 sz.mell.önként_mérl.'!D115</f>
        <v>0</v>
      </c>
      <c r="E115" s="77">
        <f>'1.2 sz.mell.köt.mérl.'!E115+'1.3 sz.mell.önként_mérl.'!E115</f>
        <v>0</v>
      </c>
      <c r="F115" s="77">
        <f>'1.2 sz.mell.köt.mérl.'!F115+'1.3 sz.mell.önként_mérl.'!F115</f>
        <v>0</v>
      </c>
      <c r="G115" s="77">
        <f>'1.2 sz.mell.köt.mérl.'!G115+'1.3 sz.mell.önként_mérl.'!G115</f>
        <v>0</v>
      </c>
    </row>
    <row r="116" spans="1:7" ht="12" customHeight="1">
      <c r="A116" s="13" t="s">
        <v>81</v>
      </c>
      <c r="B116" s="153" t="s">
        <v>280</v>
      </c>
      <c r="C116" s="77">
        <f>'1.2 sz.mell.köt.mérl.'!C116+'1.3 sz.mell.önként_mérl.'!C116</f>
        <v>0</v>
      </c>
      <c r="D116" s="77">
        <f>'1.2 sz.mell.köt.mérl.'!D116+'1.3 sz.mell.önként_mérl.'!D116</f>
        <v>0</v>
      </c>
      <c r="E116" s="77">
        <f>'1.2 sz.mell.köt.mérl.'!E116+'1.3 sz.mell.önként_mérl.'!E116</f>
        <v>0</v>
      </c>
      <c r="F116" s="77">
        <f>'1.2 sz.mell.köt.mérl.'!F116+'1.3 sz.mell.önként_mérl.'!F116</f>
        <v>0</v>
      </c>
      <c r="G116" s="77">
        <f>'1.2 sz.mell.köt.mérl.'!G116+'1.3 sz.mell.önként_mérl.'!G116</f>
        <v>0</v>
      </c>
    </row>
    <row r="117" spans="1:7" ht="15.75">
      <c r="A117" s="13" t="s">
        <v>110</v>
      </c>
      <c r="B117" s="53" t="s">
        <v>263</v>
      </c>
      <c r="C117" s="77">
        <f>'1.2 sz.mell.köt.mérl.'!C117+'1.3 sz.mell.önként_mérl.'!C117</f>
        <v>0</v>
      </c>
      <c r="D117" s="77">
        <f>'1.2 sz.mell.köt.mérl.'!D117+'1.3 sz.mell.önként_mérl.'!D117</f>
        <v>0</v>
      </c>
      <c r="E117" s="77">
        <f>'1.2 sz.mell.köt.mérl.'!E117+'1.3 sz.mell.önként_mérl.'!E117</f>
        <v>0</v>
      </c>
      <c r="F117" s="77">
        <f>'1.2 sz.mell.köt.mérl.'!F117+'1.3 sz.mell.önként_mérl.'!F117</f>
        <v>0</v>
      </c>
      <c r="G117" s="77">
        <f>'1.2 sz.mell.köt.mérl.'!G117+'1.3 sz.mell.önként_mérl.'!G117</f>
        <v>0</v>
      </c>
    </row>
    <row r="118" spans="1:7" ht="12" customHeight="1">
      <c r="A118" s="13" t="s">
        <v>111</v>
      </c>
      <c r="B118" s="53" t="s">
        <v>279</v>
      </c>
      <c r="C118" s="77">
        <f>'1.2 sz.mell.köt.mérl.'!C118+'1.3 sz.mell.önként_mérl.'!C118</f>
        <v>0</v>
      </c>
      <c r="D118" s="77">
        <f>'1.2 sz.mell.köt.mérl.'!D118+'1.3 sz.mell.önként_mérl.'!D118</f>
        <v>0</v>
      </c>
      <c r="E118" s="77">
        <f>'1.2 sz.mell.köt.mérl.'!E118+'1.3 sz.mell.önként_mérl.'!E118</f>
        <v>0</v>
      </c>
      <c r="F118" s="77">
        <f>'1.2 sz.mell.köt.mérl.'!F118+'1.3 sz.mell.önként_mérl.'!F118</f>
        <v>0</v>
      </c>
      <c r="G118" s="77">
        <f>'1.2 sz.mell.köt.mérl.'!G118+'1.3 sz.mell.önként_mérl.'!G118</f>
        <v>0</v>
      </c>
    </row>
    <row r="119" spans="1:7" ht="12" customHeight="1">
      <c r="A119" s="13" t="s">
        <v>112</v>
      </c>
      <c r="B119" s="53" t="s">
        <v>278</v>
      </c>
      <c r="C119" s="77">
        <f>'1.2 sz.mell.köt.mérl.'!C119+'1.3 sz.mell.önként_mérl.'!C119</f>
        <v>0</v>
      </c>
      <c r="D119" s="77">
        <f>'1.2 sz.mell.köt.mérl.'!D119+'1.3 sz.mell.önként_mérl.'!D119</f>
        <v>0</v>
      </c>
      <c r="E119" s="77">
        <f>'1.2 sz.mell.köt.mérl.'!E119+'1.3 sz.mell.önként_mérl.'!E119</f>
        <v>0</v>
      </c>
      <c r="F119" s="77">
        <f>'1.2 sz.mell.köt.mérl.'!F119+'1.3 sz.mell.önként_mérl.'!F119</f>
        <v>0</v>
      </c>
      <c r="G119" s="77">
        <f>'1.2 sz.mell.köt.mérl.'!G119+'1.3 sz.mell.önként_mérl.'!G119</f>
        <v>0</v>
      </c>
    </row>
    <row r="120" spans="1:7" ht="12" customHeight="1">
      <c r="A120" s="13" t="s">
        <v>271</v>
      </c>
      <c r="B120" s="53" t="s">
        <v>266</v>
      </c>
      <c r="C120" s="77">
        <f>'1.2 sz.mell.köt.mérl.'!C120+'1.3 sz.mell.önként_mérl.'!C120</f>
        <v>0</v>
      </c>
      <c r="D120" s="77">
        <f>'1.2 sz.mell.köt.mérl.'!D120+'1.3 sz.mell.önként_mérl.'!D120</f>
        <v>0</v>
      </c>
      <c r="E120" s="77">
        <f>'1.2 sz.mell.köt.mérl.'!E120+'1.3 sz.mell.önként_mérl.'!E120</f>
        <v>0</v>
      </c>
      <c r="F120" s="77">
        <f>'1.2 sz.mell.köt.mérl.'!F120+'1.3 sz.mell.önként_mérl.'!F120</f>
        <v>0</v>
      </c>
      <c r="G120" s="77">
        <f>'1.2 sz.mell.köt.mérl.'!G120+'1.3 sz.mell.önként_mérl.'!G120</f>
        <v>0</v>
      </c>
    </row>
    <row r="121" spans="1:7" ht="12" customHeight="1">
      <c r="A121" s="13" t="s">
        <v>272</v>
      </c>
      <c r="B121" s="53" t="s">
        <v>277</v>
      </c>
      <c r="C121" s="77">
        <f>'1.2 sz.mell.köt.mérl.'!C121+'1.3 sz.mell.önként_mérl.'!C121</f>
        <v>0</v>
      </c>
      <c r="D121" s="77">
        <f>'1.2 sz.mell.köt.mérl.'!D121+'1.3 sz.mell.önként_mérl.'!D121</f>
        <v>0</v>
      </c>
      <c r="E121" s="77">
        <f>'1.2 sz.mell.köt.mérl.'!E121+'1.3 sz.mell.önként_mérl.'!E121</f>
        <v>0</v>
      </c>
      <c r="F121" s="77">
        <f>'1.2 sz.mell.köt.mérl.'!F121+'1.3 sz.mell.önként_mérl.'!F121</f>
        <v>0</v>
      </c>
      <c r="G121" s="77">
        <f>'1.2 sz.mell.köt.mérl.'!G121+'1.3 sz.mell.önként_mérl.'!G121</f>
        <v>0</v>
      </c>
    </row>
    <row r="122" spans="1:7" ht="16.5" thickBot="1">
      <c r="A122" s="11" t="s">
        <v>273</v>
      </c>
      <c r="B122" s="53" t="s">
        <v>276</v>
      </c>
      <c r="C122" s="78">
        <f>'1.2 sz.mell.köt.mérl.'!C122+'1.3 sz.mell.önként_mérl.'!C122</f>
        <v>0</v>
      </c>
      <c r="D122" s="78">
        <f>'1.2 sz.mell.köt.mérl.'!D122+'1.3 sz.mell.önként_mérl.'!D122</f>
        <v>0</v>
      </c>
      <c r="E122" s="78">
        <f>'1.2 sz.mell.köt.mérl.'!E122+'1.3 sz.mell.önként_mérl.'!E122</f>
        <v>0</v>
      </c>
      <c r="F122" s="78">
        <f>'1.2 sz.mell.köt.mérl.'!F122+'1.3 sz.mell.önként_mérl.'!F122</f>
        <v>0</v>
      </c>
      <c r="G122" s="78">
        <f>'1.2 sz.mell.köt.mérl.'!G122+'1.3 sz.mell.önként_mérl.'!G122</f>
        <v>0</v>
      </c>
    </row>
    <row r="123" spans="1:7" ht="12" customHeight="1" thickBot="1">
      <c r="A123" s="18" t="s">
        <v>8</v>
      </c>
      <c r="B123" s="48" t="s">
        <v>281</v>
      </c>
      <c r="C123" s="84">
        <f>+C124+C125</f>
        <v>0</v>
      </c>
      <c r="D123" s="84">
        <f>+D124+D125</f>
        <v>20051009</v>
      </c>
      <c r="E123" s="84">
        <f>+E124+E125</f>
        <v>-15436191</v>
      </c>
      <c r="F123" s="84">
        <f>+F124+F125</f>
        <v>-2412313</v>
      </c>
      <c r="G123" s="84">
        <f>+G124+G125</f>
        <v>2202505</v>
      </c>
    </row>
    <row r="124" spans="1:7" ht="12" customHeight="1">
      <c r="A124" s="13" t="s">
        <v>52</v>
      </c>
      <c r="B124" s="7" t="s">
        <v>42</v>
      </c>
      <c r="C124" s="87">
        <f>'1.2 sz.mell.köt.mérl.'!C124+'1.3 sz.mell.önként_mérl.'!C124</f>
        <v>0</v>
      </c>
      <c r="D124" s="87">
        <f>'1.2 sz.mell.köt.mérl.'!D124+'1.3 sz.mell.önként_mérl.'!D124</f>
        <v>9311951</v>
      </c>
      <c r="E124" s="87">
        <f>'1.2 sz.mell.köt.mérl.'!E124+'1.3 sz.mell.önként_mérl.'!E124</f>
        <v>-4697133</v>
      </c>
      <c r="F124" s="87">
        <f>'1.2 sz.mell.köt.mérl.'!F124+'1.3 sz.mell.önként_mérl.'!F124</f>
        <v>-2412313</v>
      </c>
      <c r="G124" s="87">
        <f>'1.2 sz.mell.köt.mérl.'!G124+'1.3 sz.mell.önként_mérl.'!G124</f>
        <v>2202505</v>
      </c>
    </row>
    <row r="125" spans="1:7" ht="12" customHeight="1" thickBot="1">
      <c r="A125" s="14" t="s">
        <v>53</v>
      </c>
      <c r="B125" s="10" t="s">
        <v>43</v>
      </c>
      <c r="C125" s="88">
        <f>'1.2 sz.mell.köt.mérl.'!C125+'1.3 sz.mell.önként_mérl.'!C125</f>
        <v>0</v>
      </c>
      <c r="D125" s="88">
        <f>'1.2 sz.mell.köt.mérl.'!D125+'1.3 sz.mell.önként_mérl.'!D125</f>
        <v>10739058</v>
      </c>
      <c r="E125" s="88">
        <f>'1.2 sz.mell.köt.mérl.'!E125+'1.3 sz.mell.önként_mérl.'!E125</f>
        <v>-10739058</v>
      </c>
      <c r="F125" s="88">
        <f>'1.2 sz.mell.köt.mérl.'!F125+'1.3 sz.mell.önként_mérl.'!F125</f>
        <v>0</v>
      </c>
      <c r="G125" s="88">
        <f>'1.2 sz.mell.köt.mérl.'!G125+'1.3 sz.mell.önként_mérl.'!G125</f>
        <v>0</v>
      </c>
    </row>
    <row r="126" spans="1:7" ht="12" customHeight="1" thickBot="1">
      <c r="A126" s="18" t="s">
        <v>9</v>
      </c>
      <c r="B126" s="48" t="s">
        <v>282</v>
      </c>
      <c r="C126" s="84">
        <f>+C93+C109+C123</f>
        <v>342278010.3</v>
      </c>
      <c r="D126" s="84">
        <f>+D93+D109+D123</f>
        <v>172636003</v>
      </c>
      <c r="E126" s="84">
        <f>+E93+E109+E123</f>
        <v>-16080990</v>
      </c>
      <c r="F126" s="84">
        <f>+F93+F109+F123</f>
        <v>20384884</v>
      </c>
      <c r="G126" s="84">
        <f>+G93+G109+G123</f>
        <v>519217907.3</v>
      </c>
    </row>
    <row r="127" spans="1:7" ht="12" customHeight="1" thickBot="1">
      <c r="A127" s="18" t="s">
        <v>10</v>
      </c>
      <c r="B127" s="48" t="s">
        <v>283</v>
      </c>
      <c r="C127" s="84">
        <f>+C128+C129+C130</f>
        <v>0</v>
      </c>
      <c r="D127" s="84">
        <f>+D128+D129+D130</f>
        <v>0</v>
      </c>
      <c r="E127" s="84">
        <f>+E128+E129+E130</f>
        <v>0</v>
      </c>
      <c r="F127" s="84">
        <f>+F128+F129+F130</f>
        <v>0</v>
      </c>
      <c r="G127" s="84">
        <f>+G128+G129+G130</f>
        <v>0</v>
      </c>
    </row>
    <row r="128" spans="1:7" ht="12" customHeight="1">
      <c r="A128" s="13" t="s">
        <v>56</v>
      </c>
      <c r="B128" s="7" t="s">
        <v>284</v>
      </c>
      <c r="C128" s="77">
        <f>'1.2 sz.mell.köt.mérl.'!C128+'1.3 sz.mell.önként_mérl.'!C128</f>
        <v>0</v>
      </c>
      <c r="D128" s="77">
        <f>'1.2 sz.mell.köt.mérl.'!D128+'1.3 sz.mell.önként_mérl.'!D128</f>
        <v>0</v>
      </c>
      <c r="E128" s="77">
        <f>'1.2 sz.mell.köt.mérl.'!E128+'1.3 sz.mell.önként_mérl.'!E128</f>
        <v>0</v>
      </c>
      <c r="F128" s="77">
        <f>'1.2 sz.mell.köt.mérl.'!F128+'1.3 sz.mell.önként_mérl.'!F128</f>
        <v>0</v>
      </c>
      <c r="G128" s="77">
        <f>'1.2 sz.mell.köt.mérl.'!G128+'1.3 sz.mell.önként_mérl.'!G128</f>
        <v>0</v>
      </c>
    </row>
    <row r="129" spans="1:7" ht="12" customHeight="1">
      <c r="A129" s="13" t="s">
        <v>57</v>
      </c>
      <c r="B129" s="7" t="s">
        <v>285</v>
      </c>
      <c r="C129" s="77">
        <f>'1.2 sz.mell.köt.mérl.'!C129+'1.3 sz.mell.önként_mérl.'!C129</f>
        <v>0</v>
      </c>
      <c r="D129" s="77">
        <f>'1.2 sz.mell.köt.mérl.'!D129+'1.3 sz.mell.önként_mérl.'!D129</f>
        <v>0</v>
      </c>
      <c r="E129" s="77">
        <f>'1.2 sz.mell.köt.mérl.'!E129+'1.3 sz.mell.önként_mérl.'!E129</f>
        <v>0</v>
      </c>
      <c r="F129" s="77">
        <f>'1.2 sz.mell.köt.mérl.'!F129+'1.3 sz.mell.önként_mérl.'!F129</f>
        <v>0</v>
      </c>
      <c r="G129" s="77">
        <f>'1.2 sz.mell.köt.mérl.'!G129+'1.3 sz.mell.önként_mérl.'!G129</f>
        <v>0</v>
      </c>
    </row>
    <row r="130" spans="1:7" ht="12" customHeight="1" thickBot="1">
      <c r="A130" s="11" t="s">
        <v>58</v>
      </c>
      <c r="B130" s="5" t="s">
        <v>286</v>
      </c>
      <c r="C130" s="77">
        <f>'1.2 sz.mell.köt.mérl.'!C130+'1.3 sz.mell.önként_mérl.'!C130</f>
        <v>0</v>
      </c>
      <c r="D130" s="77">
        <f>'1.2 sz.mell.köt.mérl.'!D130+'1.3 sz.mell.önként_mérl.'!D130</f>
        <v>0</v>
      </c>
      <c r="E130" s="77">
        <f>'1.2 sz.mell.köt.mérl.'!E130+'1.3 sz.mell.önként_mérl.'!E130</f>
        <v>0</v>
      </c>
      <c r="F130" s="77">
        <f>'1.2 sz.mell.köt.mérl.'!F130+'1.3 sz.mell.önként_mérl.'!F130</f>
        <v>0</v>
      </c>
      <c r="G130" s="77">
        <f>'1.2 sz.mell.köt.mérl.'!G130+'1.3 sz.mell.önként_mérl.'!G130</f>
        <v>0</v>
      </c>
    </row>
    <row r="131" spans="1:7" ht="12" customHeight="1" thickBot="1">
      <c r="A131" s="18" t="s">
        <v>11</v>
      </c>
      <c r="B131" s="48" t="s">
        <v>329</v>
      </c>
      <c r="C131" s="84">
        <f>+C132+C133+C134+C135</f>
        <v>0</v>
      </c>
      <c r="D131" s="84">
        <f>+D132+D133+D134+D135</f>
        <v>0</v>
      </c>
      <c r="E131" s="84">
        <f>+E132+E133+E134+E135</f>
        <v>0</v>
      </c>
      <c r="F131" s="84">
        <f>+F132+F133+F134+F135</f>
        <v>0</v>
      </c>
      <c r="G131" s="84">
        <f>+G132+G133+G134+G135</f>
        <v>0</v>
      </c>
    </row>
    <row r="132" spans="1:7" ht="12" customHeight="1">
      <c r="A132" s="13" t="s">
        <v>59</v>
      </c>
      <c r="B132" s="7" t="s">
        <v>287</v>
      </c>
      <c r="C132" s="77">
        <f>'1.2 sz.mell.köt.mérl.'!C132+'1.3 sz.mell.önként_mérl.'!C132</f>
        <v>0</v>
      </c>
      <c r="D132" s="77">
        <f>'1.2 sz.mell.köt.mérl.'!D132+'1.3 sz.mell.önként_mérl.'!D132</f>
        <v>0</v>
      </c>
      <c r="E132" s="77">
        <f>'1.2 sz.mell.köt.mérl.'!E132+'1.3 sz.mell.önként_mérl.'!E132</f>
        <v>0</v>
      </c>
      <c r="F132" s="77">
        <f>'1.2 sz.mell.köt.mérl.'!F132+'1.3 sz.mell.önként_mérl.'!F132</f>
        <v>0</v>
      </c>
      <c r="G132" s="77">
        <f>'1.2 sz.mell.köt.mérl.'!G132+'1.3 sz.mell.önként_mérl.'!G132</f>
        <v>0</v>
      </c>
    </row>
    <row r="133" spans="1:7" ht="12" customHeight="1">
      <c r="A133" s="13" t="s">
        <v>60</v>
      </c>
      <c r="B133" s="7" t="s">
        <v>288</v>
      </c>
      <c r="C133" s="77">
        <f>'1.2 sz.mell.köt.mérl.'!C133+'1.3 sz.mell.önként_mérl.'!C133</f>
        <v>0</v>
      </c>
      <c r="D133" s="77">
        <f>'1.2 sz.mell.köt.mérl.'!D133+'1.3 sz.mell.önként_mérl.'!D133</f>
        <v>0</v>
      </c>
      <c r="E133" s="77">
        <f>'1.2 sz.mell.köt.mérl.'!E133+'1.3 sz.mell.önként_mérl.'!E133</f>
        <v>0</v>
      </c>
      <c r="F133" s="77">
        <f>'1.2 sz.mell.köt.mérl.'!F133+'1.3 sz.mell.önként_mérl.'!F133</f>
        <v>0</v>
      </c>
      <c r="G133" s="77">
        <f>'1.2 sz.mell.köt.mérl.'!G133+'1.3 sz.mell.önként_mérl.'!G133</f>
        <v>0</v>
      </c>
    </row>
    <row r="134" spans="1:7" ht="12" customHeight="1">
      <c r="A134" s="13" t="s">
        <v>190</v>
      </c>
      <c r="B134" s="7" t="s">
        <v>289</v>
      </c>
      <c r="C134" s="77">
        <f>'1.2 sz.mell.köt.mérl.'!C134+'1.3 sz.mell.önként_mérl.'!C134</f>
        <v>0</v>
      </c>
      <c r="D134" s="77">
        <f>'1.2 sz.mell.köt.mérl.'!D134+'1.3 sz.mell.önként_mérl.'!D134</f>
        <v>0</v>
      </c>
      <c r="E134" s="77">
        <f>'1.2 sz.mell.köt.mérl.'!E134+'1.3 sz.mell.önként_mérl.'!E134</f>
        <v>0</v>
      </c>
      <c r="F134" s="77">
        <f>'1.2 sz.mell.köt.mérl.'!F134+'1.3 sz.mell.önként_mérl.'!F134</f>
        <v>0</v>
      </c>
      <c r="G134" s="77">
        <f>'1.2 sz.mell.köt.mérl.'!G134+'1.3 sz.mell.önként_mérl.'!G134</f>
        <v>0</v>
      </c>
    </row>
    <row r="135" spans="1:7" ht="12" customHeight="1" thickBot="1">
      <c r="A135" s="11" t="s">
        <v>191</v>
      </c>
      <c r="B135" s="5" t="s">
        <v>290</v>
      </c>
      <c r="C135" s="77">
        <f>'1.2 sz.mell.köt.mérl.'!C135+'1.3 sz.mell.önként_mérl.'!C135</f>
        <v>0</v>
      </c>
      <c r="D135" s="77">
        <f>'1.2 sz.mell.köt.mérl.'!D135+'1.3 sz.mell.önként_mérl.'!D135</f>
        <v>0</v>
      </c>
      <c r="E135" s="77">
        <f>'1.2 sz.mell.köt.mérl.'!E135+'1.3 sz.mell.önként_mérl.'!E135</f>
        <v>0</v>
      </c>
      <c r="F135" s="77">
        <f>'1.2 sz.mell.köt.mérl.'!F135+'1.3 sz.mell.önként_mérl.'!F135</f>
        <v>0</v>
      </c>
      <c r="G135" s="77">
        <f>'1.2 sz.mell.köt.mérl.'!G135+'1.3 sz.mell.önként_mérl.'!G135</f>
        <v>0</v>
      </c>
    </row>
    <row r="136" spans="1:7" ht="12" customHeight="1" thickBot="1">
      <c r="A136" s="18" t="s">
        <v>12</v>
      </c>
      <c r="B136" s="48" t="s">
        <v>291</v>
      </c>
      <c r="C136" s="90">
        <f>+C137+C138+C139+C140+C141</f>
        <v>125926000</v>
      </c>
      <c r="D136" s="90">
        <f>+D137+D138+D139+D140+D141</f>
        <v>3327221</v>
      </c>
      <c r="E136" s="90">
        <f>+E137+E138+E139+E140+E141</f>
        <v>-793147</v>
      </c>
      <c r="F136" s="90">
        <f>+F137+F138+F139+F140+F141</f>
        <v>309165</v>
      </c>
      <c r="G136" s="90">
        <f>+G137+G138+G139+G140+G141</f>
        <v>128769239</v>
      </c>
    </row>
    <row r="137" spans="1:7" ht="12" customHeight="1">
      <c r="A137" s="13" t="s">
        <v>61</v>
      </c>
      <c r="B137" s="7" t="s">
        <v>292</v>
      </c>
      <c r="C137" s="77">
        <f>'1.2 sz.mell.köt.mérl.'!C137+'1.3 sz.mell.önként_mérl.'!C137</f>
        <v>0</v>
      </c>
      <c r="D137" s="77">
        <f>'1.2 sz.mell.köt.mérl.'!D137+'1.3 sz.mell.önként_mérl.'!D137</f>
        <v>0</v>
      </c>
      <c r="E137" s="77">
        <f>'1.2 sz.mell.köt.mérl.'!E137+'1.3 sz.mell.önként_mérl.'!E137</f>
        <v>0</v>
      </c>
      <c r="F137" s="77">
        <f>'1.2 sz.mell.köt.mérl.'!F137+'1.3 sz.mell.önként_mérl.'!F137</f>
        <v>0</v>
      </c>
      <c r="G137" s="77">
        <f>'1.2 sz.mell.köt.mérl.'!G137+'1.3 sz.mell.önként_mérl.'!G137</f>
        <v>0</v>
      </c>
    </row>
    <row r="138" spans="1:7" ht="12" customHeight="1">
      <c r="A138" s="13" t="s">
        <v>62</v>
      </c>
      <c r="B138" s="7" t="s">
        <v>302</v>
      </c>
      <c r="C138" s="77">
        <f>'1.2 sz.mell.köt.mérl.'!C138+'1.3 sz.mell.önként_mérl.'!C138</f>
        <v>0</v>
      </c>
      <c r="D138" s="77">
        <f>'1.2 sz.mell.köt.mérl.'!D138+'1.3 sz.mell.önként_mérl.'!D138</f>
        <v>2896804</v>
      </c>
      <c r="E138" s="77">
        <f>'1.2 sz.mell.köt.mérl.'!E138+'1.3 sz.mell.önként_mérl.'!E138</f>
        <v>0</v>
      </c>
      <c r="F138" s="77">
        <f>'1.2 sz.mell.köt.mérl.'!F138+'1.3 sz.mell.önként_mérl.'!F138</f>
        <v>0</v>
      </c>
      <c r="G138" s="77">
        <f>'1.2 sz.mell.köt.mérl.'!G138+'1.3 sz.mell.önként_mérl.'!G138</f>
        <v>2896804</v>
      </c>
    </row>
    <row r="139" spans="1:7" ht="12" customHeight="1">
      <c r="A139" s="13" t="s">
        <v>203</v>
      </c>
      <c r="B139" s="7" t="s">
        <v>367</v>
      </c>
      <c r="C139" s="77">
        <f>'1.2 sz.mell.köt.mérl.'!C139+'1.3 sz.mell.önként_mérl.'!C139</f>
        <v>125926000</v>
      </c>
      <c r="D139" s="77">
        <f>'1.2 sz.mell.köt.mérl.'!D139+'1.3 sz.mell.önként_mérl.'!D139</f>
        <v>430417</v>
      </c>
      <c r="E139" s="77">
        <f>'1.2 sz.mell.köt.mérl.'!E139+'1.3 sz.mell.önként_mérl.'!E139</f>
        <v>-793147</v>
      </c>
      <c r="F139" s="77">
        <f>'1.2 sz.mell.köt.mérl.'!F139+'1.3 sz.mell.önként_mérl.'!F139</f>
        <v>309165</v>
      </c>
      <c r="G139" s="77">
        <f>'1.2 sz.mell.köt.mérl.'!G139+'1.3 sz.mell.önként_mérl.'!G139</f>
        <v>125872435</v>
      </c>
    </row>
    <row r="140" spans="1:7" ht="12" customHeight="1">
      <c r="A140" s="13" t="s">
        <v>204</v>
      </c>
      <c r="B140" s="7" t="s">
        <v>293</v>
      </c>
      <c r="C140" s="77">
        <f>'1.2 sz.mell.köt.mérl.'!C140+'1.3 sz.mell.önként_mérl.'!C140</f>
        <v>0</v>
      </c>
      <c r="D140" s="77">
        <f>'1.2 sz.mell.köt.mérl.'!D140+'1.3 sz.mell.önként_mérl.'!D140</f>
        <v>0</v>
      </c>
      <c r="E140" s="77">
        <f>'1.2 sz.mell.köt.mérl.'!E140+'1.3 sz.mell.önként_mérl.'!E140</f>
        <v>0</v>
      </c>
      <c r="F140" s="77">
        <f>'1.2 sz.mell.köt.mérl.'!F140+'1.3 sz.mell.önként_mérl.'!F140</f>
        <v>0</v>
      </c>
      <c r="G140" s="77">
        <f>'1.2 sz.mell.köt.mérl.'!G140+'1.3 sz.mell.önként_mérl.'!G140</f>
        <v>0</v>
      </c>
    </row>
    <row r="141" spans="1:7" ht="12" customHeight="1" thickBot="1">
      <c r="A141" s="11" t="s">
        <v>366</v>
      </c>
      <c r="B141" s="5" t="s">
        <v>294</v>
      </c>
      <c r="C141" s="77">
        <f>'1.2 sz.mell.köt.mérl.'!C141+'1.3 sz.mell.önként_mérl.'!C141</f>
        <v>0</v>
      </c>
      <c r="D141" s="77">
        <f>'1.2 sz.mell.köt.mérl.'!D141+'1.3 sz.mell.önként_mérl.'!D141</f>
        <v>0</v>
      </c>
      <c r="E141" s="77">
        <f>'1.2 sz.mell.köt.mérl.'!E141+'1.3 sz.mell.önként_mérl.'!E141</f>
        <v>0</v>
      </c>
      <c r="F141" s="77">
        <f>'1.2 sz.mell.köt.mérl.'!F141+'1.3 sz.mell.önként_mérl.'!F141</f>
        <v>0</v>
      </c>
      <c r="G141" s="77">
        <f>'1.2 sz.mell.köt.mérl.'!G141+'1.3 sz.mell.önként_mérl.'!G141</f>
        <v>0</v>
      </c>
    </row>
    <row r="142" spans="1:7" ht="12" customHeight="1" thickBot="1">
      <c r="A142" s="18" t="s">
        <v>13</v>
      </c>
      <c r="B142" s="48" t="s">
        <v>295</v>
      </c>
      <c r="C142" s="93">
        <f>+C143+C144+C145+C146</f>
        <v>0</v>
      </c>
      <c r="D142" s="93">
        <f>+D143+D144+D145+D146</f>
        <v>0</v>
      </c>
      <c r="E142" s="93">
        <f>+E143+E144+E145+E146</f>
        <v>0</v>
      </c>
      <c r="F142" s="93">
        <f>+F143+F144+F145+F146</f>
        <v>0</v>
      </c>
      <c r="G142" s="93">
        <f>+G143+G144+G145+G146</f>
        <v>0</v>
      </c>
    </row>
    <row r="143" spans="1:7" ht="12" customHeight="1">
      <c r="A143" s="13" t="s">
        <v>103</v>
      </c>
      <c r="B143" s="7" t="s">
        <v>296</v>
      </c>
      <c r="C143" s="77">
        <f>'1.2 sz.mell.köt.mérl.'!C143+'1.3 sz.mell.önként_mérl.'!C143</f>
        <v>0</v>
      </c>
      <c r="D143" s="77">
        <f>'1.2 sz.mell.köt.mérl.'!D143+'1.3 sz.mell.önként_mérl.'!D143</f>
        <v>0</v>
      </c>
      <c r="E143" s="77">
        <f>'1.2 sz.mell.köt.mérl.'!E143+'1.3 sz.mell.önként_mérl.'!E143</f>
        <v>0</v>
      </c>
      <c r="F143" s="77">
        <f>'1.2 sz.mell.köt.mérl.'!F143+'1.3 sz.mell.önként_mérl.'!F143</f>
        <v>0</v>
      </c>
      <c r="G143" s="77">
        <f>'1.2 sz.mell.köt.mérl.'!G143+'1.3 sz.mell.önként_mérl.'!G143</f>
        <v>0</v>
      </c>
    </row>
    <row r="144" spans="1:7" ht="12" customHeight="1">
      <c r="A144" s="13" t="s">
        <v>104</v>
      </c>
      <c r="B144" s="7" t="s">
        <v>297</v>
      </c>
      <c r="C144" s="87">
        <f>'1.2 sz.mell.köt.mérl.'!C144+'1.3 sz.mell.önként_mérl.'!C144</f>
        <v>0</v>
      </c>
      <c r="D144" s="87">
        <f>'1.2 sz.mell.köt.mérl.'!D144+'1.3 sz.mell.önként_mérl.'!D144</f>
        <v>0</v>
      </c>
      <c r="E144" s="87">
        <f>'1.2 sz.mell.köt.mérl.'!E144+'1.3 sz.mell.önként_mérl.'!E144</f>
        <v>0</v>
      </c>
      <c r="F144" s="87">
        <f>'1.2 sz.mell.köt.mérl.'!F144+'1.3 sz.mell.önként_mérl.'!F144</f>
        <v>0</v>
      </c>
      <c r="G144" s="87">
        <f>'1.2 sz.mell.köt.mérl.'!G144+'1.3 sz.mell.önként_mérl.'!G144</f>
        <v>0</v>
      </c>
    </row>
    <row r="145" spans="1:7" ht="12" customHeight="1">
      <c r="A145" s="13" t="s">
        <v>126</v>
      </c>
      <c r="B145" s="7" t="s">
        <v>298</v>
      </c>
      <c r="C145" s="77">
        <f>'1.2 sz.mell.köt.mérl.'!C145+'1.3 sz.mell.önként_mérl.'!C145</f>
        <v>0</v>
      </c>
      <c r="D145" s="77">
        <f>'1.2 sz.mell.köt.mérl.'!D145+'1.3 sz.mell.önként_mérl.'!D145</f>
        <v>0</v>
      </c>
      <c r="E145" s="77">
        <f>'1.2 sz.mell.köt.mérl.'!E145+'1.3 sz.mell.önként_mérl.'!E145</f>
        <v>0</v>
      </c>
      <c r="F145" s="77">
        <f>'1.2 sz.mell.köt.mérl.'!F145+'1.3 sz.mell.önként_mérl.'!F145</f>
        <v>0</v>
      </c>
      <c r="G145" s="77">
        <f>'1.2 sz.mell.köt.mérl.'!G145+'1.3 sz.mell.önként_mérl.'!G145</f>
        <v>0</v>
      </c>
    </row>
    <row r="146" spans="1:7" ht="12" customHeight="1" thickBot="1">
      <c r="A146" s="13" t="s">
        <v>206</v>
      </c>
      <c r="B146" s="7" t="s">
        <v>299</v>
      </c>
      <c r="C146" s="77">
        <f>'1.2 sz.mell.köt.mérl.'!C146+'1.3 sz.mell.önként_mérl.'!C146</f>
        <v>0</v>
      </c>
      <c r="D146" s="77">
        <f>'1.2 sz.mell.köt.mérl.'!D146+'1.3 sz.mell.önként_mérl.'!D146</f>
        <v>0</v>
      </c>
      <c r="E146" s="77">
        <f>'1.2 sz.mell.köt.mérl.'!E146+'1.3 sz.mell.önként_mérl.'!E146</f>
        <v>0</v>
      </c>
      <c r="F146" s="77">
        <f>'1.2 sz.mell.köt.mérl.'!F146+'1.3 sz.mell.önként_mérl.'!F146</f>
        <v>0</v>
      </c>
      <c r="G146" s="77">
        <f>'1.2 sz.mell.köt.mérl.'!G146+'1.3 sz.mell.önként_mérl.'!G146</f>
        <v>0</v>
      </c>
    </row>
    <row r="147" spans="1:11" ht="15" customHeight="1" thickBot="1">
      <c r="A147" s="18" t="s">
        <v>14</v>
      </c>
      <c r="B147" s="48" t="s">
        <v>300</v>
      </c>
      <c r="C147" s="169">
        <f>+C127+C131+C136+C142</f>
        <v>125926000</v>
      </c>
      <c r="D147" s="169">
        <f>+D127+D131+D136+D142</f>
        <v>3327221</v>
      </c>
      <c r="E147" s="169">
        <f>+E127+E131+E136+E142</f>
        <v>-793147</v>
      </c>
      <c r="F147" s="169">
        <f>+F127+F131+F136+F142</f>
        <v>309165</v>
      </c>
      <c r="G147" s="169">
        <f>+G127+G131+G136+G142</f>
        <v>128769239</v>
      </c>
      <c r="H147" s="170"/>
      <c r="I147" s="171"/>
      <c r="J147" s="171"/>
      <c r="K147" s="171"/>
    </row>
    <row r="148" spans="1:7" s="156" customFormat="1" ht="12.75" customHeight="1" thickBot="1">
      <c r="A148" s="82" t="s">
        <v>15</v>
      </c>
      <c r="B148" s="136" t="s">
        <v>301</v>
      </c>
      <c r="C148" s="169">
        <f>+C126+C147</f>
        <v>468204010.3</v>
      </c>
      <c r="D148" s="169">
        <f>+D126+D147</f>
        <v>175963224</v>
      </c>
      <c r="E148" s="169">
        <f>+E126+E147</f>
        <v>-16874137</v>
      </c>
      <c r="F148" s="169">
        <f>+F126+F147</f>
        <v>20694049</v>
      </c>
      <c r="G148" s="169">
        <f>+G126+G147</f>
        <v>647987146.3</v>
      </c>
    </row>
    <row r="149" ht="7.5" customHeight="1"/>
    <row r="150" spans="1:3" ht="15.75">
      <c r="A150" s="346" t="s">
        <v>303</v>
      </c>
      <c r="B150" s="346"/>
      <c r="C150" s="346"/>
    </row>
    <row r="151" spans="1:3" ht="15" customHeight="1" thickBot="1">
      <c r="A151" s="344" t="s">
        <v>88</v>
      </c>
      <c r="B151" s="344"/>
      <c r="C151" s="94" t="s">
        <v>125</v>
      </c>
    </row>
    <row r="152" spans="1:7" ht="13.5" customHeight="1" thickBot="1">
      <c r="A152" s="18">
        <v>1</v>
      </c>
      <c r="B152" s="23" t="s">
        <v>304</v>
      </c>
      <c r="C152" s="84">
        <f>+C62-C126</f>
        <v>-0.30000001192092896</v>
      </c>
      <c r="D152" s="84">
        <f>+D62-D126</f>
        <v>-117537835</v>
      </c>
      <c r="E152" s="84">
        <f>+E62-E126</f>
        <v>0</v>
      </c>
      <c r="F152" s="84">
        <f>+F62-F126</f>
        <v>-1925600</v>
      </c>
      <c r="G152" s="84">
        <f>+G62-G126</f>
        <v>-119463435.30000001</v>
      </c>
    </row>
    <row r="153" spans="1:7" ht="27.75" customHeight="1" thickBot="1">
      <c r="A153" s="18" t="s">
        <v>7</v>
      </c>
      <c r="B153" s="23" t="s">
        <v>305</v>
      </c>
      <c r="C153" s="84">
        <f>+C86-C147</f>
        <v>0</v>
      </c>
      <c r="D153" s="84">
        <f>+D86-D147</f>
        <v>117537835</v>
      </c>
      <c r="E153" s="84">
        <f>+E86-E147</f>
        <v>0</v>
      </c>
      <c r="F153" s="84">
        <f>+F86-F147</f>
        <v>1925600</v>
      </c>
      <c r="G153" s="84">
        <f>+G86-G147</f>
        <v>119463435</v>
      </c>
    </row>
  </sheetData>
  <sheetProtection/>
  <mergeCells count="8">
    <mergeCell ref="A1:G1"/>
    <mergeCell ref="A2:G2"/>
    <mergeCell ref="A3:G3"/>
    <mergeCell ref="A89:G89"/>
    <mergeCell ref="A151:B151"/>
    <mergeCell ref="A4:B4"/>
    <mergeCell ref="A90:B90"/>
    <mergeCell ref="A150:C150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61" r:id="rId1"/>
  <headerFooter alignWithMargins="0">
    <oddFooter>&amp;L"Módosította a 3/2017.(II.23.) önkormányzati rendelet. Hatályos 2016. (XII.31.) napjától."</oddFooter>
  </headerFooter>
  <rowBreaks count="1" manualBreakCount="1">
    <brk id="87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M149"/>
  <sheetViews>
    <sheetView zoomScale="130" zoomScaleNormal="130" zoomScaleSheetLayoutView="85" workbookViewId="0" topLeftCell="A91">
      <selection activeCell="A2" sqref="A2"/>
    </sheetView>
  </sheetViews>
  <sheetFormatPr defaultColWidth="9.00390625" defaultRowHeight="12.75"/>
  <cols>
    <col min="1" max="1" width="19.50390625" style="142" customWidth="1"/>
    <col min="2" max="2" width="66.00390625" style="143" customWidth="1"/>
    <col min="3" max="3" width="15.875" style="144" customWidth="1"/>
    <col min="4" max="4" width="12.625" style="2" bestFit="1" customWidth="1"/>
    <col min="5" max="5" width="12.375" style="2" bestFit="1" customWidth="1"/>
    <col min="6" max="6" width="12.375" style="2" customWidth="1"/>
    <col min="7" max="7" width="12.625" style="2" bestFit="1" customWidth="1"/>
    <col min="8" max="8" width="9.375" style="2" customWidth="1"/>
    <col min="9" max="9" width="11.875" style="2" bestFit="1" customWidth="1"/>
    <col min="10" max="16384" width="9.375" style="2" customWidth="1"/>
  </cols>
  <sheetData>
    <row r="1" spans="1:7" s="1" customFormat="1" ht="16.5" customHeight="1" thickBot="1">
      <c r="A1" s="363" t="s">
        <v>469</v>
      </c>
      <c r="B1" s="363"/>
      <c r="C1" s="363"/>
      <c r="D1" s="363"/>
      <c r="E1" s="363"/>
      <c r="F1" s="363"/>
      <c r="G1" s="363"/>
    </row>
    <row r="2" spans="1:7" s="42" customFormat="1" ht="21" customHeight="1">
      <c r="A2" s="147" t="s">
        <v>44</v>
      </c>
      <c r="B2" s="126" t="s">
        <v>371</v>
      </c>
      <c r="C2" s="232"/>
      <c r="D2" s="232"/>
      <c r="E2" s="296"/>
      <c r="F2" s="296"/>
      <c r="G2" s="202"/>
    </row>
    <row r="3" spans="1:7" s="42" customFormat="1" ht="16.5" thickBot="1">
      <c r="A3" s="61" t="s">
        <v>117</v>
      </c>
      <c r="B3" s="127" t="s">
        <v>389</v>
      </c>
      <c r="C3" s="233"/>
      <c r="D3" s="233"/>
      <c r="E3" s="297"/>
      <c r="F3" s="297"/>
      <c r="G3" s="234"/>
    </row>
    <row r="4" spans="1:7" s="43" customFormat="1" ht="15.75" customHeight="1" thickBot="1">
      <c r="A4" s="62"/>
      <c r="B4" s="62"/>
      <c r="G4" s="323" t="s">
        <v>450</v>
      </c>
    </row>
    <row r="5" spans="1:7" ht="36.75" thickBot="1">
      <c r="A5" s="148" t="s">
        <v>119</v>
      </c>
      <c r="B5" s="63" t="s">
        <v>38</v>
      </c>
      <c r="C5" s="28" t="s">
        <v>383</v>
      </c>
      <c r="D5" s="28" t="s">
        <v>387</v>
      </c>
      <c r="E5" s="28" t="s">
        <v>443</v>
      </c>
      <c r="F5" s="28" t="s">
        <v>455</v>
      </c>
      <c r="G5" s="28" t="s">
        <v>384</v>
      </c>
    </row>
    <row r="6" spans="1:7" s="38" customFormat="1" ht="12.75" customHeight="1" thickBot="1">
      <c r="A6" s="229">
        <v>1</v>
      </c>
      <c r="B6" s="230">
        <v>2</v>
      </c>
      <c r="C6" s="231">
        <v>3</v>
      </c>
      <c r="D6" s="231">
        <v>4</v>
      </c>
      <c r="E6" s="231">
        <v>5</v>
      </c>
      <c r="F6" s="231">
        <v>6</v>
      </c>
      <c r="G6" s="231">
        <v>7</v>
      </c>
    </row>
    <row r="7" spans="1:7" s="38" customFormat="1" ht="15.75" customHeight="1" thickBot="1">
      <c r="A7" s="359" t="s">
        <v>39</v>
      </c>
      <c r="B7" s="360"/>
      <c r="C7" s="360"/>
      <c r="D7" s="360"/>
      <c r="E7" s="360"/>
      <c r="F7" s="360"/>
      <c r="G7" s="361"/>
    </row>
    <row r="8" spans="1:7" s="38" customFormat="1" ht="12" customHeight="1" thickBot="1">
      <c r="A8" s="25" t="s">
        <v>6</v>
      </c>
      <c r="B8" s="19" t="s">
        <v>146</v>
      </c>
      <c r="C8" s="84">
        <f>+C9+C10+C11+C12+C13+C14</f>
        <v>83967160</v>
      </c>
      <c r="D8" s="84">
        <f>+D9+D10+D11+D12+D13+D14</f>
        <v>2179129</v>
      </c>
      <c r="E8" s="84">
        <f>+E9+E10+E11+E12+E13+E14</f>
        <v>1033441</v>
      </c>
      <c r="F8" s="84">
        <f>+F9+F10+F11+F12+F13+F14</f>
        <v>1781193</v>
      </c>
      <c r="G8" s="84">
        <f>+G9+G10+G11+G12+G13+G14</f>
        <v>88960923</v>
      </c>
    </row>
    <row r="9" spans="1:9" s="44" customFormat="1" ht="12" customHeight="1">
      <c r="A9" s="172" t="s">
        <v>63</v>
      </c>
      <c r="B9" s="157" t="s">
        <v>147</v>
      </c>
      <c r="C9" s="235">
        <v>28812695</v>
      </c>
      <c r="D9" s="235">
        <v>586232</v>
      </c>
      <c r="E9" s="298">
        <v>608839</v>
      </c>
      <c r="F9" s="298">
        <v>-988061</v>
      </c>
      <c r="G9" s="85">
        <f aca="true" t="shared" si="0" ref="G9:G14">SUM(C9:F9)</f>
        <v>29019705</v>
      </c>
      <c r="I9" s="337"/>
    </row>
    <row r="10" spans="1:9" s="45" customFormat="1" ht="12" customHeight="1">
      <c r="A10" s="173" t="s">
        <v>64</v>
      </c>
      <c r="B10" s="158" t="s">
        <v>148</v>
      </c>
      <c r="C10" s="236">
        <v>34704666</v>
      </c>
      <c r="D10" s="236">
        <v>112602</v>
      </c>
      <c r="E10" s="299">
        <v>177546</v>
      </c>
      <c r="F10" s="299">
        <v>-290148</v>
      </c>
      <c r="G10" s="86">
        <f t="shared" si="0"/>
        <v>34704666</v>
      </c>
      <c r="I10" s="337"/>
    </row>
    <row r="11" spans="1:9" s="45" customFormat="1" ht="12" customHeight="1">
      <c r="A11" s="173" t="s">
        <v>65</v>
      </c>
      <c r="B11" s="158" t="s">
        <v>149</v>
      </c>
      <c r="C11" s="236">
        <v>17957759</v>
      </c>
      <c r="D11" s="236">
        <v>226322</v>
      </c>
      <c r="E11" s="299">
        <v>73467</v>
      </c>
      <c r="F11" s="299">
        <v>76680</v>
      </c>
      <c r="G11" s="86">
        <f t="shared" si="0"/>
        <v>18334228</v>
      </c>
      <c r="I11" s="337"/>
    </row>
    <row r="12" spans="1:9" s="45" customFormat="1" ht="12" customHeight="1">
      <c r="A12" s="173" t="s">
        <v>66</v>
      </c>
      <c r="B12" s="158" t="s">
        <v>150</v>
      </c>
      <c r="C12" s="236">
        <v>2492040</v>
      </c>
      <c r="D12" s="236"/>
      <c r="E12" s="299">
        <v>173589</v>
      </c>
      <c r="F12" s="299"/>
      <c r="G12" s="86">
        <f t="shared" si="0"/>
        <v>2665629</v>
      </c>
      <c r="I12" s="337"/>
    </row>
    <row r="13" spans="1:9" s="45" customFormat="1" ht="12" customHeight="1">
      <c r="A13" s="173" t="s">
        <v>83</v>
      </c>
      <c r="B13" s="158" t="s">
        <v>151</v>
      </c>
      <c r="C13" s="236"/>
      <c r="D13" s="236">
        <v>1253973</v>
      </c>
      <c r="E13" s="299"/>
      <c r="F13" s="299"/>
      <c r="G13" s="86">
        <f t="shared" si="0"/>
        <v>1253973</v>
      </c>
      <c r="I13" s="337"/>
    </row>
    <row r="14" spans="1:9" s="44" customFormat="1" ht="12" customHeight="1" thickBot="1">
      <c r="A14" s="174" t="s">
        <v>67</v>
      </c>
      <c r="B14" s="159" t="s">
        <v>152</v>
      </c>
      <c r="C14" s="237"/>
      <c r="D14" s="237"/>
      <c r="E14" s="300"/>
      <c r="F14" s="300">
        <v>2982722</v>
      </c>
      <c r="G14" s="92">
        <f t="shared" si="0"/>
        <v>2982722</v>
      </c>
      <c r="I14" s="337"/>
    </row>
    <row r="15" spans="1:7" s="44" customFormat="1" ht="12" customHeight="1" thickBot="1">
      <c r="A15" s="25" t="s">
        <v>7</v>
      </c>
      <c r="B15" s="79" t="s">
        <v>153</v>
      </c>
      <c r="C15" s="84">
        <v>22208260</v>
      </c>
      <c r="D15" s="84">
        <f>+D16+D17+D18+D19+D20</f>
        <v>24681094</v>
      </c>
      <c r="E15" s="84">
        <f>+E16+E17+E18+E19+E20</f>
        <v>2557436</v>
      </c>
      <c r="F15" s="84"/>
      <c r="G15" s="84">
        <f>+G16+G17+G18+G19+G20</f>
        <v>49446790</v>
      </c>
    </row>
    <row r="16" spans="1:7" s="44" customFormat="1" ht="12" customHeight="1">
      <c r="A16" s="172" t="s">
        <v>69</v>
      </c>
      <c r="B16" s="157" t="s">
        <v>154</v>
      </c>
      <c r="C16" s="235"/>
      <c r="D16" s="235">
        <v>8451256</v>
      </c>
      <c r="E16" s="298"/>
      <c r="F16" s="298"/>
      <c r="G16" s="85">
        <f aca="true" t="shared" si="1" ref="G16:G21">SUM(C16:F16)</f>
        <v>8451256</v>
      </c>
    </row>
    <row r="17" spans="1:7" s="44" customFormat="1" ht="12" customHeight="1">
      <c r="A17" s="173" t="s">
        <v>70</v>
      </c>
      <c r="B17" s="158" t="s">
        <v>155</v>
      </c>
      <c r="C17" s="236"/>
      <c r="D17" s="236"/>
      <c r="E17" s="299"/>
      <c r="F17" s="299"/>
      <c r="G17" s="86">
        <f t="shared" si="1"/>
        <v>0</v>
      </c>
    </row>
    <row r="18" spans="1:7" s="44" customFormat="1" ht="12" customHeight="1">
      <c r="A18" s="173" t="s">
        <v>71</v>
      </c>
      <c r="B18" s="158" t="s">
        <v>357</v>
      </c>
      <c r="C18" s="236"/>
      <c r="D18" s="236"/>
      <c r="E18" s="299"/>
      <c r="F18" s="299"/>
      <c r="G18" s="86">
        <f t="shared" si="1"/>
        <v>0</v>
      </c>
    </row>
    <row r="19" spans="1:7" s="44" customFormat="1" ht="12" customHeight="1">
      <c r="A19" s="173" t="s">
        <v>72</v>
      </c>
      <c r="B19" s="158" t="s">
        <v>358</v>
      </c>
      <c r="C19" s="236"/>
      <c r="D19" s="236"/>
      <c r="E19" s="299"/>
      <c r="F19" s="299"/>
      <c r="G19" s="86">
        <f t="shared" si="1"/>
        <v>0</v>
      </c>
    </row>
    <row r="20" spans="1:7" s="44" customFormat="1" ht="12" customHeight="1">
      <c r="A20" s="173" t="s">
        <v>73</v>
      </c>
      <c r="B20" s="158" t="s">
        <v>156</v>
      </c>
      <c r="C20" s="236">
        <v>22208260</v>
      </c>
      <c r="D20" s="236">
        <v>16229838</v>
      </c>
      <c r="E20" s="299">
        <v>2557436</v>
      </c>
      <c r="F20" s="299">
        <f>'[3]összesítő-onkormanyzat'!$S$27</f>
        <v>0</v>
      </c>
      <c r="G20" s="86">
        <f t="shared" si="1"/>
        <v>40995534</v>
      </c>
    </row>
    <row r="21" spans="1:7" s="45" customFormat="1" ht="12" customHeight="1" thickBot="1">
      <c r="A21" s="174" t="s">
        <v>79</v>
      </c>
      <c r="B21" s="159" t="s">
        <v>157</v>
      </c>
      <c r="C21" s="237"/>
      <c r="D21" s="237"/>
      <c r="E21" s="300"/>
      <c r="F21" s="300"/>
      <c r="G21" s="92">
        <f t="shared" si="1"/>
        <v>0</v>
      </c>
    </row>
    <row r="22" spans="1:7" s="45" customFormat="1" ht="12" customHeight="1" thickBot="1">
      <c r="A22" s="25" t="s">
        <v>8</v>
      </c>
      <c r="B22" s="19" t="s">
        <v>158</v>
      </c>
      <c r="C22" s="84">
        <v>0</v>
      </c>
      <c r="D22" s="84">
        <f>+D23+D24+D25+D26+D27</f>
        <v>1115544</v>
      </c>
      <c r="E22" s="84">
        <f>+E23+E24+E25+E26+E27</f>
        <v>0</v>
      </c>
      <c r="F22" s="84">
        <f>+F23+F24+F25+F26+F27</f>
        <v>6000000</v>
      </c>
      <c r="G22" s="84">
        <f>+G23+G24+G25+G26+G27</f>
        <v>7115544</v>
      </c>
    </row>
    <row r="23" spans="1:7" s="45" customFormat="1" ht="12" customHeight="1">
      <c r="A23" s="172" t="s">
        <v>52</v>
      </c>
      <c r="B23" s="157" t="s">
        <v>159</v>
      </c>
      <c r="C23" s="235"/>
      <c r="D23" s="235">
        <v>1115544</v>
      </c>
      <c r="E23" s="298"/>
      <c r="F23" s="302">
        <f>'[3]összesítő-onkormanyzat'!$W$27</f>
        <v>6000000</v>
      </c>
      <c r="G23" s="85">
        <f aca="true" t="shared" si="2" ref="G23:G28">SUM(C23:F23)</f>
        <v>7115544</v>
      </c>
    </row>
    <row r="24" spans="1:7" s="44" customFormat="1" ht="12" customHeight="1">
      <c r="A24" s="173" t="s">
        <v>53</v>
      </c>
      <c r="B24" s="158" t="s">
        <v>160</v>
      </c>
      <c r="C24" s="236"/>
      <c r="D24" s="236"/>
      <c r="E24" s="299"/>
      <c r="F24" s="299"/>
      <c r="G24" s="86">
        <f t="shared" si="2"/>
        <v>0</v>
      </c>
    </row>
    <row r="25" spans="1:7" s="45" customFormat="1" ht="12" customHeight="1">
      <c r="A25" s="173" t="s">
        <v>54</v>
      </c>
      <c r="B25" s="158" t="s">
        <v>359</v>
      </c>
      <c r="C25" s="236"/>
      <c r="D25" s="236"/>
      <c r="E25" s="299"/>
      <c r="F25" s="299"/>
      <c r="G25" s="86">
        <f t="shared" si="2"/>
        <v>0</v>
      </c>
    </row>
    <row r="26" spans="1:7" s="45" customFormat="1" ht="12" customHeight="1">
      <c r="A26" s="173" t="s">
        <v>55</v>
      </c>
      <c r="B26" s="158" t="s">
        <v>360</v>
      </c>
      <c r="C26" s="236"/>
      <c r="D26" s="236"/>
      <c r="E26" s="299"/>
      <c r="F26" s="299"/>
      <c r="G26" s="86">
        <f t="shared" si="2"/>
        <v>0</v>
      </c>
    </row>
    <row r="27" spans="1:7" s="45" customFormat="1" ht="12" customHeight="1">
      <c r="A27" s="173" t="s">
        <v>93</v>
      </c>
      <c r="B27" s="158" t="s">
        <v>161</v>
      </c>
      <c r="C27" s="236"/>
      <c r="D27" s="236"/>
      <c r="E27" s="299"/>
      <c r="F27" s="299"/>
      <c r="G27" s="86">
        <f t="shared" si="2"/>
        <v>0</v>
      </c>
    </row>
    <row r="28" spans="1:7" s="45" customFormat="1" ht="12" customHeight="1" thickBot="1">
      <c r="A28" s="174" t="s">
        <v>94</v>
      </c>
      <c r="B28" s="159" t="s">
        <v>162</v>
      </c>
      <c r="C28" s="237"/>
      <c r="D28" s="237"/>
      <c r="E28" s="300"/>
      <c r="F28" s="300"/>
      <c r="G28" s="92">
        <f t="shared" si="2"/>
        <v>0</v>
      </c>
    </row>
    <row r="29" spans="1:7" s="45" customFormat="1" ht="12" customHeight="1" thickBot="1">
      <c r="A29" s="25" t="s">
        <v>95</v>
      </c>
      <c r="B29" s="19" t="s">
        <v>163</v>
      </c>
      <c r="C29" s="90">
        <v>140200000</v>
      </c>
      <c r="D29" s="90">
        <f>+D30+D33+D34+D35</f>
        <v>0</v>
      </c>
      <c r="E29" s="90">
        <f>+E30+E33+E34+E35</f>
        <v>0</v>
      </c>
      <c r="F29" s="90"/>
      <c r="G29" s="90">
        <f>+G30+G33+G34+G35</f>
        <v>140200000</v>
      </c>
    </row>
    <row r="30" spans="1:7" s="45" customFormat="1" ht="12" customHeight="1">
      <c r="A30" s="172" t="s">
        <v>164</v>
      </c>
      <c r="B30" s="157" t="s">
        <v>170</v>
      </c>
      <c r="C30" s="238">
        <v>133000000</v>
      </c>
      <c r="D30" s="238"/>
      <c r="E30" s="301"/>
      <c r="F30" s="301"/>
      <c r="G30" s="239">
        <f aca="true" t="shared" si="3" ref="G30:G35">SUM(C30:F30)</f>
        <v>133000000</v>
      </c>
    </row>
    <row r="31" spans="1:7" s="45" customFormat="1" ht="12" customHeight="1">
      <c r="A31" s="173" t="s">
        <v>165</v>
      </c>
      <c r="B31" s="158" t="s">
        <v>171</v>
      </c>
      <c r="C31" s="236">
        <v>27000000</v>
      </c>
      <c r="D31" s="236"/>
      <c r="E31" s="299"/>
      <c r="F31" s="299"/>
      <c r="G31" s="86">
        <f t="shared" si="3"/>
        <v>27000000</v>
      </c>
    </row>
    <row r="32" spans="1:7" s="45" customFormat="1" ht="12" customHeight="1">
      <c r="A32" s="173" t="s">
        <v>166</v>
      </c>
      <c r="B32" s="158" t="s">
        <v>172</v>
      </c>
      <c r="C32" s="236">
        <v>106000000</v>
      </c>
      <c r="D32" s="236"/>
      <c r="E32" s="299"/>
      <c r="F32" s="299"/>
      <c r="G32" s="86">
        <f t="shared" si="3"/>
        <v>106000000</v>
      </c>
    </row>
    <row r="33" spans="1:7" s="45" customFormat="1" ht="12" customHeight="1">
      <c r="A33" s="173" t="s">
        <v>167</v>
      </c>
      <c r="B33" s="158" t="s">
        <v>173</v>
      </c>
      <c r="C33" s="236">
        <v>6400000</v>
      </c>
      <c r="D33" s="236"/>
      <c r="E33" s="299"/>
      <c r="F33" s="299"/>
      <c r="G33" s="86">
        <f t="shared" si="3"/>
        <v>6400000</v>
      </c>
    </row>
    <row r="34" spans="1:7" s="45" customFormat="1" ht="12" customHeight="1">
      <c r="A34" s="173" t="s">
        <v>168</v>
      </c>
      <c r="B34" s="158" t="s">
        <v>174</v>
      </c>
      <c r="C34" s="236">
        <v>800000</v>
      </c>
      <c r="D34" s="236"/>
      <c r="E34" s="299"/>
      <c r="F34" s="299"/>
      <c r="G34" s="86">
        <f t="shared" si="3"/>
        <v>800000</v>
      </c>
    </row>
    <row r="35" spans="1:7" s="45" customFormat="1" ht="12" customHeight="1" thickBot="1">
      <c r="A35" s="174" t="s">
        <v>169</v>
      </c>
      <c r="B35" s="159" t="s">
        <v>175</v>
      </c>
      <c r="C35" s="237"/>
      <c r="D35" s="237"/>
      <c r="E35" s="300"/>
      <c r="F35" s="300"/>
      <c r="G35" s="92">
        <f t="shared" si="3"/>
        <v>0</v>
      </c>
    </row>
    <row r="36" spans="1:7" s="45" customFormat="1" ht="12" customHeight="1" thickBot="1">
      <c r="A36" s="25" t="s">
        <v>10</v>
      </c>
      <c r="B36" s="19" t="s">
        <v>176</v>
      </c>
      <c r="C36" s="84">
        <v>20117000</v>
      </c>
      <c r="D36" s="84">
        <f>SUM(D37:D46)</f>
        <v>4720000</v>
      </c>
      <c r="E36" s="84">
        <f>SUM(E37:E46)</f>
        <v>-2707000</v>
      </c>
      <c r="F36" s="84">
        <f>SUM(F37:F46)</f>
        <v>7534000</v>
      </c>
      <c r="G36" s="84">
        <f>SUM(G37:G46)</f>
        <v>29664000</v>
      </c>
    </row>
    <row r="37" spans="1:7" s="45" customFormat="1" ht="12" customHeight="1">
      <c r="A37" s="172" t="s">
        <v>56</v>
      </c>
      <c r="B37" s="157" t="s">
        <v>179</v>
      </c>
      <c r="C37" s="235"/>
      <c r="D37" s="235"/>
      <c r="E37" s="298"/>
      <c r="F37" s="298"/>
      <c r="G37" s="85">
        <f aca="true" t="shared" si="4" ref="G37:G43">SUM(C37:F37)</f>
        <v>0</v>
      </c>
    </row>
    <row r="38" spans="1:7" s="45" customFormat="1" ht="12" customHeight="1">
      <c r="A38" s="173" t="s">
        <v>57</v>
      </c>
      <c r="B38" s="158" t="s">
        <v>180</v>
      </c>
      <c r="C38" s="236">
        <v>13538000</v>
      </c>
      <c r="D38" s="236"/>
      <c r="E38" s="299"/>
      <c r="F38" s="299"/>
      <c r="G38" s="86">
        <f t="shared" si="4"/>
        <v>13538000</v>
      </c>
    </row>
    <row r="39" spans="1:7" s="45" customFormat="1" ht="12" customHeight="1">
      <c r="A39" s="173" t="s">
        <v>58</v>
      </c>
      <c r="B39" s="158" t="s">
        <v>181</v>
      </c>
      <c r="C39" s="236">
        <v>0</v>
      </c>
      <c r="D39" s="236">
        <v>315000</v>
      </c>
      <c r="E39" s="299"/>
      <c r="F39" s="299"/>
      <c r="G39" s="86">
        <f t="shared" si="4"/>
        <v>315000</v>
      </c>
    </row>
    <row r="40" spans="1:7" s="45" customFormat="1" ht="12" customHeight="1">
      <c r="A40" s="173" t="s">
        <v>97</v>
      </c>
      <c r="B40" s="158" t="s">
        <v>182</v>
      </c>
      <c r="C40" s="236"/>
      <c r="D40" s="236"/>
      <c r="E40" s="299"/>
      <c r="F40" s="299"/>
      <c r="G40" s="86">
        <f t="shared" si="4"/>
        <v>0</v>
      </c>
    </row>
    <row r="41" spans="1:7" s="45" customFormat="1" ht="12" customHeight="1">
      <c r="A41" s="173" t="s">
        <v>98</v>
      </c>
      <c r="B41" s="158" t="s">
        <v>183</v>
      </c>
      <c r="C41" s="236">
        <v>3150000</v>
      </c>
      <c r="D41" s="236"/>
      <c r="E41" s="299"/>
      <c r="F41" s="299"/>
      <c r="G41" s="86">
        <f t="shared" si="4"/>
        <v>3150000</v>
      </c>
    </row>
    <row r="42" spans="1:7" s="45" customFormat="1" ht="12" customHeight="1" thickBot="1">
      <c r="A42" s="174" t="s">
        <v>99</v>
      </c>
      <c r="B42" s="159" t="s">
        <v>184</v>
      </c>
      <c r="C42" s="326">
        <v>3429000</v>
      </c>
      <c r="D42" s="326">
        <v>85000</v>
      </c>
      <c r="E42" s="327"/>
      <c r="F42" s="327"/>
      <c r="G42" s="88">
        <f t="shared" si="4"/>
        <v>3514000</v>
      </c>
    </row>
    <row r="43" spans="1:7" s="45" customFormat="1" ht="12" customHeight="1">
      <c r="A43" s="181" t="s">
        <v>100</v>
      </c>
      <c r="B43" s="334" t="s">
        <v>185</v>
      </c>
      <c r="C43" s="235"/>
      <c r="D43" s="235">
        <v>4320000</v>
      </c>
      <c r="E43" s="298">
        <v>-2707000</v>
      </c>
      <c r="F43" s="298">
        <f>'[3]összesítő-onkormanyzat'!$Q$27</f>
        <v>7534000</v>
      </c>
      <c r="G43" s="85">
        <f t="shared" si="4"/>
        <v>9147000</v>
      </c>
    </row>
    <row r="44" spans="1:7" s="45" customFormat="1" ht="12" customHeight="1">
      <c r="A44" s="173" t="s">
        <v>101</v>
      </c>
      <c r="B44" s="158" t="s">
        <v>186</v>
      </c>
      <c r="C44" s="236"/>
      <c r="D44" s="236"/>
      <c r="E44" s="299"/>
      <c r="F44" s="299"/>
      <c r="G44" s="86">
        <f>SUM(C44:E44)</f>
        <v>0</v>
      </c>
    </row>
    <row r="45" spans="1:7" s="45" customFormat="1" ht="12" customHeight="1">
      <c r="A45" s="173" t="s">
        <v>177</v>
      </c>
      <c r="B45" s="158" t="s">
        <v>187</v>
      </c>
      <c r="C45" s="240"/>
      <c r="D45" s="240"/>
      <c r="E45" s="302"/>
      <c r="F45" s="302"/>
      <c r="G45" s="89">
        <f>SUM(C45:F45)</f>
        <v>0</v>
      </c>
    </row>
    <row r="46" spans="1:7" s="45" customFormat="1" ht="12" customHeight="1" thickBot="1">
      <c r="A46" s="174" t="s">
        <v>178</v>
      </c>
      <c r="B46" s="159" t="s">
        <v>188</v>
      </c>
      <c r="C46" s="241"/>
      <c r="D46" s="241"/>
      <c r="E46" s="303"/>
      <c r="F46" s="303"/>
      <c r="G46" s="242">
        <f>SUM(C46:F46)</f>
        <v>0</v>
      </c>
    </row>
    <row r="47" spans="1:7" s="45" customFormat="1" ht="12" customHeight="1" thickBot="1">
      <c r="A47" s="25" t="s">
        <v>11</v>
      </c>
      <c r="B47" s="19" t="s">
        <v>189</v>
      </c>
      <c r="C47" s="84">
        <f>SUM(C48:C52)</f>
        <v>0</v>
      </c>
      <c r="D47" s="84">
        <f>SUM(D48:D52)</f>
        <v>0</v>
      </c>
      <c r="E47" s="84">
        <f>SUM(E48:E52)</f>
        <v>0</v>
      </c>
      <c r="F47" s="84">
        <f>SUM(F48:F52)</f>
        <v>476087</v>
      </c>
      <c r="G47" s="84">
        <f>SUM(C47:F47)</f>
        <v>476087</v>
      </c>
    </row>
    <row r="48" spans="1:7" s="45" customFormat="1" ht="12" customHeight="1">
      <c r="A48" s="172" t="s">
        <v>59</v>
      </c>
      <c r="B48" s="157" t="s">
        <v>193</v>
      </c>
      <c r="C48" s="243"/>
      <c r="D48" s="243"/>
      <c r="E48" s="304"/>
      <c r="F48" s="304"/>
      <c r="G48" s="244">
        <f>SUM(C48:F48)</f>
        <v>0</v>
      </c>
    </row>
    <row r="49" spans="1:7" s="45" customFormat="1" ht="12" customHeight="1">
      <c r="A49" s="173" t="s">
        <v>60</v>
      </c>
      <c r="B49" s="158" t="s">
        <v>194</v>
      </c>
      <c r="C49" s="240"/>
      <c r="D49" s="240"/>
      <c r="E49" s="302"/>
      <c r="F49" s="302"/>
      <c r="G49" s="89">
        <f>SUM(C49:F49)</f>
        <v>0</v>
      </c>
    </row>
    <row r="50" spans="1:7" s="45" customFormat="1" ht="12" customHeight="1">
      <c r="A50" s="173" t="s">
        <v>190</v>
      </c>
      <c r="B50" s="158" t="s">
        <v>195</v>
      </c>
      <c r="C50" s="240"/>
      <c r="D50" s="240"/>
      <c r="E50" s="302"/>
      <c r="F50" s="302"/>
      <c r="G50" s="89">
        <f>SUM(C50:E50)</f>
        <v>0</v>
      </c>
    </row>
    <row r="51" spans="1:7" s="45" customFormat="1" ht="12" customHeight="1">
      <c r="A51" s="173" t="s">
        <v>191</v>
      </c>
      <c r="B51" s="158" t="s">
        <v>196</v>
      </c>
      <c r="C51" s="240"/>
      <c r="D51" s="240"/>
      <c r="E51" s="302"/>
      <c r="F51" s="302"/>
      <c r="G51" s="89">
        <f>SUM(C51:F51)</f>
        <v>0</v>
      </c>
    </row>
    <row r="52" spans="1:7" s="45" customFormat="1" ht="12" customHeight="1" thickBot="1">
      <c r="A52" s="174" t="s">
        <v>192</v>
      </c>
      <c r="B52" s="159" t="s">
        <v>197</v>
      </c>
      <c r="C52" s="241"/>
      <c r="D52" s="241"/>
      <c r="E52" s="303"/>
      <c r="F52" s="303">
        <f>'[3]összesítő-onkormanyzat'!$U$27</f>
        <v>476087</v>
      </c>
      <c r="G52" s="242">
        <f>SUM(C52:F52)</f>
        <v>476087</v>
      </c>
    </row>
    <row r="53" spans="1:7" s="45" customFormat="1" ht="12" customHeight="1" thickBot="1">
      <c r="A53" s="25" t="s">
        <v>102</v>
      </c>
      <c r="B53" s="19" t="s">
        <v>198</v>
      </c>
      <c r="C53" s="84">
        <f>SUM(C54:C56)</f>
        <v>0</v>
      </c>
      <c r="D53" s="84">
        <f>SUM(D54:D56)</f>
        <v>0</v>
      </c>
      <c r="E53" s="84">
        <f>SUM(E54:E56)</f>
        <v>0</v>
      </c>
      <c r="F53" s="84"/>
      <c r="G53" s="84">
        <f>SUM(C53:F53)</f>
        <v>0</v>
      </c>
    </row>
    <row r="54" spans="1:7" s="45" customFormat="1" ht="12" customHeight="1">
      <c r="A54" s="172" t="s">
        <v>61</v>
      </c>
      <c r="B54" s="157" t="s">
        <v>199</v>
      </c>
      <c r="C54" s="235"/>
      <c r="D54" s="235"/>
      <c r="E54" s="298"/>
      <c r="F54" s="298"/>
      <c r="G54" s="85">
        <f>SUM(C54:F54)</f>
        <v>0</v>
      </c>
    </row>
    <row r="55" spans="1:7" s="45" customFormat="1" ht="12" customHeight="1">
      <c r="A55" s="173" t="s">
        <v>62</v>
      </c>
      <c r="B55" s="158" t="s">
        <v>361</v>
      </c>
      <c r="C55" s="236"/>
      <c r="D55" s="236"/>
      <c r="E55" s="299"/>
      <c r="F55" s="299"/>
      <c r="G55" s="86">
        <f>SUM(C55:E55)</f>
        <v>0</v>
      </c>
    </row>
    <row r="56" spans="1:7" s="45" customFormat="1" ht="12" customHeight="1">
      <c r="A56" s="173" t="s">
        <v>203</v>
      </c>
      <c r="B56" s="158" t="s">
        <v>201</v>
      </c>
      <c r="C56" s="236"/>
      <c r="D56" s="236"/>
      <c r="E56" s="299"/>
      <c r="F56" s="299"/>
      <c r="G56" s="86">
        <f>SUM(C56:E56)</f>
        <v>0</v>
      </c>
    </row>
    <row r="57" spans="1:7" s="45" customFormat="1" ht="12" customHeight="1" thickBot="1">
      <c r="A57" s="174" t="s">
        <v>204</v>
      </c>
      <c r="B57" s="159" t="s">
        <v>202</v>
      </c>
      <c r="C57" s="237"/>
      <c r="D57" s="237"/>
      <c r="E57" s="300"/>
      <c r="F57" s="300"/>
      <c r="G57" s="92">
        <f>SUM(C57:E57)</f>
        <v>0</v>
      </c>
    </row>
    <row r="58" spans="1:7" s="45" customFormat="1" ht="12" customHeight="1" thickBot="1">
      <c r="A58" s="25" t="s">
        <v>13</v>
      </c>
      <c r="B58" s="79" t="s">
        <v>205</v>
      </c>
      <c r="C58" s="84">
        <f>SUM(C59:C61)</f>
        <v>0</v>
      </c>
      <c r="D58" s="84">
        <f>SUM(D59:D61)</f>
        <v>13218691</v>
      </c>
      <c r="E58" s="84">
        <f>SUM(E59:E61)</f>
        <v>-13218691</v>
      </c>
      <c r="F58" s="84"/>
      <c r="G58" s="84">
        <f>SUM(G59:G61)</f>
        <v>0</v>
      </c>
    </row>
    <row r="59" spans="1:7" s="45" customFormat="1" ht="12" customHeight="1">
      <c r="A59" s="172" t="s">
        <v>103</v>
      </c>
      <c r="B59" s="157" t="s">
        <v>207</v>
      </c>
      <c r="C59" s="328"/>
      <c r="D59" s="328"/>
      <c r="E59" s="329"/>
      <c r="F59" s="329"/>
      <c r="G59" s="197">
        <f>SUM(C59:E59)</f>
        <v>0</v>
      </c>
    </row>
    <row r="60" spans="1:7" s="45" customFormat="1" ht="12" customHeight="1">
      <c r="A60" s="173" t="s">
        <v>104</v>
      </c>
      <c r="B60" s="158" t="s">
        <v>362</v>
      </c>
      <c r="C60" s="240"/>
      <c r="D60" s="240"/>
      <c r="E60" s="302"/>
      <c r="F60" s="302"/>
      <c r="G60" s="89">
        <f>SUM(C60:E60)</f>
        <v>0</v>
      </c>
    </row>
    <row r="61" spans="1:7" s="45" customFormat="1" ht="12" customHeight="1">
      <c r="A61" s="173" t="s">
        <v>126</v>
      </c>
      <c r="B61" s="158" t="s">
        <v>208</v>
      </c>
      <c r="C61" s="240"/>
      <c r="D61" s="240">
        <v>13218691</v>
      </c>
      <c r="E61" s="302">
        <v>-13218691</v>
      </c>
      <c r="F61" s="302"/>
      <c r="G61" s="89">
        <f>SUM(C61:E61)</f>
        <v>0</v>
      </c>
    </row>
    <row r="62" spans="1:7" s="45" customFormat="1" ht="12" customHeight="1" thickBot="1">
      <c r="A62" s="174" t="s">
        <v>206</v>
      </c>
      <c r="B62" s="159" t="s">
        <v>209</v>
      </c>
      <c r="C62" s="241"/>
      <c r="D62" s="241"/>
      <c r="E62" s="303"/>
      <c r="F62" s="303"/>
      <c r="G62" s="242">
        <f>SUM(C62:E62)</f>
        <v>0</v>
      </c>
    </row>
    <row r="63" spans="1:7" s="45" customFormat="1" ht="12" customHeight="1" thickBot="1">
      <c r="A63" s="25" t="s">
        <v>14</v>
      </c>
      <c r="B63" s="19" t="s">
        <v>210</v>
      </c>
      <c r="C63" s="90">
        <f>+C8+C15+C22+C29+C36+C47+C53+C58</f>
        <v>266492420</v>
      </c>
      <c r="D63" s="90">
        <f>+D8+D15+D22+D29+D36+D47+D53+D58</f>
        <v>45914458</v>
      </c>
      <c r="E63" s="90">
        <f>+E8+E15+E22+E29+E36+E47+E53+E58</f>
        <v>-12334814</v>
      </c>
      <c r="F63" s="90">
        <f>+F8+F15+F22+F29+F36+F47+F53+F58</f>
        <v>15791280</v>
      </c>
      <c r="G63" s="90">
        <f>+G8+G15+G22+G29+G36+G47+G53+G58</f>
        <v>315863344</v>
      </c>
    </row>
    <row r="64" spans="1:7" s="45" customFormat="1" ht="12" customHeight="1" thickBot="1">
      <c r="A64" s="175" t="s">
        <v>330</v>
      </c>
      <c r="B64" s="79" t="s">
        <v>212</v>
      </c>
      <c r="C64" s="84">
        <f>SUM(C65:C67)</f>
        <v>0</v>
      </c>
      <c r="D64" s="84">
        <f>SUM(D65:D67)</f>
        <v>0</v>
      </c>
      <c r="E64" s="84">
        <f>SUM(E65:E67)</f>
        <v>0</v>
      </c>
      <c r="F64" s="84">
        <f>SUM(F65:F67)</f>
        <v>1925600</v>
      </c>
      <c r="G64" s="84">
        <f>SUM(G65:G67)</f>
        <v>1925600</v>
      </c>
    </row>
    <row r="65" spans="1:7" s="45" customFormat="1" ht="12" customHeight="1">
      <c r="A65" s="172" t="s">
        <v>245</v>
      </c>
      <c r="B65" s="157" t="s">
        <v>213</v>
      </c>
      <c r="C65" s="243"/>
      <c r="D65" s="243"/>
      <c r="E65" s="304"/>
      <c r="F65" s="304">
        <f>'[3]összesítő-onkormanyzat'!$Y$27</f>
        <v>1925600</v>
      </c>
      <c r="G65" s="85">
        <f>SUM(C65:F65)</f>
        <v>1925600</v>
      </c>
    </row>
    <row r="66" spans="1:7" s="45" customFormat="1" ht="12" customHeight="1">
      <c r="A66" s="173" t="s">
        <v>254</v>
      </c>
      <c r="B66" s="158" t="s">
        <v>214</v>
      </c>
      <c r="C66" s="240"/>
      <c r="D66" s="240"/>
      <c r="E66" s="302"/>
      <c r="F66" s="302"/>
      <c r="G66" s="89">
        <f>SUM(C66:E66)</f>
        <v>0</v>
      </c>
    </row>
    <row r="67" spans="1:7" s="45" customFormat="1" ht="12" customHeight="1" thickBot="1">
      <c r="A67" s="174" t="s">
        <v>255</v>
      </c>
      <c r="B67" s="161" t="s">
        <v>215</v>
      </c>
      <c r="C67" s="241"/>
      <c r="D67" s="241"/>
      <c r="E67" s="303"/>
      <c r="F67" s="303"/>
      <c r="G67" s="242">
        <f>SUM(C67:E67)</f>
        <v>0</v>
      </c>
    </row>
    <row r="68" spans="1:7" s="45" customFormat="1" ht="12" customHeight="1" thickBot="1">
      <c r="A68" s="175" t="s">
        <v>216</v>
      </c>
      <c r="B68" s="79" t="s">
        <v>217</v>
      </c>
      <c r="C68" s="84">
        <f>SUM(C69:C72)</f>
        <v>0</v>
      </c>
      <c r="D68" s="84">
        <f>SUM(D69:D72)</f>
        <v>0</v>
      </c>
      <c r="E68" s="84">
        <f>SUM(E69:E72)</f>
        <v>0</v>
      </c>
      <c r="F68" s="84"/>
      <c r="G68" s="84">
        <f>SUM(G69:G72)</f>
        <v>0</v>
      </c>
    </row>
    <row r="69" spans="1:7" s="45" customFormat="1" ht="12" customHeight="1">
      <c r="A69" s="172" t="s">
        <v>84</v>
      </c>
      <c r="B69" s="157" t="s">
        <v>218</v>
      </c>
      <c r="C69" s="243"/>
      <c r="D69" s="243"/>
      <c r="E69" s="304"/>
      <c r="F69" s="304"/>
      <c r="G69" s="244">
        <f>SUM(C69:E69)</f>
        <v>0</v>
      </c>
    </row>
    <row r="70" spans="1:7" s="45" customFormat="1" ht="12" customHeight="1">
      <c r="A70" s="173" t="s">
        <v>85</v>
      </c>
      <c r="B70" s="158" t="s">
        <v>219</v>
      </c>
      <c r="C70" s="240"/>
      <c r="D70" s="240"/>
      <c r="E70" s="302"/>
      <c r="F70" s="302"/>
      <c r="G70" s="89">
        <f>SUM(C70:E70)</f>
        <v>0</v>
      </c>
    </row>
    <row r="71" spans="1:7" s="45" customFormat="1" ht="12" customHeight="1">
      <c r="A71" s="173" t="s">
        <v>246</v>
      </c>
      <c r="B71" s="158" t="s">
        <v>220</v>
      </c>
      <c r="C71" s="240"/>
      <c r="D71" s="240"/>
      <c r="E71" s="302"/>
      <c r="F71" s="302"/>
      <c r="G71" s="89">
        <f>SUM(C71:E71)</f>
        <v>0</v>
      </c>
    </row>
    <row r="72" spans="1:7" s="45" customFormat="1" ht="12" customHeight="1" thickBot="1">
      <c r="A72" s="174" t="s">
        <v>247</v>
      </c>
      <c r="B72" s="159" t="s">
        <v>221</v>
      </c>
      <c r="C72" s="241"/>
      <c r="D72" s="241"/>
      <c r="E72" s="303"/>
      <c r="F72" s="303"/>
      <c r="G72" s="242">
        <f>SUM(C72:E72)</f>
        <v>0</v>
      </c>
    </row>
    <row r="73" spans="1:7" s="45" customFormat="1" ht="12" customHeight="1" thickBot="1">
      <c r="A73" s="175" t="s">
        <v>222</v>
      </c>
      <c r="B73" s="79" t="s">
        <v>223</v>
      </c>
      <c r="C73" s="84">
        <f>SUM(C74:C75)</f>
        <v>0</v>
      </c>
      <c r="D73" s="84">
        <f>SUM(D74:D75)</f>
        <v>82386000</v>
      </c>
      <c r="E73" s="84">
        <f>SUM(E74:E75)</f>
        <v>0</v>
      </c>
      <c r="F73" s="84"/>
      <c r="G73" s="84">
        <f>SUM(G74:G75)</f>
        <v>82386000</v>
      </c>
    </row>
    <row r="74" spans="1:7" s="45" customFormat="1" ht="12" customHeight="1">
      <c r="A74" s="172" t="s">
        <v>248</v>
      </c>
      <c r="B74" s="157" t="s">
        <v>224</v>
      </c>
      <c r="C74" s="243"/>
      <c r="D74" s="243">
        <v>82386000</v>
      </c>
      <c r="E74" s="304"/>
      <c r="F74" s="304"/>
      <c r="G74" s="244">
        <f>SUM(C74:F74)</f>
        <v>82386000</v>
      </c>
    </row>
    <row r="75" spans="1:7" s="45" customFormat="1" ht="12" customHeight="1" thickBot="1">
      <c r="A75" s="174" t="s">
        <v>249</v>
      </c>
      <c r="B75" s="159" t="s">
        <v>225</v>
      </c>
      <c r="C75" s="241"/>
      <c r="D75" s="241"/>
      <c r="E75" s="303"/>
      <c r="F75" s="303"/>
      <c r="G75" s="242">
        <f>SUM(C75:E75)</f>
        <v>0</v>
      </c>
    </row>
    <row r="76" spans="1:7" s="44" customFormat="1" ht="12" customHeight="1" thickBot="1">
      <c r="A76" s="175" t="s">
        <v>226</v>
      </c>
      <c r="B76" s="79" t="s">
        <v>227</v>
      </c>
      <c r="C76" s="84">
        <f>SUM(C77:C79)</f>
        <v>0</v>
      </c>
      <c r="D76" s="84">
        <f>SUM(D77:D79)</f>
        <v>0</v>
      </c>
      <c r="E76" s="84">
        <f>SUM(E77:E79)</f>
        <v>0</v>
      </c>
      <c r="F76" s="84"/>
      <c r="G76" s="84">
        <f>SUM(G77:G79)</f>
        <v>0</v>
      </c>
    </row>
    <row r="77" spans="1:7" s="45" customFormat="1" ht="12" customHeight="1">
      <c r="A77" s="172" t="s">
        <v>250</v>
      </c>
      <c r="B77" s="157" t="s">
        <v>228</v>
      </c>
      <c r="C77" s="243"/>
      <c r="D77" s="243"/>
      <c r="E77" s="304"/>
      <c r="F77" s="304"/>
      <c r="G77" s="244">
        <f>SUM(C77:E77)</f>
        <v>0</v>
      </c>
    </row>
    <row r="78" spans="1:7" s="45" customFormat="1" ht="12" customHeight="1">
      <c r="A78" s="173" t="s">
        <v>251</v>
      </c>
      <c r="B78" s="158" t="s">
        <v>229</v>
      </c>
      <c r="C78" s="240"/>
      <c r="D78" s="240"/>
      <c r="E78" s="302"/>
      <c r="F78" s="302"/>
      <c r="G78" s="89">
        <f>SUM(C78:E78)</f>
        <v>0</v>
      </c>
    </row>
    <row r="79" spans="1:7" s="45" customFormat="1" ht="12" customHeight="1" thickBot="1">
      <c r="A79" s="174" t="s">
        <v>252</v>
      </c>
      <c r="B79" s="159" t="s">
        <v>230</v>
      </c>
      <c r="C79" s="241"/>
      <c r="D79" s="241"/>
      <c r="E79" s="303"/>
      <c r="F79" s="303"/>
      <c r="G79" s="242">
        <f>SUM(C79:E79)</f>
        <v>0</v>
      </c>
    </row>
    <row r="80" spans="1:7" s="45" customFormat="1" ht="12" customHeight="1" thickBot="1">
      <c r="A80" s="175" t="s">
        <v>231</v>
      </c>
      <c r="B80" s="79" t="s">
        <v>253</v>
      </c>
      <c r="C80" s="84">
        <f>SUM(C81:C84)</f>
        <v>0</v>
      </c>
      <c r="D80" s="84">
        <f>SUM(D81:D84)</f>
        <v>0</v>
      </c>
      <c r="E80" s="84">
        <f>SUM(E81:E84)</f>
        <v>0</v>
      </c>
      <c r="F80" s="84"/>
      <c r="G80" s="84">
        <f>SUM(G81:G84)</f>
        <v>0</v>
      </c>
    </row>
    <row r="81" spans="1:7" s="45" customFormat="1" ht="12" customHeight="1">
      <c r="A81" s="176" t="s">
        <v>232</v>
      </c>
      <c r="B81" s="157" t="s">
        <v>233</v>
      </c>
      <c r="C81" s="243"/>
      <c r="D81" s="243"/>
      <c r="E81" s="304"/>
      <c r="F81" s="304"/>
      <c r="G81" s="244">
        <f>SUM(C81:E81)</f>
        <v>0</v>
      </c>
    </row>
    <row r="82" spans="1:7" s="45" customFormat="1" ht="12" customHeight="1">
      <c r="A82" s="177" t="s">
        <v>234</v>
      </c>
      <c r="B82" s="158" t="s">
        <v>235</v>
      </c>
      <c r="C82" s="240"/>
      <c r="D82" s="240"/>
      <c r="E82" s="302"/>
      <c r="F82" s="302"/>
      <c r="G82" s="89">
        <f>SUM(C82:E82)</f>
        <v>0</v>
      </c>
    </row>
    <row r="83" spans="1:7" s="45" customFormat="1" ht="12" customHeight="1">
      <c r="A83" s="177" t="s">
        <v>236</v>
      </c>
      <c r="B83" s="158" t="s">
        <v>237</v>
      </c>
      <c r="C83" s="240"/>
      <c r="D83" s="240"/>
      <c r="E83" s="302"/>
      <c r="F83" s="302"/>
      <c r="G83" s="89">
        <f>SUM(C83:E83)</f>
        <v>0</v>
      </c>
    </row>
    <row r="84" spans="1:7" s="44" customFormat="1" ht="12" customHeight="1" thickBot="1">
      <c r="A84" s="178" t="s">
        <v>238</v>
      </c>
      <c r="B84" s="159" t="s">
        <v>239</v>
      </c>
      <c r="C84" s="241"/>
      <c r="D84" s="241"/>
      <c r="E84" s="303"/>
      <c r="F84" s="303"/>
      <c r="G84" s="242">
        <f>SUM(C84:E84)</f>
        <v>0</v>
      </c>
    </row>
    <row r="85" spans="1:7" s="44" customFormat="1" ht="12" customHeight="1" thickBot="1">
      <c r="A85" s="175" t="s">
        <v>240</v>
      </c>
      <c r="B85" s="79" t="s">
        <v>241</v>
      </c>
      <c r="C85" s="198"/>
      <c r="D85" s="198"/>
      <c r="E85" s="198"/>
      <c r="F85" s="198"/>
      <c r="G85" s="198"/>
    </row>
    <row r="86" spans="1:7" s="44" customFormat="1" ht="12" customHeight="1" thickBot="1">
      <c r="A86" s="175" t="s">
        <v>242</v>
      </c>
      <c r="B86" s="165" t="s">
        <v>243</v>
      </c>
      <c r="C86" s="90">
        <f>+C64+C68+C73+C76+C80+C85</f>
        <v>0</v>
      </c>
      <c r="D86" s="90">
        <f>+D64+D68+D73+D76+D80+D85</f>
        <v>82386000</v>
      </c>
      <c r="E86" s="90">
        <f>+E64+E68+E73+E76+E80+E85</f>
        <v>0</v>
      </c>
      <c r="F86" s="90">
        <f>+F64+F68+F73+F76+F80+F85</f>
        <v>1925600</v>
      </c>
      <c r="G86" s="90">
        <f>+G64+G68+G73+G76+G80+G85</f>
        <v>84311600</v>
      </c>
    </row>
    <row r="87" spans="1:7" s="44" customFormat="1" ht="12" customHeight="1" thickBot="1">
      <c r="A87" s="179" t="s">
        <v>256</v>
      </c>
      <c r="B87" s="167" t="s">
        <v>356</v>
      </c>
      <c r="C87" s="90">
        <f>+C63+C86</f>
        <v>266492420</v>
      </c>
      <c r="D87" s="90">
        <f>+D63+D86</f>
        <v>128300458</v>
      </c>
      <c r="E87" s="90">
        <f>+E63+E86</f>
        <v>-12334814</v>
      </c>
      <c r="F87" s="90">
        <f>+F63+F86</f>
        <v>17716880</v>
      </c>
      <c r="G87" s="90">
        <f>+G63+G86</f>
        <v>400174944</v>
      </c>
    </row>
    <row r="88" spans="1:3" s="45" customFormat="1" ht="15" customHeight="1">
      <c r="A88" s="67"/>
      <c r="B88" s="68"/>
      <c r="C88" s="131"/>
    </row>
    <row r="89" spans="1:3" ht="13.5" thickBot="1">
      <c r="A89" s="180"/>
      <c r="B89" s="70"/>
      <c r="C89" s="132"/>
    </row>
    <row r="90" spans="1:7" s="38" customFormat="1" ht="16.5" customHeight="1" thickBot="1">
      <c r="A90" s="359" t="s">
        <v>40</v>
      </c>
      <c r="B90" s="360"/>
      <c r="C90" s="360"/>
      <c r="D90" s="360"/>
      <c r="E90" s="360"/>
      <c r="F90" s="360"/>
      <c r="G90" s="361"/>
    </row>
    <row r="91" spans="1:7" s="46" customFormat="1" ht="12" customHeight="1" thickBot="1">
      <c r="A91" s="149" t="s">
        <v>6</v>
      </c>
      <c r="B91" s="24" t="s">
        <v>259</v>
      </c>
      <c r="C91" s="83">
        <f>SUM(C92:C96)</f>
        <v>123645800.3</v>
      </c>
      <c r="D91" s="83">
        <f>SUM(D92:D96)</f>
        <v>39184498</v>
      </c>
      <c r="E91" s="83">
        <f>SUM(E92:E96)</f>
        <v>9608024</v>
      </c>
      <c r="F91" s="83">
        <f>SUM(F92:F96)</f>
        <v>11512028</v>
      </c>
      <c r="G91" s="83">
        <f>SUM(G92:G96)</f>
        <v>183950350.3</v>
      </c>
    </row>
    <row r="92" spans="1:7" ht="12" customHeight="1">
      <c r="A92" s="181" t="s">
        <v>63</v>
      </c>
      <c r="B92" s="8" t="s">
        <v>36</v>
      </c>
      <c r="C92" s="235">
        <v>42892700</v>
      </c>
      <c r="D92" s="235">
        <f>'[1]összesítő-onkormanyzat'!$D$143</f>
        <v>16309790</v>
      </c>
      <c r="E92" s="298">
        <f>'[2]összesítő-onkormanyzat'!$D50</f>
        <v>-7224283</v>
      </c>
      <c r="F92" s="298">
        <f>'[3]összesítő-onkormanyzat'!$D$27</f>
        <v>1157964</v>
      </c>
      <c r="G92" s="85">
        <f aca="true" t="shared" si="5" ref="G92:G106">SUM(C92:F92)</f>
        <v>53136171</v>
      </c>
    </row>
    <row r="93" spans="1:7" ht="12" customHeight="1">
      <c r="A93" s="173" t="s">
        <v>64</v>
      </c>
      <c r="B93" s="6" t="s">
        <v>105</v>
      </c>
      <c r="C93" s="236">
        <v>11942560</v>
      </c>
      <c r="D93" s="236">
        <f>'[1]összesítő-onkormanyzat'!$E$143</f>
        <v>1176753</v>
      </c>
      <c r="E93" s="299">
        <f>'[2]összesítő-onkormanyzat'!$E50</f>
        <v>-1914470</v>
      </c>
      <c r="F93" s="299">
        <f>'[3]összesítő-onkormanyzat'!$E$27</f>
        <v>848922</v>
      </c>
      <c r="G93" s="86">
        <f t="shared" si="5"/>
        <v>12053765</v>
      </c>
    </row>
    <row r="94" spans="1:7" ht="12" customHeight="1">
      <c r="A94" s="173" t="s">
        <v>65</v>
      </c>
      <c r="B94" s="6" t="s">
        <v>82</v>
      </c>
      <c r="C94" s="236">
        <v>59254540.3</v>
      </c>
      <c r="D94" s="236">
        <f>'[1]összesítő-onkormanyzat'!$F$143</f>
        <v>20049155</v>
      </c>
      <c r="E94" s="299">
        <f>'[2]összesítő-onkormanyzat'!$F50</f>
        <v>-1888223</v>
      </c>
      <c r="F94" s="299">
        <f>'[3]összesítő-onkormanyzat'!$F$27</f>
        <v>8171642</v>
      </c>
      <c r="G94" s="86">
        <f t="shared" si="5"/>
        <v>85587114.3</v>
      </c>
    </row>
    <row r="95" spans="1:7" ht="12" customHeight="1">
      <c r="A95" s="173" t="s">
        <v>66</v>
      </c>
      <c r="B95" s="9" t="s">
        <v>106</v>
      </c>
      <c r="C95" s="236">
        <v>3000000</v>
      </c>
      <c r="D95" s="236">
        <f>'[1]összesítő-onkormanyzat'!$G$143</f>
        <v>1120800</v>
      </c>
      <c r="E95" s="299">
        <f>'[2]összesítő-onkormanyzat'!$G50</f>
        <v>-165000</v>
      </c>
      <c r="F95" s="299">
        <f>'[3]összesítő-onkormanyzat'!$G$27</f>
        <v>1333500</v>
      </c>
      <c r="G95" s="86">
        <f t="shared" si="5"/>
        <v>5289300</v>
      </c>
    </row>
    <row r="96" spans="1:7" ht="12" customHeight="1">
      <c r="A96" s="173" t="s">
        <v>74</v>
      </c>
      <c r="B96" s="17" t="s">
        <v>107</v>
      </c>
      <c r="C96" s="236">
        <f>SUM(C97:C106)</f>
        <v>6556000</v>
      </c>
      <c r="D96" s="236">
        <f>SUM(D97:D106)</f>
        <v>528000</v>
      </c>
      <c r="E96" s="236">
        <f>SUM(E97:E106)</f>
        <v>20800000</v>
      </c>
      <c r="F96" s="236">
        <f>'[3]összesítő-onkormanyzat'!$M$27</f>
        <v>0</v>
      </c>
      <c r="G96" s="86">
        <f t="shared" si="5"/>
        <v>27884000</v>
      </c>
    </row>
    <row r="97" spans="1:7" ht="12" customHeight="1">
      <c r="A97" s="173" t="s">
        <v>67</v>
      </c>
      <c r="B97" s="6" t="s">
        <v>260</v>
      </c>
      <c r="C97" s="236"/>
      <c r="D97" s="295">
        <v>1010000</v>
      </c>
      <c r="E97" s="311"/>
      <c r="F97" s="311"/>
      <c r="G97" s="86">
        <f t="shared" si="5"/>
        <v>1010000</v>
      </c>
    </row>
    <row r="98" spans="1:7" ht="12" customHeight="1">
      <c r="A98" s="173" t="s">
        <v>68</v>
      </c>
      <c r="B98" s="52" t="s">
        <v>261</v>
      </c>
      <c r="C98" s="236"/>
      <c r="D98" s="236"/>
      <c r="E98" s="299"/>
      <c r="F98" s="299"/>
      <c r="G98" s="86">
        <f t="shared" si="5"/>
        <v>0</v>
      </c>
    </row>
    <row r="99" spans="1:7" ht="12" customHeight="1">
      <c r="A99" s="173" t="s">
        <v>75</v>
      </c>
      <c r="B99" s="53" t="s">
        <v>262</v>
      </c>
      <c r="C99" s="236"/>
      <c r="D99" s="236"/>
      <c r="E99" s="299"/>
      <c r="F99" s="299"/>
      <c r="G99" s="86">
        <f t="shared" si="5"/>
        <v>0</v>
      </c>
    </row>
    <row r="100" spans="1:7" ht="12" customHeight="1">
      <c r="A100" s="173" t="s">
        <v>76</v>
      </c>
      <c r="B100" s="53" t="s">
        <v>263</v>
      </c>
      <c r="C100" s="236"/>
      <c r="D100" s="236"/>
      <c r="E100" s="299"/>
      <c r="F100" s="299"/>
      <c r="G100" s="86">
        <f t="shared" si="5"/>
        <v>0</v>
      </c>
    </row>
    <row r="101" spans="1:7" ht="12" customHeight="1">
      <c r="A101" s="173" t="s">
        <v>77</v>
      </c>
      <c r="B101" s="52" t="s">
        <v>264</v>
      </c>
      <c r="C101" s="236">
        <v>6406000</v>
      </c>
      <c r="D101" s="236">
        <v>-1182000</v>
      </c>
      <c r="E101" s="299"/>
      <c r="F101" s="299"/>
      <c r="G101" s="86">
        <f t="shared" si="5"/>
        <v>5224000</v>
      </c>
    </row>
    <row r="102" spans="1:7" ht="12" customHeight="1">
      <c r="A102" s="173" t="s">
        <v>78</v>
      </c>
      <c r="B102" s="52" t="s">
        <v>265</v>
      </c>
      <c r="C102" s="236"/>
      <c r="D102" s="236"/>
      <c r="E102" s="299"/>
      <c r="F102" s="299"/>
      <c r="G102" s="86">
        <f t="shared" si="5"/>
        <v>0</v>
      </c>
    </row>
    <row r="103" spans="1:7" ht="12" customHeight="1">
      <c r="A103" s="173" t="s">
        <v>80</v>
      </c>
      <c r="B103" s="53" t="s">
        <v>266</v>
      </c>
      <c r="C103" s="236"/>
      <c r="D103" s="236"/>
      <c r="E103" s="299"/>
      <c r="F103" s="299"/>
      <c r="G103" s="86">
        <f t="shared" si="5"/>
        <v>0</v>
      </c>
    </row>
    <row r="104" spans="1:7" ht="12" customHeight="1">
      <c r="A104" s="182" t="s">
        <v>108</v>
      </c>
      <c r="B104" s="54" t="s">
        <v>267</v>
      </c>
      <c r="C104" s="236"/>
      <c r="D104" s="236"/>
      <c r="E104" s="299"/>
      <c r="F104" s="299"/>
      <c r="G104" s="86">
        <f t="shared" si="5"/>
        <v>0</v>
      </c>
    </row>
    <row r="105" spans="1:7" ht="12" customHeight="1">
      <c r="A105" s="173" t="s">
        <v>257</v>
      </c>
      <c r="B105" s="54" t="s">
        <v>268</v>
      </c>
      <c r="C105" s="236"/>
      <c r="D105" s="236"/>
      <c r="E105" s="299"/>
      <c r="F105" s="299"/>
      <c r="G105" s="86">
        <f t="shared" si="5"/>
        <v>0</v>
      </c>
    </row>
    <row r="106" spans="1:7" ht="12" customHeight="1" thickBot="1">
      <c r="A106" s="183" t="s">
        <v>258</v>
      </c>
      <c r="B106" s="55" t="s">
        <v>269</v>
      </c>
      <c r="C106" s="237">
        <v>150000</v>
      </c>
      <c r="D106" s="237">
        <v>700000</v>
      </c>
      <c r="E106" s="300">
        <f>'[2]összesítő-onkormanyzat'!$M50</f>
        <v>20800000</v>
      </c>
      <c r="F106" s="300"/>
      <c r="G106" s="92">
        <f t="shared" si="5"/>
        <v>21650000</v>
      </c>
    </row>
    <row r="107" spans="1:7" ht="12" customHeight="1" thickBot="1">
      <c r="A107" s="25" t="s">
        <v>7</v>
      </c>
      <c r="B107" s="23" t="s">
        <v>270</v>
      </c>
      <c r="C107" s="84">
        <v>1536750</v>
      </c>
      <c r="D107" s="84">
        <f>+D108+D110+D112</f>
        <v>70495663</v>
      </c>
      <c r="E107" s="84">
        <f>+E108+E110+E112</f>
        <v>-7405500</v>
      </c>
      <c r="F107" s="84">
        <f>+F108+F110+F112</f>
        <v>8308000</v>
      </c>
      <c r="G107" s="84">
        <f>+G108+G110+G112</f>
        <v>72934913</v>
      </c>
    </row>
    <row r="108" spans="1:7" ht="12" customHeight="1">
      <c r="A108" s="172" t="s">
        <v>69</v>
      </c>
      <c r="B108" s="6" t="s">
        <v>124</v>
      </c>
      <c r="C108" s="235">
        <v>1536750</v>
      </c>
      <c r="D108" s="235">
        <f>'[1]összesítő-onkormanyzat'!$H$143</f>
        <v>45005663</v>
      </c>
      <c r="E108" s="298">
        <f>'[2]összesítő-onkormanyzat'!$H50</f>
        <v>-7740000</v>
      </c>
      <c r="F108" s="298">
        <f>'[3]összesítő-onkormanyzat'!$H$27</f>
        <v>8308000</v>
      </c>
      <c r="G108" s="85">
        <f aca="true" t="shared" si="6" ref="G108:G120">SUM(C108:F108)</f>
        <v>47110413</v>
      </c>
    </row>
    <row r="109" spans="1:7" ht="12" customHeight="1">
      <c r="A109" s="172" t="s">
        <v>70</v>
      </c>
      <c r="B109" s="10" t="s">
        <v>274</v>
      </c>
      <c r="C109" s="236"/>
      <c r="D109" s="236"/>
      <c r="E109" s="299"/>
      <c r="F109" s="299"/>
      <c r="G109" s="86">
        <f t="shared" si="6"/>
        <v>0</v>
      </c>
    </row>
    <row r="110" spans="1:7" ht="12" customHeight="1">
      <c r="A110" s="172" t="s">
        <v>71</v>
      </c>
      <c r="B110" s="10" t="s">
        <v>109</v>
      </c>
      <c r="C110" s="236">
        <v>0</v>
      </c>
      <c r="D110" s="236">
        <f>'[1]összesítő-onkormanyzat'!$I$143</f>
        <v>25490000</v>
      </c>
      <c r="E110" s="299">
        <f>'[2]összesítő-onkormanyzat'!$I50</f>
        <v>334500</v>
      </c>
      <c r="F110" s="299">
        <f>'[3]összesítő-onkormanyzat'!$I$27</f>
        <v>0</v>
      </c>
      <c r="G110" s="86">
        <f t="shared" si="6"/>
        <v>25824500</v>
      </c>
    </row>
    <row r="111" spans="1:7" ht="12" customHeight="1">
      <c r="A111" s="172" t="s">
        <v>72</v>
      </c>
      <c r="B111" s="10" t="s">
        <v>275</v>
      </c>
      <c r="C111" s="236"/>
      <c r="D111" s="236"/>
      <c r="E111" s="299"/>
      <c r="F111" s="299"/>
      <c r="G111" s="86">
        <f t="shared" si="6"/>
        <v>0</v>
      </c>
    </row>
    <row r="112" spans="1:7" ht="12" customHeight="1">
      <c r="A112" s="172" t="s">
        <v>73</v>
      </c>
      <c r="B112" s="81" t="s">
        <v>127</v>
      </c>
      <c r="C112" s="236">
        <v>0</v>
      </c>
      <c r="D112" s="236"/>
      <c r="E112" s="299"/>
      <c r="F112" s="299"/>
      <c r="G112" s="86">
        <f t="shared" si="6"/>
        <v>0</v>
      </c>
    </row>
    <row r="113" spans="1:7" ht="12" customHeight="1">
      <c r="A113" s="172" t="s">
        <v>79</v>
      </c>
      <c r="B113" s="80" t="s">
        <v>363</v>
      </c>
      <c r="C113" s="236"/>
      <c r="D113" s="236"/>
      <c r="E113" s="299"/>
      <c r="F113" s="299"/>
      <c r="G113" s="86">
        <f t="shared" si="6"/>
        <v>0</v>
      </c>
    </row>
    <row r="114" spans="1:7" ht="12" customHeight="1">
      <c r="A114" s="172" t="s">
        <v>81</v>
      </c>
      <c r="B114" s="153" t="s">
        <v>280</v>
      </c>
      <c r="C114" s="236"/>
      <c r="D114" s="236"/>
      <c r="E114" s="299"/>
      <c r="F114" s="299"/>
      <c r="G114" s="86">
        <f t="shared" si="6"/>
        <v>0</v>
      </c>
    </row>
    <row r="115" spans="1:7" ht="12" customHeight="1">
      <c r="A115" s="172" t="s">
        <v>110</v>
      </c>
      <c r="B115" s="53" t="s">
        <v>263</v>
      </c>
      <c r="C115" s="236"/>
      <c r="D115" s="236"/>
      <c r="E115" s="299"/>
      <c r="F115" s="299"/>
      <c r="G115" s="86">
        <f t="shared" si="6"/>
        <v>0</v>
      </c>
    </row>
    <row r="116" spans="1:7" ht="12" customHeight="1">
      <c r="A116" s="172" t="s">
        <v>111</v>
      </c>
      <c r="B116" s="53" t="s">
        <v>279</v>
      </c>
      <c r="C116" s="236"/>
      <c r="D116" s="236"/>
      <c r="E116" s="299"/>
      <c r="F116" s="299"/>
      <c r="G116" s="86">
        <f t="shared" si="6"/>
        <v>0</v>
      </c>
    </row>
    <row r="117" spans="1:7" ht="12" customHeight="1">
      <c r="A117" s="172" t="s">
        <v>112</v>
      </c>
      <c r="B117" s="53" t="s">
        <v>278</v>
      </c>
      <c r="C117" s="236"/>
      <c r="D117" s="236"/>
      <c r="E117" s="299"/>
      <c r="F117" s="299"/>
      <c r="G117" s="86">
        <f t="shared" si="6"/>
        <v>0</v>
      </c>
    </row>
    <row r="118" spans="1:7" ht="12" customHeight="1">
      <c r="A118" s="172" t="s">
        <v>271</v>
      </c>
      <c r="B118" s="53" t="s">
        <v>266</v>
      </c>
      <c r="C118" s="236"/>
      <c r="D118" s="236"/>
      <c r="E118" s="299"/>
      <c r="F118" s="299"/>
      <c r="G118" s="86">
        <f t="shared" si="6"/>
        <v>0</v>
      </c>
    </row>
    <row r="119" spans="1:7" ht="12" customHeight="1">
      <c r="A119" s="172" t="s">
        <v>272</v>
      </c>
      <c r="B119" s="53" t="s">
        <v>277</v>
      </c>
      <c r="C119" s="236"/>
      <c r="D119" s="236"/>
      <c r="E119" s="299"/>
      <c r="F119" s="299"/>
      <c r="G119" s="86">
        <f t="shared" si="6"/>
        <v>0</v>
      </c>
    </row>
    <row r="120" spans="1:7" ht="12" customHeight="1" thickBot="1">
      <c r="A120" s="182" t="s">
        <v>273</v>
      </c>
      <c r="B120" s="53" t="s">
        <v>276</v>
      </c>
      <c r="C120" s="237"/>
      <c r="D120" s="237"/>
      <c r="E120" s="300"/>
      <c r="F120" s="300"/>
      <c r="G120" s="92">
        <f t="shared" si="6"/>
        <v>0</v>
      </c>
    </row>
    <row r="121" spans="1:7" ht="12" customHeight="1" thickBot="1">
      <c r="A121" s="25" t="s">
        <v>8</v>
      </c>
      <c r="B121" s="48" t="s">
        <v>281</v>
      </c>
      <c r="C121" s="84">
        <v>0</v>
      </c>
      <c r="D121" s="84">
        <f>+D122+D123</f>
        <v>20051009</v>
      </c>
      <c r="E121" s="84">
        <f>+E122+E123</f>
        <v>-15436191</v>
      </c>
      <c r="F121" s="84">
        <f>+F122+F123</f>
        <v>-2412313</v>
      </c>
      <c r="G121" s="84">
        <f>+G122+G123</f>
        <v>2202505</v>
      </c>
    </row>
    <row r="122" spans="1:7" ht="12" customHeight="1">
      <c r="A122" s="172" t="s">
        <v>52</v>
      </c>
      <c r="B122" s="7" t="s">
        <v>42</v>
      </c>
      <c r="C122" s="235"/>
      <c r="D122" s="235">
        <f>'[1]összesítő-onkormanyzat'!$N$145-D123</f>
        <v>9311951</v>
      </c>
      <c r="E122" s="298">
        <f>'[2]összesítő-onkormanyzat'!$N$50-E123+200000</f>
        <v>-4697133</v>
      </c>
      <c r="F122" s="298">
        <f>'[3]összesítő-onkormanyzat'!$N$27</f>
        <v>-2412313</v>
      </c>
      <c r="G122" s="85">
        <f>SUM(C122:F122)</f>
        <v>2202505</v>
      </c>
    </row>
    <row r="123" spans="1:7" ht="12" customHeight="1" thickBot="1">
      <c r="A123" s="174" t="s">
        <v>53</v>
      </c>
      <c r="B123" s="10" t="s">
        <v>43</v>
      </c>
      <c r="C123" s="237"/>
      <c r="D123" s="237">
        <v>10739058</v>
      </c>
      <c r="E123" s="300">
        <v>-10739058</v>
      </c>
      <c r="F123" s="300"/>
      <c r="G123" s="92">
        <f>SUM(C123:F123)</f>
        <v>0</v>
      </c>
    </row>
    <row r="124" spans="1:7" ht="12" customHeight="1" thickBot="1">
      <c r="A124" s="25" t="s">
        <v>9</v>
      </c>
      <c r="B124" s="48" t="s">
        <v>282</v>
      </c>
      <c r="C124" s="84">
        <v>125182550.3</v>
      </c>
      <c r="D124" s="84">
        <f>+D91+D107+D121</f>
        <v>129731170</v>
      </c>
      <c r="E124" s="84">
        <f>+E91+E107+E121</f>
        <v>-13233667</v>
      </c>
      <c r="F124" s="84">
        <f>+F91+F107+F121</f>
        <v>17407715</v>
      </c>
      <c r="G124" s="84">
        <f>+G91+G107+G121</f>
        <v>259087768.3</v>
      </c>
    </row>
    <row r="125" spans="1:7" ht="12" customHeight="1" thickBot="1">
      <c r="A125" s="25" t="s">
        <v>10</v>
      </c>
      <c r="B125" s="48" t="s">
        <v>283</v>
      </c>
      <c r="C125" s="84">
        <v>0</v>
      </c>
      <c r="D125" s="84">
        <f>+D126+D127+D128</f>
        <v>0</v>
      </c>
      <c r="E125" s="84"/>
      <c r="F125" s="84"/>
      <c r="G125" s="84">
        <f>+G126+G127+G128</f>
        <v>0</v>
      </c>
    </row>
    <row r="126" spans="1:7" s="46" customFormat="1" ht="12" customHeight="1">
      <c r="A126" s="172" t="s">
        <v>56</v>
      </c>
      <c r="B126" s="7" t="s">
        <v>284</v>
      </c>
      <c r="C126" s="235"/>
      <c r="D126" s="235"/>
      <c r="E126" s="298"/>
      <c r="F126" s="298"/>
      <c r="G126" s="85">
        <f>SUM(C126:F126)</f>
        <v>0</v>
      </c>
    </row>
    <row r="127" spans="1:7" ht="12" customHeight="1">
      <c r="A127" s="172" t="s">
        <v>57</v>
      </c>
      <c r="B127" s="7" t="s">
        <v>285</v>
      </c>
      <c r="C127" s="236"/>
      <c r="D127" s="236"/>
      <c r="E127" s="299"/>
      <c r="F127" s="299"/>
      <c r="G127" s="86">
        <f>SUM(C127:F127)</f>
        <v>0</v>
      </c>
    </row>
    <row r="128" spans="1:7" ht="12" customHeight="1" thickBot="1">
      <c r="A128" s="182" t="s">
        <v>58</v>
      </c>
      <c r="B128" s="5" t="s">
        <v>286</v>
      </c>
      <c r="C128" s="237"/>
      <c r="D128" s="237"/>
      <c r="E128" s="300"/>
      <c r="F128" s="300"/>
      <c r="G128" s="92">
        <f>SUM(C128:F128)</f>
        <v>0</v>
      </c>
    </row>
    <row r="129" spans="1:7" ht="12" customHeight="1" thickBot="1">
      <c r="A129" s="25" t="s">
        <v>11</v>
      </c>
      <c r="B129" s="48" t="s">
        <v>329</v>
      </c>
      <c r="C129" s="84">
        <v>0</v>
      </c>
      <c r="D129" s="84">
        <f>+D130+D131+D132+D133</f>
        <v>0</v>
      </c>
      <c r="E129" s="84"/>
      <c r="F129" s="84"/>
      <c r="G129" s="84">
        <f>+G130+G131+G132+G133</f>
        <v>0</v>
      </c>
    </row>
    <row r="130" spans="1:7" ht="12" customHeight="1">
      <c r="A130" s="172" t="s">
        <v>59</v>
      </c>
      <c r="B130" s="7" t="s">
        <v>287</v>
      </c>
      <c r="C130" s="235"/>
      <c r="D130" s="235"/>
      <c r="E130" s="298"/>
      <c r="F130" s="298"/>
      <c r="G130" s="85">
        <f>SUM(C130:F130)</f>
        <v>0</v>
      </c>
    </row>
    <row r="131" spans="1:7" ht="12" customHeight="1">
      <c r="A131" s="172" t="s">
        <v>60</v>
      </c>
      <c r="B131" s="7" t="s">
        <v>288</v>
      </c>
      <c r="C131" s="236"/>
      <c r="D131" s="236"/>
      <c r="E131" s="299"/>
      <c r="F131" s="299"/>
      <c r="G131" s="86">
        <f>SUM(C131:F131)</f>
        <v>0</v>
      </c>
    </row>
    <row r="132" spans="1:7" ht="12" customHeight="1">
      <c r="A132" s="172" t="s">
        <v>190</v>
      </c>
      <c r="B132" s="7" t="s">
        <v>289</v>
      </c>
      <c r="C132" s="236"/>
      <c r="D132" s="236"/>
      <c r="E132" s="299"/>
      <c r="F132" s="299"/>
      <c r="G132" s="86">
        <f>SUM(C132:F132)</f>
        <v>0</v>
      </c>
    </row>
    <row r="133" spans="1:7" s="46" customFormat="1" ht="12" customHeight="1" thickBot="1">
      <c r="A133" s="182" t="s">
        <v>191</v>
      </c>
      <c r="B133" s="5" t="s">
        <v>290</v>
      </c>
      <c r="C133" s="237"/>
      <c r="D133" s="237"/>
      <c r="E133" s="300"/>
      <c r="F133" s="300"/>
      <c r="G133" s="92">
        <f>SUM(C133:F133)</f>
        <v>0</v>
      </c>
    </row>
    <row r="134" spans="1:13" ht="12" customHeight="1" thickBot="1">
      <c r="A134" s="25" t="s">
        <v>12</v>
      </c>
      <c r="B134" s="48" t="s">
        <v>291</v>
      </c>
      <c r="C134" s="90">
        <v>125926000</v>
      </c>
      <c r="D134" s="90">
        <f>+D135+D136+D137+D138+D139</f>
        <v>3327221</v>
      </c>
      <c r="E134" s="90">
        <f>+E135+E136+E137+E138+E139</f>
        <v>-793147</v>
      </c>
      <c r="F134" s="90">
        <f>+F135+F136+F137+F138+F139</f>
        <v>309165</v>
      </c>
      <c r="G134" s="90">
        <f>+G135+G136+G137+G138+G139</f>
        <v>128769239</v>
      </c>
      <c r="M134" s="76"/>
    </row>
    <row r="135" spans="1:7" ht="12.75">
      <c r="A135" s="172" t="s">
        <v>61</v>
      </c>
      <c r="B135" s="7" t="s">
        <v>292</v>
      </c>
      <c r="C135" s="235"/>
      <c r="D135" s="235"/>
      <c r="E135" s="298"/>
      <c r="F135" s="298"/>
      <c r="G135" s="85">
        <f>SUM(C135:F135)</f>
        <v>0</v>
      </c>
    </row>
    <row r="136" spans="1:7" ht="12" customHeight="1">
      <c r="A136" s="172" t="s">
        <v>62</v>
      </c>
      <c r="B136" s="7" t="s">
        <v>302</v>
      </c>
      <c r="C136" s="236"/>
      <c r="D136" s="236">
        <f>'[1]összesítő-onkormanyzat'!$O$138</f>
        <v>2896804</v>
      </c>
      <c r="E136" s="299"/>
      <c r="F136" s="299"/>
      <c r="G136" s="86">
        <f>SUM(C136:F136)</f>
        <v>2896804</v>
      </c>
    </row>
    <row r="137" spans="1:7" ht="12" customHeight="1">
      <c r="A137" s="172" t="s">
        <v>203</v>
      </c>
      <c r="B137" s="7" t="s">
        <v>367</v>
      </c>
      <c r="C137" s="236">
        <v>125926000</v>
      </c>
      <c r="D137" s="236">
        <f>'[1]összesítő-onkormanyzat'!$O$128</f>
        <v>430417</v>
      </c>
      <c r="E137" s="299">
        <f>'[2]összesítő-onkormanyzat'!$O50</f>
        <v>-793147</v>
      </c>
      <c r="F137" s="299">
        <f>'[3]összesítő-onkormanyzat'!$O$27</f>
        <v>309165</v>
      </c>
      <c r="G137" s="86">
        <f>SUM(C137:F137)</f>
        <v>125872435</v>
      </c>
    </row>
    <row r="138" spans="1:7" s="46" customFormat="1" ht="12" customHeight="1">
      <c r="A138" s="172" t="s">
        <v>204</v>
      </c>
      <c r="B138" s="7" t="s">
        <v>293</v>
      </c>
      <c r="C138" s="236"/>
      <c r="D138" s="236"/>
      <c r="E138" s="299"/>
      <c r="F138" s="299"/>
      <c r="G138" s="86">
        <f>SUM(C138:F138)</f>
        <v>0</v>
      </c>
    </row>
    <row r="139" spans="1:7" s="46" customFormat="1" ht="12" customHeight="1" thickBot="1">
      <c r="A139" s="182" t="s">
        <v>366</v>
      </c>
      <c r="B139" s="5" t="s">
        <v>294</v>
      </c>
      <c r="C139" s="237"/>
      <c r="D139" s="237"/>
      <c r="E139" s="300"/>
      <c r="F139" s="300"/>
      <c r="G139" s="92">
        <f>SUM(C139:F139)</f>
        <v>0</v>
      </c>
    </row>
    <row r="140" spans="1:7" s="46" customFormat="1" ht="12" customHeight="1" thickBot="1">
      <c r="A140" s="25" t="s">
        <v>13</v>
      </c>
      <c r="B140" s="48" t="s">
        <v>295</v>
      </c>
      <c r="C140" s="93">
        <f>+C141+C142+C143+C144</f>
        <v>0</v>
      </c>
      <c r="D140" s="93">
        <f>+D141+D142+D143+D144</f>
        <v>0</v>
      </c>
      <c r="E140" s="93"/>
      <c r="F140" s="93"/>
      <c r="G140" s="93">
        <f>+G141+G142+G143+G144</f>
        <v>0</v>
      </c>
    </row>
    <row r="141" spans="1:7" s="46" customFormat="1" ht="12" customHeight="1">
      <c r="A141" s="172" t="s">
        <v>103</v>
      </c>
      <c r="B141" s="7" t="s">
        <v>296</v>
      </c>
      <c r="C141" s="235"/>
      <c r="D141" s="235"/>
      <c r="E141" s="298"/>
      <c r="F141" s="298"/>
      <c r="G141" s="85">
        <f>SUM(C141:F141)</f>
        <v>0</v>
      </c>
    </row>
    <row r="142" spans="1:7" s="46" customFormat="1" ht="12" customHeight="1">
      <c r="A142" s="172" t="s">
        <v>104</v>
      </c>
      <c r="B142" s="7" t="s">
        <v>297</v>
      </c>
      <c r="C142" s="236"/>
      <c r="D142" s="236"/>
      <c r="E142" s="299"/>
      <c r="F142" s="299"/>
      <c r="G142" s="86">
        <f>SUM(C142:F142)</f>
        <v>0</v>
      </c>
    </row>
    <row r="143" spans="1:7" s="46" customFormat="1" ht="12" customHeight="1">
      <c r="A143" s="172" t="s">
        <v>126</v>
      </c>
      <c r="B143" s="7" t="s">
        <v>298</v>
      </c>
      <c r="C143" s="236"/>
      <c r="D143" s="236"/>
      <c r="E143" s="299"/>
      <c r="F143" s="299"/>
      <c r="G143" s="86">
        <f>SUM(C143:F143)</f>
        <v>0</v>
      </c>
    </row>
    <row r="144" spans="1:7" ht="12.75" customHeight="1" thickBot="1">
      <c r="A144" s="172" t="s">
        <v>206</v>
      </c>
      <c r="B144" s="7" t="s">
        <v>299</v>
      </c>
      <c r="C144" s="237"/>
      <c r="D144" s="237"/>
      <c r="E144" s="300"/>
      <c r="F144" s="300"/>
      <c r="G144" s="92">
        <f>SUM(C144:F144)</f>
        <v>0</v>
      </c>
    </row>
    <row r="145" spans="1:7" ht="12" customHeight="1" thickBot="1">
      <c r="A145" s="25" t="s">
        <v>14</v>
      </c>
      <c r="B145" s="48" t="s">
        <v>300</v>
      </c>
      <c r="C145" s="169">
        <f>+C125+C129+C134+C140</f>
        <v>125926000</v>
      </c>
      <c r="D145" s="169">
        <f>+D125+D129+D134+D140</f>
        <v>3327221</v>
      </c>
      <c r="E145" s="169">
        <f>+E125+E129+E134+E140</f>
        <v>-793147</v>
      </c>
      <c r="F145" s="169">
        <f>+F125+F129+F134+F140</f>
        <v>309165</v>
      </c>
      <c r="G145" s="169">
        <f>+G125+G129+G134+G140</f>
        <v>128769239</v>
      </c>
    </row>
    <row r="146" spans="1:7" ht="15" customHeight="1" thickBot="1">
      <c r="A146" s="184" t="s">
        <v>15</v>
      </c>
      <c r="B146" s="136" t="s">
        <v>301</v>
      </c>
      <c r="C146" s="169">
        <f>+C124+C145</f>
        <v>251108550.3</v>
      </c>
      <c r="D146" s="169">
        <f>+D124+D145</f>
        <v>133058391</v>
      </c>
      <c r="E146" s="169">
        <f>+E124+E145</f>
        <v>-14026814</v>
      </c>
      <c r="F146" s="169">
        <f>+F124+F145</f>
        <v>17716880</v>
      </c>
      <c r="G146" s="169">
        <f>+G124+G145</f>
        <v>387857007.3</v>
      </c>
    </row>
    <row r="147" spans="1:3" ht="13.5" thickBot="1">
      <c r="A147" s="139"/>
      <c r="B147" s="140"/>
      <c r="C147" s="141"/>
    </row>
    <row r="148" spans="1:7" ht="15" customHeight="1" thickBot="1">
      <c r="A148" s="74" t="s">
        <v>120</v>
      </c>
      <c r="B148" s="75"/>
      <c r="C148" s="228">
        <v>14.5</v>
      </c>
      <c r="D148" s="228"/>
      <c r="E148" s="228"/>
      <c r="F148" s="228"/>
      <c r="G148" s="228">
        <f>SUM(C148:E148)</f>
        <v>14.5</v>
      </c>
    </row>
    <row r="149" spans="1:7" ht="14.25" customHeight="1" thickBot="1">
      <c r="A149" s="74" t="s">
        <v>121</v>
      </c>
      <c r="B149" s="75"/>
      <c r="C149" s="201">
        <v>51</v>
      </c>
      <c r="D149" s="201"/>
      <c r="E149" s="201"/>
      <c r="F149" s="201"/>
      <c r="G149" s="201">
        <f>SUM(C149:E149)</f>
        <v>51</v>
      </c>
    </row>
  </sheetData>
  <sheetProtection formatCells="0"/>
  <mergeCells count="3">
    <mergeCell ref="A90:G90"/>
    <mergeCell ref="A7:G7"/>
    <mergeCell ref="A1:G1"/>
  </mergeCells>
  <printOptions horizontalCentered="1"/>
  <pageMargins left="0.25" right="0.25" top="0.75" bottom="0.75" header="0.3" footer="0.3"/>
  <pageSetup horizontalDpi="600" verticalDpi="600" orientation="portrait" paperSize="9" scale="61" r:id="rId3"/>
  <headerFooter alignWithMargins="0">
    <oddFooter>&amp;L"Módosította a 3/2017.(II.23.) önkormányzati rendelet. Hatályos 2016. (XII.31.) napjától."</oddFooter>
  </headerFooter>
  <rowBreaks count="1" manualBreakCount="1">
    <brk id="87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M149"/>
  <sheetViews>
    <sheetView zoomScale="130" zoomScaleNormal="130" zoomScaleSheetLayoutView="85" workbookViewId="0" topLeftCell="A1">
      <selection activeCell="A2" sqref="A2"/>
    </sheetView>
  </sheetViews>
  <sheetFormatPr defaultColWidth="9.00390625" defaultRowHeight="12.75"/>
  <cols>
    <col min="1" max="1" width="19.50390625" style="142" customWidth="1"/>
    <col min="2" max="2" width="62.875" style="143" customWidth="1"/>
    <col min="3" max="3" width="15.50390625" style="144" bestFit="1" customWidth="1"/>
    <col min="4" max="4" width="11.625" style="2" bestFit="1" customWidth="1"/>
    <col min="5" max="5" width="11.375" style="2" bestFit="1" customWidth="1"/>
    <col min="6" max="6" width="11.375" style="2" customWidth="1"/>
    <col min="7" max="7" width="12.625" style="2" bestFit="1" customWidth="1"/>
    <col min="8" max="16384" width="9.375" style="2" customWidth="1"/>
  </cols>
  <sheetData>
    <row r="1" spans="1:7" s="1" customFormat="1" ht="16.5" customHeight="1" thickBot="1">
      <c r="A1" s="363" t="s">
        <v>470</v>
      </c>
      <c r="B1" s="363"/>
      <c r="C1" s="363"/>
      <c r="D1" s="363"/>
      <c r="E1" s="363"/>
      <c r="F1" s="363"/>
      <c r="G1" s="363"/>
    </row>
    <row r="2" spans="1:7" s="42" customFormat="1" ht="21" customHeight="1">
      <c r="A2" s="147" t="s">
        <v>44</v>
      </c>
      <c r="B2" s="126" t="s">
        <v>371</v>
      </c>
      <c r="C2" s="232"/>
      <c r="D2" s="232"/>
      <c r="E2" s="296"/>
      <c r="F2" s="296"/>
      <c r="G2" s="202"/>
    </row>
    <row r="3" spans="1:7" s="42" customFormat="1" ht="16.5" thickBot="1">
      <c r="A3" s="61" t="s">
        <v>117</v>
      </c>
      <c r="B3" s="127" t="s">
        <v>390</v>
      </c>
      <c r="C3" s="233"/>
      <c r="D3" s="233"/>
      <c r="E3" s="297"/>
      <c r="F3" s="297"/>
      <c r="G3" s="234"/>
    </row>
    <row r="4" spans="1:7" s="43" customFormat="1" ht="15.75" customHeight="1" thickBot="1">
      <c r="A4" s="62"/>
      <c r="B4" s="62"/>
      <c r="G4" s="323" t="s">
        <v>450</v>
      </c>
    </row>
    <row r="5" spans="1:7" ht="36.75" thickBot="1">
      <c r="A5" s="148" t="s">
        <v>119</v>
      </c>
      <c r="B5" s="63" t="s">
        <v>38</v>
      </c>
      <c r="C5" s="28" t="s">
        <v>383</v>
      </c>
      <c r="D5" s="28" t="s">
        <v>387</v>
      </c>
      <c r="E5" s="28" t="s">
        <v>443</v>
      </c>
      <c r="F5" s="28" t="s">
        <v>455</v>
      </c>
      <c r="G5" s="28" t="s">
        <v>384</v>
      </c>
    </row>
    <row r="6" spans="1:7" s="38" customFormat="1" ht="12.75" customHeight="1" thickBot="1">
      <c r="A6" s="229">
        <v>1</v>
      </c>
      <c r="B6" s="230">
        <v>2</v>
      </c>
      <c r="C6" s="231">
        <v>3</v>
      </c>
      <c r="D6" s="231">
        <v>4</v>
      </c>
      <c r="E6" s="231">
        <v>5</v>
      </c>
      <c r="F6" s="231">
        <v>6</v>
      </c>
      <c r="G6" s="231">
        <v>7</v>
      </c>
    </row>
    <row r="7" spans="1:7" s="38" customFormat="1" ht="15.75" customHeight="1" thickBot="1">
      <c r="A7" s="359" t="s">
        <v>39</v>
      </c>
      <c r="B7" s="360"/>
      <c r="C7" s="360"/>
      <c r="D7" s="360"/>
      <c r="E7" s="360"/>
      <c r="F7" s="360"/>
      <c r="G7" s="361"/>
    </row>
    <row r="8" spans="1:7" s="38" customFormat="1" ht="12" customHeight="1" thickBot="1">
      <c r="A8" s="25" t="s">
        <v>6</v>
      </c>
      <c r="B8" s="19" t="s">
        <v>146</v>
      </c>
      <c r="C8" s="84">
        <f>+C9+C10+C11+C12+C13+C14</f>
        <v>0</v>
      </c>
      <c r="D8" s="84">
        <f>+D9+D10+D11+D12+D13+D14</f>
        <v>0</v>
      </c>
      <c r="E8" s="84"/>
      <c r="F8" s="84"/>
      <c r="G8" s="84">
        <f>+G9+G10+G11+G12+G13+G14</f>
        <v>0</v>
      </c>
    </row>
    <row r="9" spans="1:7" s="44" customFormat="1" ht="12" customHeight="1">
      <c r="A9" s="172" t="s">
        <v>63</v>
      </c>
      <c r="B9" s="157" t="s">
        <v>147</v>
      </c>
      <c r="C9" s="235"/>
      <c r="D9" s="235"/>
      <c r="E9" s="298"/>
      <c r="F9" s="298"/>
      <c r="G9" s="85">
        <f>SUM(C9:E9)</f>
        <v>0</v>
      </c>
    </row>
    <row r="10" spans="1:7" s="45" customFormat="1" ht="12" customHeight="1">
      <c r="A10" s="173" t="s">
        <v>64</v>
      </c>
      <c r="B10" s="158" t="s">
        <v>148</v>
      </c>
      <c r="C10" s="236"/>
      <c r="D10" s="236"/>
      <c r="E10" s="299"/>
      <c r="F10" s="299"/>
      <c r="G10" s="86">
        <f>SUM(C10:E10)</f>
        <v>0</v>
      </c>
    </row>
    <row r="11" spans="1:7" s="45" customFormat="1" ht="12" customHeight="1">
      <c r="A11" s="173" t="s">
        <v>65</v>
      </c>
      <c r="B11" s="158" t="s">
        <v>149</v>
      </c>
      <c r="C11" s="236"/>
      <c r="D11" s="236"/>
      <c r="E11" s="299"/>
      <c r="F11" s="299"/>
      <c r="G11" s="86">
        <f>SUM(C11:E11)</f>
        <v>0</v>
      </c>
    </row>
    <row r="12" spans="1:7" s="45" customFormat="1" ht="12" customHeight="1">
      <c r="A12" s="173" t="s">
        <v>66</v>
      </c>
      <c r="B12" s="158" t="s">
        <v>150</v>
      </c>
      <c r="C12" s="236"/>
      <c r="D12" s="236"/>
      <c r="E12" s="299"/>
      <c r="F12" s="299"/>
      <c r="G12" s="86">
        <f>SUM(C12:E12)</f>
        <v>0</v>
      </c>
    </row>
    <row r="13" spans="1:7" s="45" customFormat="1" ht="12" customHeight="1">
      <c r="A13" s="173" t="s">
        <v>83</v>
      </c>
      <c r="B13" s="158" t="s">
        <v>151</v>
      </c>
      <c r="C13" s="236"/>
      <c r="D13" s="236"/>
      <c r="E13" s="299"/>
      <c r="F13" s="299"/>
      <c r="G13" s="86">
        <f>SUM(C13:F13)</f>
        <v>0</v>
      </c>
    </row>
    <row r="14" spans="1:7" s="44" customFormat="1" ht="12" customHeight="1" thickBot="1">
      <c r="A14" s="174" t="s">
        <v>67</v>
      </c>
      <c r="B14" s="159" t="s">
        <v>152</v>
      </c>
      <c r="C14" s="237"/>
      <c r="D14" s="237"/>
      <c r="E14" s="300"/>
      <c r="F14" s="300"/>
      <c r="G14" s="92">
        <f>SUM(C14:F14)</f>
        <v>0</v>
      </c>
    </row>
    <row r="15" spans="1:7" s="44" customFormat="1" ht="12" customHeight="1" thickBot="1">
      <c r="A15" s="25" t="s">
        <v>7</v>
      </c>
      <c r="B15" s="79" t="s">
        <v>153</v>
      </c>
      <c r="C15" s="84">
        <f>+C16+C17+C18+C19+C20</f>
        <v>1190000</v>
      </c>
      <c r="D15" s="84">
        <f>+D16+D17+D18+D19+D20</f>
        <v>0</v>
      </c>
      <c r="E15" s="84"/>
      <c r="F15" s="84"/>
      <c r="G15" s="84">
        <f>+G16+G17+G18+G19+G20</f>
        <v>1190000</v>
      </c>
    </row>
    <row r="16" spans="1:7" s="44" customFormat="1" ht="12" customHeight="1">
      <c r="A16" s="172" t="s">
        <v>69</v>
      </c>
      <c r="B16" s="157" t="s">
        <v>154</v>
      </c>
      <c r="C16" s="235"/>
      <c r="D16" s="235"/>
      <c r="E16" s="298"/>
      <c r="F16" s="298"/>
      <c r="G16" s="85">
        <f aca="true" t="shared" si="0" ref="G16:G21">SUM(C16:F16)</f>
        <v>0</v>
      </c>
    </row>
    <row r="17" spans="1:7" s="44" customFormat="1" ht="12" customHeight="1">
      <c r="A17" s="173" t="s">
        <v>70</v>
      </c>
      <c r="B17" s="158" t="s">
        <v>155</v>
      </c>
      <c r="C17" s="236"/>
      <c r="D17" s="236"/>
      <c r="E17" s="299"/>
      <c r="F17" s="299"/>
      <c r="G17" s="86">
        <f t="shared" si="0"/>
        <v>0</v>
      </c>
    </row>
    <row r="18" spans="1:7" s="44" customFormat="1" ht="12" customHeight="1">
      <c r="A18" s="173" t="s">
        <v>71</v>
      </c>
      <c r="B18" s="158" t="s">
        <v>357</v>
      </c>
      <c r="C18" s="236"/>
      <c r="D18" s="236"/>
      <c r="E18" s="299"/>
      <c r="F18" s="299"/>
      <c r="G18" s="86">
        <f t="shared" si="0"/>
        <v>0</v>
      </c>
    </row>
    <row r="19" spans="1:7" s="44" customFormat="1" ht="12" customHeight="1">
      <c r="A19" s="173" t="s">
        <v>72</v>
      </c>
      <c r="B19" s="158" t="s">
        <v>358</v>
      </c>
      <c r="C19" s="236"/>
      <c r="D19" s="236"/>
      <c r="E19" s="299"/>
      <c r="F19" s="299"/>
      <c r="G19" s="86">
        <f t="shared" si="0"/>
        <v>0</v>
      </c>
    </row>
    <row r="20" spans="1:7" s="44" customFormat="1" ht="12" customHeight="1">
      <c r="A20" s="173" t="s">
        <v>73</v>
      </c>
      <c r="B20" s="158" t="s">
        <v>156</v>
      </c>
      <c r="C20" s="236">
        <v>1190000</v>
      </c>
      <c r="D20" s="236"/>
      <c r="E20" s="299"/>
      <c r="F20" s="299"/>
      <c r="G20" s="86">
        <f t="shared" si="0"/>
        <v>1190000</v>
      </c>
    </row>
    <row r="21" spans="1:7" s="45" customFormat="1" ht="12" customHeight="1" thickBot="1">
      <c r="A21" s="174" t="s">
        <v>79</v>
      </c>
      <c r="B21" s="159" t="s">
        <v>157</v>
      </c>
      <c r="C21" s="237"/>
      <c r="D21" s="237"/>
      <c r="E21" s="300"/>
      <c r="F21" s="300"/>
      <c r="G21" s="92">
        <f t="shared" si="0"/>
        <v>0</v>
      </c>
    </row>
    <row r="22" spans="1:7" s="45" customFormat="1" ht="12" customHeight="1" thickBot="1">
      <c r="A22" s="25" t="s">
        <v>8</v>
      </c>
      <c r="B22" s="19" t="s">
        <v>158</v>
      </c>
      <c r="C22" s="84">
        <v>0</v>
      </c>
      <c r="D22" s="84">
        <f>+D23+D24+D25+D26+D27</f>
        <v>0</v>
      </c>
      <c r="E22" s="84"/>
      <c r="F22" s="84"/>
      <c r="G22" s="84">
        <f>+G23+G24+G25+G26+G27</f>
        <v>0</v>
      </c>
    </row>
    <row r="23" spans="1:7" s="45" customFormat="1" ht="12" customHeight="1">
      <c r="A23" s="172" t="s">
        <v>52</v>
      </c>
      <c r="B23" s="157" t="s">
        <v>159</v>
      </c>
      <c r="C23" s="235"/>
      <c r="D23" s="235"/>
      <c r="E23" s="298"/>
      <c r="F23" s="298"/>
      <c r="G23" s="85">
        <f aca="true" t="shared" si="1" ref="G23:G28">SUM(C23:F23)</f>
        <v>0</v>
      </c>
    </row>
    <row r="24" spans="1:7" s="44" customFormat="1" ht="12" customHeight="1">
      <c r="A24" s="173" t="s">
        <v>53</v>
      </c>
      <c r="B24" s="158" t="s">
        <v>160</v>
      </c>
      <c r="C24" s="236"/>
      <c r="D24" s="236"/>
      <c r="E24" s="299"/>
      <c r="F24" s="299"/>
      <c r="G24" s="86">
        <f t="shared" si="1"/>
        <v>0</v>
      </c>
    </row>
    <row r="25" spans="1:7" s="45" customFormat="1" ht="12" customHeight="1">
      <c r="A25" s="173" t="s">
        <v>54</v>
      </c>
      <c r="B25" s="158" t="s">
        <v>359</v>
      </c>
      <c r="C25" s="236"/>
      <c r="D25" s="236"/>
      <c r="E25" s="299"/>
      <c r="F25" s="299"/>
      <c r="G25" s="86">
        <f t="shared" si="1"/>
        <v>0</v>
      </c>
    </row>
    <row r="26" spans="1:7" s="45" customFormat="1" ht="12" customHeight="1">
      <c r="A26" s="173" t="s">
        <v>55</v>
      </c>
      <c r="B26" s="158" t="s">
        <v>360</v>
      </c>
      <c r="C26" s="236"/>
      <c r="D26" s="236"/>
      <c r="E26" s="299"/>
      <c r="F26" s="299"/>
      <c r="G26" s="86">
        <f t="shared" si="1"/>
        <v>0</v>
      </c>
    </row>
    <row r="27" spans="1:7" s="45" customFormat="1" ht="12" customHeight="1">
      <c r="A27" s="173" t="s">
        <v>93</v>
      </c>
      <c r="B27" s="158" t="s">
        <v>161</v>
      </c>
      <c r="C27" s="236"/>
      <c r="D27" s="236"/>
      <c r="E27" s="299"/>
      <c r="F27" s="299"/>
      <c r="G27" s="86">
        <f t="shared" si="1"/>
        <v>0</v>
      </c>
    </row>
    <row r="28" spans="1:7" s="45" customFormat="1" ht="12" customHeight="1" thickBot="1">
      <c r="A28" s="174" t="s">
        <v>94</v>
      </c>
      <c r="B28" s="159" t="s">
        <v>162</v>
      </c>
      <c r="C28" s="237"/>
      <c r="D28" s="237"/>
      <c r="E28" s="300"/>
      <c r="F28" s="300"/>
      <c r="G28" s="92">
        <f t="shared" si="1"/>
        <v>0</v>
      </c>
    </row>
    <row r="29" spans="1:7" s="45" customFormat="1" ht="12" customHeight="1" thickBot="1">
      <c r="A29" s="25" t="s">
        <v>95</v>
      </c>
      <c r="B29" s="19" t="s">
        <v>163</v>
      </c>
      <c r="C29" s="90">
        <v>0</v>
      </c>
      <c r="D29" s="90">
        <f>+D30+D33+D34+D35</f>
        <v>0</v>
      </c>
      <c r="E29" s="90"/>
      <c r="F29" s="90"/>
      <c r="G29" s="90">
        <f>+G30+G33+G34+G35</f>
        <v>0</v>
      </c>
    </row>
    <row r="30" spans="1:7" s="45" customFormat="1" ht="12" customHeight="1">
      <c r="A30" s="172" t="s">
        <v>164</v>
      </c>
      <c r="B30" s="157" t="s">
        <v>170</v>
      </c>
      <c r="C30" s="238"/>
      <c r="D30" s="238"/>
      <c r="E30" s="301"/>
      <c r="F30" s="301"/>
      <c r="G30" s="239">
        <f aca="true" t="shared" si="2" ref="G30:G35">SUM(C30:F30)</f>
        <v>0</v>
      </c>
    </row>
    <row r="31" spans="1:7" s="45" customFormat="1" ht="12" customHeight="1">
      <c r="A31" s="173" t="s">
        <v>165</v>
      </c>
      <c r="B31" s="158" t="s">
        <v>171</v>
      </c>
      <c r="C31" s="236"/>
      <c r="D31" s="236"/>
      <c r="E31" s="299"/>
      <c r="F31" s="299"/>
      <c r="G31" s="86">
        <f t="shared" si="2"/>
        <v>0</v>
      </c>
    </row>
    <row r="32" spans="1:7" s="45" customFormat="1" ht="12" customHeight="1">
      <c r="A32" s="173" t="s">
        <v>166</v>
      </c>
      <c r="B32" s="158" t="s">
        <v>172</v>
      </c>
      <c r="C32" s="236"/>
      <c r="D32" s="236"/>
      <c r="E32" s="299"/>
      <c r="F32" s="299"/>
      <c r="G32" s="86">
        <f t="shared" si="2"/>
        <v>0</v>
      </c>
    </row>
    <row r="33" spans="1:7" s="45" customFormat="1" ht="12" customHeight="1">
      <c r="A33" s="173" t="s">
        <v>167</v>
      </c>
      <c r="B33" s="158" t="s">
        <v>173</v>
      </c>
      <c r="C33" s="236"/>
      <c r="D33" s="236"/>
      <c r="E33" s="299"/>
      <c r="F33" s="299"/>
      <c r="G33" s="86">
        <f t="shared" si="2"/>
        <v>0</v>
      </c>
    </row>
    <row r="34" spans="1:7" s="45" customFormat="1" ht="12" customHeight="1">
      <c r="A34" s="173" t="s">
        <v>168</v>
      </c>
      <c r="B34" s="158" t="s">
        <v>174</v>
      </c>
      <c r="C34" s="236"/>
      <c r="D34" s="236"/>
      <c r="E34" s="299"/>
      <c r="F34" s="299"/>
      <c r="G34" s="86">
        <f t="shared" si="2"/>
        <v>0</v>
      </c>
    </row>
    <row r="35" spans="1:7" s="45" customFormat="1" ht="12" customHeight="1" thickBot="1">
      <c r="A35" s="174" t="s">
        <v>169</v>
      </c>
      <c r="B35" s="159" t="s">
        <v>175</v>
      </c>
      <c r="C35" s="237"/>
      <c r="D35" s="237"/>
      <c r="E35" s="300"/>
      <c r="F35" s="300"/>
      <c r="G35" s="92">
        <f t="shared" si="2"/>
        <v>0</v>
      </c>
    </row>
    <row r="36" spans="1:7" s="45" customFormat="1" ht="12" customHeight="1" thickBot="1">
      <c r="A36" s="25" t="s">
        <v>10</v>
      </c>
      <c r="B36" s="19" t="s">
        <v>176</v>
      </c>
      <c r="C36" s="84">
        <v>66757590</v>
      </c>
      <c r="D36" s="84">
        <f>SUM(D37:D46)</f>
        <v>9058710</v>
      </c>
      <c r="E36" s="84">
        <f>SUM(E37:E46)</f>
        <v>-4339099</v>
      </c>
      <c r="F36" s="84"/>
      <c r="G36" s="84">
        <f>SUM(G37:G46)</f>
        <v>71477201</v>
      </c>
    </row>
    <row r="37" spans="1:7" s="45" customFormat="1" ht="12" customHeight="1">
      <c r="A37" s="172" t="s">
        <v>56</v>
      </c>
      <c r="B37" s="157" t="s">
        <v>179</v>
      </c>
      <c r="C37" s="235"/>
      <c r="D37" s="235"/>
      <c r="E37" s="298"/>
      <c r="F37" s="298"/>
      <c r="G37" s="85">
        <f>SUM(C37:F37)</f>
        <v>0</v>
      </c>
    </row>
    <row r="38" spans="1:7" s="45" customFormat="1" ht="12" customHeight="1">
      <c r="A38" s="173" t="s">
        <v>57</v>
      </c>
      <c r="B38" s="158" t="s">
        <v>180</v>
      </c>
      <c r="C38" s="236">
        <v>53362590</v>
      </c>
      <c r="D38" s="236"/>
      <c r="E38" s="299"/>
      <c r="F38" s="299"/>
      <c r="G38" s="86">
        <f>SUM(C38:F38)</f>
        <v>53362590</v>
      </c>
    </row>
    <row r="39" spans="1:7" s="45" customFormat="1" ht="12" customHeight="1">
      <c r="A39" s="173" t="s">
        <v>58</v>
      </c>
      <c r="B39" s="158" t="s">
        <v>181</v>
      </c>
      <c r="C39" s="236"/>
      <c r="D39" s="236"/>
      <c r="E39" s="299"/>
      <c r="F39" s="299"/>
      <c r="G39" s="86">
        <f>SUM(C39:F39)</f>
        <v>0</v>
      </c>
    </row>
    <row r="40" spans="1:7" s="45" customFormat="1" ht="12" customHeight="1">
      <c r="A40" s="173" t="s">
        <v>97</v>
      </c>
      <c r="B40" s="158" t="s">
        <v>182</v>
      </c>
      <c r="C40" s="236"/>
      <c r="D40" s="236"/>
      <c r="E40" s="299"/>
      <c r="F40" s="299"/>
      <c r="G40" s="86">
        <f>SUM(C40:F40)</f>
        <v>0</v>
      </c>
    </row>
    <row r="41" spans="1:7" s="45" customFormat="1" ht="12" customHeight="1">
      <c r="A41" s="173" t="s">
        <v>98</v>
      </c>
      <c r="B41" s="158" t="s">
        <v>183</v>
      </c>
      <c r="C41" s="236"/>
      <c r="D41" s="236"/>
      <c r="E41" s="299"/>
      <c r="F41" s="299"/>
      <c r="G41" s="86">
        <f>SUM(C41:E41)</f>
        <v>0</v>
      </c>
    </row>
    <row r="42" spans="1:7" s="45" customFormat="1" ht="12" customHeight="1" thickBot="1">
      <c r="A42" s="174" t="s">
        <v>99</v>
      </c>
      <c r="B42" s="159" t="s">
        <v>184</v>
      </c>
      <c r="C42" s="326">
        <v>12565000</v>
      </c>
      <c r="D42" s="326"/>
      <c r="E42" s="327"/>
      <c r="F42" s="327"/>
      <c r="G42" s="88">
        <f>SUM(C42:F42)</f>
        <v>12565000</v>
      </c>
    </row>
    <row r="43" spans="1:7" s="45" customFormat="1" ht="12" customHeight="1">
      <c r="A43" s="181" t="s">
        <v>100</v>
      </c>
      <c r="B43" s="334" t="s">
        <v>185</v>
      </c>
      <c r="C43" s="235">
        <v>830000</v>
      </c>
      <c r="D43" s="235">
        <v>9058710</v>
      </c>
      <c r="E43" s="298">
        <v>-4339099</v>
      </c>
      <c r="F43" s="298"/>
      <c r="G43" s="85">
        <f>SUM(C43:F43)</f>
        <v>5549611</v>
      </c>
    </row>
    <row r="44" spans="1:7" s="45" customFormat="1" ht="12" customHeight="1">
      <c r="A44" s="173" t="s">
        <v>101</v>
      </c>
      <c r="B44" s="158" t="s">
        <v>186</v>
      </c>
      <c r="C44" s="236"/>
      <c r="D44" s="236"/>
      <c r="E44" s="299"/>
      <c r="F44" s="299"/>
      <c r="G44" s="86">
        <f>SUM(C44:E44)</f>
        <v>0</v>
      </c>
    </row>
    <row r="45" spans="1:7" s="45" customFormat="1" ht="12" customHeight="1">
      <c r="A45" s="173" t="s">
        <v>177</v>
      </c>
      <c r="B45" s="158" t="s">
        <v>187</v>
      </c>
      <c r="C45" s="240"/>
      <c r="D45" s="240"/>
      <c r="E45" s="302"/>
      <c r="F45" s="302"/>
      <c r="G45" s="89">
        <f>SUM(C45:F45)</f>
        <v>0</v>
      </c>
    </row>
    <row r="46" spans="1:7" s="45" customFormat="1" ht="12" customHeight="1" thickBot="1">
      <c r="A46" s="174" t="s">
        <v>178</v>
      </c>
      <c r="B46" s="159" t="s">
        <v>188</v>
      </c>
      <c r="C46" s="241"/>
      <c r="D46" s="241"/>
      <c r="E46" s="303"/>
      <c r="F46" s="303"/>
      <c r="G46" s="242">
        <f>SUM(C46:F46)</f>
        <v>0</v>
      </c>
    </row>
    <row r="47" spans="1:7" s="45" customFormat="1" ht="12" customHeight="1" thickBot="1">
      <c r="A47" s="25" t="s">
        <v>11</v>
      </c>
      <c r="B47" s="19" t="s">
        <v>189</v>
      </c>
      <c r="C47" s="84">
        <f>SUM(C48:C52)</f>
        <v>0</v>
      </c>
      <c r="D47" s="84">
        <f>SUM(D48:D52)</f>
        <v>0</v>
      </c>
      <c r="E47" s="84"/>
      <c r="F47" s="84"/>
      <c r="G47" s="84">
        <f>SUM(C47:F47)</f>
        <v>0</v>
      </c>
    </row>
    <row r="48" spans="1:7" s="45" customFormat="1" ht="12" customHeight="1">
      <c r="A48" s="172" t="s">
        <v>59</v>
      </c>
      <c r="B48" s="157" t="s">
        <v>193</v>
      </c>
      <c r="C48" s="243"/>
      <c r="D48" s="243"/>
      <c r="E48" s="304"/>
      <c r="F48" s="304"/>
      <c r="G48" s="244">
        <f>SUM(C48:F48)</f>
        <v>0</v>
      </c>
    </row>
    <row r="49" spans="1:7" s="45" customFormat="1" ht="12" customHeight="1">
      <c r="A49" s="173" t="s">
        <v>60</v>
      </c>
      <c r="B49" s="158" t="s">
        <v>194</v>
      </c>
      <c r="C49" s="240"/>
      <c r="D49" s="240"/>
      <c r="E49" s="302"/>
      <c r="F49" s="302"/>
      <c r="G49" s="89">
        <f>SUM(C49:F49)</f>
        <v>0</v>
      </c>
    </row>
    <row r="50" spans="1:7" s="45" customFormat="1" ht="12" customHeight="1">
      <c r="A50" s="173" t="s">
        <v>190</v>
      </c>
      <c r="B50" s="158" t="s">
        <v>195</v>
      </c>
      <c r="C50" s="240"/>
      <c r="D50" s="240"/>
      <c r="E50" s="302"/>
      <c r="F50" s="302"/>
      <c r="G50" s="89">
        <f>SUM(C50:E50)</f>
        <v>0</v>
      </c>
    </row>
    <row r="51" spans="1:7" s="45" customFormat="1" ht="12" customHeight="1">
      <c r="A51" s="173" t="s">
        <v>191</v>
      </c>
      <c r="B51" s="158" t="s">
        <v>196</v>
      </c>
      <c r="C51" s="240"/>
      <c r="D51" s="240"/>
      <c r="E51" s="302"/>
      <c r="F51" s="302"/>
      <c r="G51" s="89">
        <f>SUM(C51:F51)</f>
        <v>0</v>
      </c>
    </row>
    <row r="52" spans="1:7" s="45" customFormat="1" ht="12" customHeight="1" thickBot="1">
      <c r="A52" s="174" t="s">
        <v>192</v>
      </c>
      <c r="B52" s="159" t="s">
        <v>197</v>
      </c>
      <c r="C52" s="241"/>
      <c r="D52" s="241"/>
      <c r="E52" s="303"/>
      <c r="F52" s="303"/>
      <c r="G52" s="242">
        <f>SUM(C52:F52)</f>
        <v>0</v>
      </c>
    </row>
    <row r="53" spans="1:7" s="45" customFormat="1" ht="12" customHeight="1" thickBot="1">
      <c r="A53" s="25" t="s">
        <v>102</v>
      </c>
      <c r="B53" s="19" t="s">
        <v>198</v>
      </c>
      <c r="C53" s="84">
        <f>SUM(C54:C56)</f>
        <v>0</v>
      </c>
      <c r="D53" s="84">
        <f>SUM(D54:D56)</f>
        <v>0</v>
      </c>
      <c r="E53" s="84"/>
      <c r="F53" s="84"/>
      <c r="G53" s="84">
        <f>SUM(C53:F53)</f>
        <v>0</v>
      </c>
    </row>
    <row r="54" spans="1:7" s="45" customFormat="1" ht="12" customHeight="1">
      <c r="A54" s="172" t="s">
        <v>61</v>
      </c>
      <c r="B54" s="157" t="s">
        <v>199</v>
      </c>
      <c r="C54" s="235"/>
      <c r="D54" s="235"/>
      <c r="E54" s="298"/>
      <c r="F54" s="298"/>
      <c r="G54" s="85">
        <f>SUM(C54:F54)</f>
        <v>0</v>
      </c>
    </row>
    <row r="55" spans="1:7" s="45" customFormat="1" ht="12" customHeight="1">
      <c r="A55" s="173" t="s">
        <v>62</v>
      </c>
      <c r="B55" s="158" t="s">
        <v>361</v>
      </c>
      <c r="C55" s="236"/>
      <c r="D55" s="236"/>
      <c r="E55" s="299"/>
      <c r="F55" s="299"/>
      <c r="G55" s="86">
        <f>SUM(C55:E55)</f>
        <v>0</v>
      </c>
    </row>
    <row r="56" spans="1:7" s="45" customFormat="1" ht="12" customHeight="1">
      <c r="A56" s="173" t="s">
        <v>203</v>
      </c>
      <c r="B56" s="158" t="s">
        <v>201</v>
      </c>
      <c r="C56" s="236"/>
      <c r="D56" s="236"/>
      <c r="E56" s="299"/>
      <c r="F56" s="299"/>
      <c r="G56" s="86">
        <f>SUM(C56:E56)</f>
        <v>0</v>
      </c>
    </row>
    <row r="57" spans="1:7" s="45" customFormat="1" ht="12" customHeight="1" thickBot="1">
      <c r="A57" s="174" t="s">
        <v>204</v>
      </c>
      <c r="B57" s="159" t="s">
        <v>202</v>
      </c>
      <c r="C57" s="237"/>
      <c r="D57" s="237"/>
      <c r="E57" s="300"/>
      <c r="F57" s="300"/>
      <c r="G57" s="92">
        <f>SUM(C57:E57)</f>
        <v>0</v>
      </c>
    </row>
    <row r="58" spans="1:7" s="45" customFormat="1" ht="12" customHeight="1" thickBot="1">
      <c r="A58" s="25" t="s">
        <v>13</v>
      </c>
      <c r="B58" s="79" t="s">
        <v>205</v>
      </c>
      <c r="C58" s="84">
        <f>SUM(C59:C61)</f>
        <v>0</v>
      </c>
      <c r="D58" s="84">
        <f>SUM(D59:D61)</f>
        <v>0</v>
      </c>
      <c r="E58" s="84"/>
      <c r="F58" s="84"/>
      <c r="G58" s="84">
        <f>SUM(G59:G61)</f>
        <v>0</v>
      </c>
    </row>
    <row r="59" spans="1:7" s="45" customFormat="1" ht="12" customHeight="1">
      <c r="A59" s="172" t="s">
        <v>103</v>
      </c>
      <c r="B59" s="157" t="s">
        <v>207</v>
      </c>
      <c r="C59" s="328"/>
      <c r="D59" s="328"/>
      <c r="E59" s="329"/>
      <c r="F59" s="329"/>
      <c r="G59" s="197">
        <f>SUM(C59:E59)</f>
        <v>0</v>
      </c>
    </row>
    <row r="60" spans="1:7" s="45" customFormat="1" ht="12" customHeight="1">
      <c r="A60" s="173" t="s">
        <v>104</v>
      </c>
      <c r="B60" s="158" t="s">
        <v>362</v>
      </c>
      <c r="C60" s="240"/>
      <c r="D60" s="240"/>
      <c r="E60" s="302"/>
      <c r="F60" s="302"/>
      <c r="G60" s="89">
        <f>SUM(C60:E60)</f>
        <v>0</v>
      </c>
    </row>
    <row r="61" spans="1:7" s="45" customFormat="1" ht="12" customHeight="1">
      <c r="A61" s="173" t="s">
        <v>126</v>
      </c>
      <c r="B61" s="158" t="s">
        <v>208</v>
      </c>
      <c r="C61" s="240"/>
      <c r="D61" s="240"/>
      <c r="E61" s="302"/>
      <c r="F61" s="302"/>
      <c r="G61" s="89">
        <f>SUM(C61:E61)</f>
        <v>0</v>
      </c>
    </row>
    <row r="62" spans="1:7" s="45" customFormat="1" ht="12" customHeight="1" thickBot="1">
      <c r="A62" s="174" t="s">
        <v>206</v>
      </c>
      <c r="B62" s="159" t="s">
        <v>209</v>
      </c>
      <c r="C62" s="241"/>
      <c r="D62" s="241"/>
      <c r="E62" s="303"/>
      <c r="F62" s="303"/>
      <c r="G62" s="242">
        <f>SUM(C62:E62)</f>
        <v>0</v>
      </c>
    </row>
    <row r="63" spans="1:7" s="45" customFormat="1" ht="12" customHeight="1" thickBot="1">
      <c r="A63" s="25" t="s">
        <v>14</v>
      </c>
      <c r="B63" s="19" t="s">
        <v>210</v>
      </c>
      <c r="C63" s="90">
        <f>+C8+C15+C22+C29+C36+C47+C53+C58</f>
        <v>67947590</v>
      </c>
      <c r="D63" s="90">
        <f>+D8+D15+D22+D29+D36+D47+D53+D58</f>
        <v>9058710</v>
      </c>
      <c r="E63" s="90">
        <f>+E8+E15+E22+E29+E36+E47+E53+E58</f>
        <v>-4339099</v>
      </c>
      <c r="F63" s="90"/>
      <c r="G63" s="90">
        <f>+G8+G15+G22+G29+G36+G47+G53+G58</f>
        <v>72667201</v>
      </c>
    </row>
    <row r="64" spans="1:7" s="45" customFormat="1" ht="12" customHeight="1" thickBot="1">
      <c r="A64" s="175" t="s">
        <v>330</v>
      </c>
      <c r="B64" s="79" t="s">
        <v>212</v>
      </c>
      <c r="C64" s="84">
        <f>SUM(C65:C67)</f>
        <v>0</v>
      </c>
      <c r="D64" s="84">
        <f>SUM(D65:D67)</f>
        <v>0</v>
      </c>
      <c r="E64" s="84"/>
      <c r="F64" s="84"/>
      <c r="G64" s="84">
        <f>SUM(G65:G67)</f>
        <v>0</v>
      </c>
    </row>
    <row r="65" spans="1:7" s="45" customFormat="1" ht="12" customHeight="1">
      <c r="A65" s="172" t="s">
        <v>245</v>
      </c>
      <c r="B65" s="157" t="s">
        <v>213</v>
      </c>
      <c r="C65" s="243"/>
      <c r="D65" s="243"/>
      <c r="E65" s="304"/>
      <c r="F65" s="304"/>
      <c r="G65" s="244">
        <f>SUM(C65:E65)</f>
        <v>0</v>
      </c>
    </row>
    <row r="66" spans="1:7" s="45" customFormat="1" ht="12" customHeight="1">
      <c r="A66" s="173" t="s">
        <v>254</v>
      </c>
      <c r="B66" s="158" t="s">
        <v>214</v>
      </c>
      <c r="C66" s="240"/>
      <c r="D66" s="240"/>
      <c r="E66" s="302"/>
      <c r="F66" s="302"/>
      <c r="G66" s="89">
        <f>SUM(C66:E66)</f>
        <v>0</v>
      </c>
    </row>
    <row r="67" spans="1:7" s="45" customFormat="1" ht="12" customHeight="1" thickBot="1">
      <c r="A67" s="174" t="s">
        <v>255</v>
      </c>
      <c r="B67" s="161" t="s">
        <v>215</v>
      </c>
      <c r="C67" s="241"/>
      <c r="D67" s="241"/>
      <c r="E67" s="303"/>
      <c r="F67" s="303"/>
      <c r="G67" s="242">
        <f>SUM(C67:E67)</f>
        <v>0</v>
      </c>
    </row>
    <row r="68" spans="1:7" s="45" customFormat="1" ht="12" customHeight="1" thickBot="1">
      <c r="A68" s="175" t="s">
        <v>216</v>
      </c>
      <c r="B68" s="79" t="s">
        <v>217</v>
      </c>
      <c r="C68" s="84">
        <f>SUM(C69:C72)</f>
        <v>0</v>
      </c>
      <c r="D68" s="84">
        <f>SUM(D69:D72)</f>
        <v>0</v>
      </c>
      <c r="E68" s="84"/>
      <c r="F68" s="84"/>
      <c r="G68" s="84">
        <f>SUM(G69:G72)</f>
        <v>0</v>
      </c>
    </row>
    <row r="69" spans="1:7" s="45" customFormat="1" ht="12" customHeight="1">
      <c r="A69" s="172" t="s">
        <v>84</v>
      </c>
      <c r="B69" s="157" t="s">
        <v>218</v>
      </c>
      <c r="C69" s="243"/>
      <c r="D69" s="243"/>
      <c r="E69" s="304"/>
      <c r="F69" s="304"/>
      <c r="G69" s="244">
        <f>SUM(C69:E69)</f>
        <v>0</v>
      </c>
    </row>
    <row r="70" spans="1:7" s="45" customFormat="1" ht="12" customHeight="1">
      <c r="A70" s="173" t="s">
        <v>85</v>
      </c>
      <c r="B70" s="158" t="s">
        <v>219</v>
      </c>
      <c r="C70" s="240"/>
      <c r="D70" s="240"/>
      <c r="E70" s="302"/>
      <c r="F70" s="302"/>
      <c r="G70" s="89">
        <f>SUM(C70:E70)</f>
        <v>0</v>
      </c>
    </row>
    <row r="71" spans="1:7" s="45" customFormat="1" ht="12" customHeight="1">
      <c r="A71" s="173" t="s">
        <v>246</v>
      </c>
      <c r="B71" s="158" t="s">
        <v>220</v>
      </c>
      <c r="C71" s="240"/>
      <c r="D71" s="240"/>
      <c r="E71" s="302"/>
      <c r="F71" s="302"/>
      <c r="G71" s="89">
        <f>SUM(C71:E71)</f>
        <v>0</v>
      </c>
    </row>
    <row r="72" spans="1:7" s="45" customFormat="1" ht="12" customHeight="1" thickBot="1">
      <c r="A72" s="174" t="s">
        <v>247</v>
      </c>
      <c r="B72" s="159" t="s">
        <v>221</v>
      </c>
      <c r="C72" s="241"/>
      <c r="D72" s="241"/>
      <c r="E72" s="303"/>
      <c r="F72" s="303"/>
      <c r="G72" s="242">
        <f>SUM(C72:E72)</f>
        <v>0</v>
      </c>
    </row>
    <row r="73" spans="1:7" s="45" customFormat="1" ht="12" customHeight="1" thickBot="1">
      <c r="A73" s="175" t="s">
        <v>222</v>
      </c>
      <c r="B73" s="79" t="s">
        <v>223</v>
      </c>
      <c r="C73" s="84">
        <f>SUM(C74:C75)</f>
        <v>0</v>
      </c>
      <c r="D73" s="84">
        <f>SUM(D74:D75)</f>
        <v>29430000</v>
      </c>
      <c r="E73" s="84">
        <f>SUM(E74:E75)</f>
        <v>0</v>
      </c>
      <c r="F73" s="84"/>
      <c r="G73" s="84">
        <f>SUM(G74:G75)</f>
        <v>29430000</v>
      </c>
    </row>
    <row r="74" spans="1:7" s="45" customFormat="1" ht="12" customHeight="1">
      <c r="A74" s="172" t="s">
        <v>248</v>
      </c>
      <c r="B74" s="157" t="s">
        <v>224</v>
      </c>
      <c r="C74" s="243"/>
      <c r="D74" s="243">
        <v>29430000</v>
      </c>
      <c r="E74" s="304"/>
      <c r="F74" s="304"/>
      <c r="G74" s="244">
        <f>SUM(C74:F74)</f>
        <v>29430000</v>
      </c>
    </row>
    <row r="75" spans="1:7" s="45" customFormat="1" ht="12" customHeight="1" thickBot="1">
      <c r="A75" s="174" t="s">
        <v>249</v>
      </c>
      <c r="B75" s="159" t="s">
        <v>225</v>
      </c>
      <c r="C75" s="241"/>
      <c r="D75" s="241"/>
      <c r="E75" s="303"/>
      <c r="F75" s="303"/>
      <c r="G75" s="242">
        <f>SUM(C75:E75)</f>
        <v>0</v>
      </c>
    </row>
    <row r="76" spans="1:7" s="44" customFormat="1" ht="12" customHeight="1" thickBot="1">
      <c r="A76" s="175" t="s">
        <v>226</v>
      </c>
      <c r="B76" s="79" t="s">
        <v>227</v>
      </c>
      <c r="C76" s="84">
        <f>SUM(C77:C79)</f>
        <v>0</v>
      </c>
      <c r="D76" s="84">
        <f>SUM(D77:D79)</f>
        <v>0</v>
      </c>
      <c r="E76" s="84"/>
      <c r="F76" s="84"/>
      <c r="G76" s="84">
        <f>SUM(G77:G79)</f>
        <v>0</v>
      </c>
    </row>
    <row r="77" spans="1:7" s="45" customFormat="1" ht="12" customHeight="1">
      <c r="A77" s="172" t="s">
        <v>250</v>
      </c>
      <c r="B77" s="157" t="s">
        <v>228</v>
      </c>
      <c r="C77" s="243"/>
      <c r="D77" s="243"/>
      <c r="E77" s="304"/>
      <c r="F77" s="304"/>
      <c r="G77" s="244">
        <f>SUM(C77:E77)</f>
        <v>0</v>
      </c>
    </row>
    <row r="78" spans="1:7" s="45" customFormat="1" ht="12" customHeight="1">
      <c r="A78" s="173" t="s">
        <v>251</v>
      </c>
      <c r="B78" s="158" t="s">
        <v>229</v>
      </c>
      <c r="C78" s="240"/>
      <c r="D78" s="240"/>
      <c r="E78" s="302"/>
      <c r="F78" s="302"/>
      <c r="G78" s="89">
        <f>SUM(C78:E78)</f>
        <v>0</v>
      </c>
    </row>
    <row r="79" spans="1:7" s="45" customFormat="1" ht="12" customHeight="1" thickBot="1">
      <c r="A79" s="174" t="s">
        <v>252</v>
      </c>
      <c r="B79" s="159" t="s">
        <v>230</v>
      </c>
      <c r="C79" s="241"/>
      <c r="D79" s="241"/>
      <c r="E79" s="303"/>
      <c r="F79" s="303"/>
      <c r="G79" s="242">
        <f>SUM(C79:E79)</f>
        <v>0</v>
      </c>
    </row>
    <row r="80" spans="1:7" s="45" customFormat="1" ht="12" customHeight="1" thickBot="1">
      <c r="A80" s="175" t="s">
        <v>231</v>
      </c>
      <c r="B80" s="79" t="s">
        <v>253</v>
      </c>
      <c r="C80" s="84">
        <f>SUM(C81:C84)</f>
        <v>0</v>
      </c>
      <c r="D80" s="84">
        <f>SUM(D81:D84)</f>
        <v>0</v>
      </c>
      <c r="E80" s="84"/>
      <c r="F80" s="84"/>
      <c r="G80" s="84">
        <f>SUM(G81:G84)</f>
        <v>0</v>
      </c>
    </row>
    <row r="81" spans="1:7" s="45" customFormat="1" ht="12" customHeight="1">
      <c r="A81" s="176" t="s">
        <v>232</v>
      </c>
      <c r="B81" s="157" t="s">
        <v>233</v>
      </c>
      <c r="C81" s="243"/>
      <c r="D81" s="243"/>
      <c r="E81" s="304"/>
      <c r="F81" s="304"/>
      <c r="G81" s="244">
        <f>SUM(C81:E81)</f>
        <v>0</v>
      </c>
    </row>
    <row r="82" spans="1:7" s="45" customFormat="1" ht="12" customHeight="1">
      <c r="A82" s="177" t="s">
        <v>234</v>
      </c>
      <c r="B82" s="158" t="s">
        <v>235</v>
      </c>
      <c r="C82" s="240"/>
      <c r="D82" s="240"/>
      <c r="E82" s="302"/>
      <c r="F82" s="302"/>
      <c r="G82" s="89">
        <f>SUM(C82:E82)</f>
        <v>0</v>
      </c>
    </row>
    <row r="83" spans="1:7" s="45" customFormat="1" ht="12" customHeight="1">
      <c r="A83" s="177" t="s">
        <v>236</v>
      </c>
      <c r="B83" s="158" t="s">
        <v>237</v>
      </c>
      <c r="C83" s="240"/>
      <c r="D83" s="240"/>
      <c r="E83" s="302"/>
      <c r="F83" s="302"/>
      <c r="G83" s="89">
        <f>SUM(C83:E83)</f>
        <v>0</v>
      </c>
    </row>
    <row r="84" spans="1:7" s="44" customFormat="1" ht="12" customHeight="1" thickBot="1">
      <c r="A84" s="178" t="s">
        <v>238</v>
      </c>
      <c r="B84" s="159" t="s">
        <v>239</v>
      </c>
      <c r="C84" s="241"/>
      <c r="D84" s="241"/>
      <c r="E84" s="303"/>
      <c r="F84" s="303"/>
      <c r="G84" s="242">
        <f>SUM(C84:E84)</f>
        <v>0</v>
      </c>
    </row>
    <row r="85" spans="1:7" s="44" customFormat="1" ht="12" customHeight="1" thickBot="1">
      <c r="A85" s="175" t="s">
        <v>240</v>
      </c>
      <c r="B85" s="79" t="s">
        <v>241</v>
      </c>
      <c r="C85" s="198"/>
      <c r="D85" s="198"/>
      <c r="E85" s="198"/>
      <c r="F85" s="198"/>
      <c r="G85" s="198"/>
    </row>
    <row r="86" spans="1:7" s="44" customFormat="1" ht="12" customHeight="1" thickBot="1">
      <c r="A86" s="175" t="s">
        <v>242</v>
      </c>
      <c r="B86" s="165" t="s">
        <v>243</v>
      </c>
      <c r="C86" s="90">
        <f>+C64+C68+C73+C76+C80+C85</f>
        <v>0</v>
      </c>
      <c r="D86" s="90">
        <f>+D64+D68+D73+D76+D80+D85</f>
        <v>29430000</v>
      </c>
      <c r="E86" s="90">
        <f>+E64+E68+E73+E76+E80+E85</f>
        <v>0</v>
      </c>
      <c r="F86" s="90"/>
      <c r="G86" s="90">
        <f>+G64+G68+G73+G76+G80+G85</f>
        <v>29430000</v>
      </c>
    </row>
    <row r="87" spans="1:7" s="44" customFormat="1" ht="12" customHeight="1" thickBot="1">
      <c r="A87" s="179" t="s">
        <v>256</v>
      </c>
      <c r="B87" s="167" t="s">
        <v>356</v>
      </c>
      <c r="C87" s="90">
        <f>+C63+C86</f>
        <v>67947590</v>
      </c>
      <c r="D87" s="90">
        <f>+D63+D86</f>
        <v>38488710</v>
      </c>
      <c r="E87" s="90">
        <f>+E63+E86</f>
        <v>-4339099</v>
      </c>
      <c r="F87" s="90"/>
      <c r="G87" s="90">
        <f>+G63+G86</f>
        <v>102097201</v>
      </c>
    </row>
    <row r="88" spans="1:3" s="45" customFormat="1" ht="15" customHeight="1">
      <c r="A88" s="67"/>
      <c r="B88" s="68"/>
      <c r="C88" s="131"/>
    </row>
    <row r="89" spans="1:3" ht="13.5" thickBot="1">
      <c r="A89" s="180"/>
      <c r="B89" s="70"/>
      <c r="C89" s="132"/>
    </row>
    <row r="90" spans="1:7" s="38" customFormat="1" ht="16.5" customHeight="1" thickBot="1">
      <c r="A90" s="359" t="s">
        <v>40</v>
      </c>
      <c r="B90" s="360"/>
      <c r="C90" s="360"/>
      <c r="D90" s="360"/>
      <c r="E90" s="360"/>
      <c r="F90" s="360"/>
      <c r="G90" s="361"/>
    </row>
    <row r="91" spans="1:7" s="46" customFormat="1" ht="12" customHeight="1" thickBot="1">
      <c r="A91" s="149" t="s">
        <v>6</v>
      </c>
      <c r="B91" s="24" t="s">
        <v>259</v>
      </c>
      <c r="C91" s="83">
        <f>SUM(C92:C96)</f>
        <v>81045460</v>
      </c>
      <c r="D91" s="83">
        <f>SUM(D92:D96)</f>
        <v>361000</v>
      </c>
      <c r="E91" s="83">
        <f>SUM(E92:E96)</f>
        <v>160000</v>
      </c>
      <c r="F91" s="83"/>
      <c r="G91" s="83">
        <f>SUM(G92:G96)</f>
        <v>81566460</v>
      </c>
    </row>
    <row r="92" spans="1:7" ht="12" customHeight="1">
      <c r="A92" s="181" t="s">
        <v>63</v>
      </c>
      <c r="B92" s="8" t="s">
        <v>36</v>
      </c>
      <c r="C92" s="235">
        <v>21434000</v>
      </c>
      <c r="D92" s="235">
        <f>'[1]összesítő-onkormanyzat'!$D$144</f>
        <v>102000</v>
      </c>
      <c r="E92" s="298">
        <f>'[2]összesítő-onkormanyzat'!$D51</f>
        <v>0</v>
      </c>
      <c r="F92" s="298"/>
      <c r="G92" s="85">
        <f>SUM(C92:F92)</f>
        <v>21536000</v>
      </c>
    </row>
    <row r="93" spans="1:7" ht="12" customHeight="1">
      <c r="A93" s="173" t="s">
        <v>64</v>
      </c>
      <c r="B93" s="6" t="s">
        <v>105</v>
      </c>
      <c r="C93" s="236">
        <v>5878000</v>
      </c>
      <c r="D93" s="236">
        <f>'[1]összesítő-onkormanyzat'!$E$144</f>
        <v>28000</v>
      </c>
      <c r="E93" s="299">
        <f>'[2]összesítő-onkormanyzat'!$E51</f>
        <v>0</v>
      </c>
      <c r="F93" s="299"/>
      <c r="G93" s="86">
        <f>SUM(C93:F93)</f>
        <v>5906000</v>
      </c>
    </row>
    <row r="94" spans="1:7" ht="12" customHeight="1">
      <c r="A94" s="173" t="s">
        <v>65</v>
      </c>
      <c r="B94" s="6" t="s">
        <v>82</v>
      </c>
      <c r="C94" s="236">
        <v>53733460</v>
      </c>
      <c r="D94" s="236">
        <f>'[1]összesítő-onkormanyzat'!$F$144</f>
        <v>231000</v>
      </c>
      <c r="E94" s="299">
        <f>'[2]összesítő-onkormanyzat'!$F51</f>
        <v>160000</v>
      </c>
      <c r="F94" s="299"/>
      <c r="G94" s="86">
        <f>SUM(C94:F94)</f>
        <v>54124460</v>
      </c>
    </row>
    <row r="95" spans="1:7" ht="12" customHeight="1">
      <c r="A95" s="173" t="s">
        <v>66</v>
      </c>
      <c r="B95" s="9" t="s">
        <v>106</v>
      </c>
      <c r="C95" s="236"/>
      <c r="D95" s="236">
        <f>'[1]összesítő-onkormanyzat'!$G$144</f>
        <v>0</v>
      </c>
      <c r="E95" s="299">
        <f>'[2]összesítő-onkormanyzat'!$G51</f>
        <v>0</v>
      </c>
      <c r="F95" s="299"/>
      <c r="G95" s="86">
        <f aca="true" t="shared" si="3" ref="G95:G106">SUM(C95:E95)</f>
        <v>0</v>
      </c>
    </row>
    <row r="96" spans="1:7" ht="12" customHeight="1">
      <c r="A96" s="173" t="s">
        <v>74</v>
      </c>
      <c r="B96" s="17" t="s">
        <v>107</v>
      </c>
      <c r="C96" s="236"/>
      <c r="D96" s="236"/>
      <c r="E96" s="299">
        <f>'[2]összesítő-onkormanyzat'!$M51</f>
        <v>0</v>
      </c>
      <c r="F96" s="299"/>
      <c r="G96" s="86">
        <f t="shared" si="3"/>
        <v>0</v>
      </c>
    </row>
    <row r="97" spans="1:7" ht="12" customHeight="1">
      <c r="A97" s="173" t="s">
        <v>67</v>
      </c>
      <c r="B97" s="6" t="s">
        <v>260</v>
      </c>
      <c r="C97" s="236"/>
      <c r="D97" s="236"/>
      <c r="E97" s="299"/>
      <c r="F97" s="299"/>
      <c r="G97" s="86">
        <f t="shared" si="3"/>
        <v>0</v>
      </c>
    </row>
    <row r="98" spans="1:7" ht="12" customHeight="1">
      <c r="A98" s="173" t="s">
        <v>68</v>
      </c>
      <c r="B98" s="52" t="s">
        <v>261</v>
      </c>
      <c r="C98" s="236"/>
      <c r="D98" s="236"/>
      <c r="E98" s="299"/>
      <c r="F98" s="299"/>
      <c r="G98" s="86">
        <f t="shared" si="3"/>
        <v>0</v>
      </c>
    </row>
    <row r="99" spans="1:7" ht="12" customHeight="1">
      <c r="A99" s="173" t="s">
        <v>75</v>
      </c>
      <c r="B99" s="53" t="s">
        <v>262</v>
      </c>
      <c r="C99" s="236"/>
      <c r="D99" s="236"/>
      <c r="E99" s="299"/>
      <c r="F99" s="299"/>
      <c r="G99" s="86">
        <f t="shared" si="3"/>
        <v>0</v>
      </c>
    </row>
    <row r="100" spans="1:7" ht="12" customHeight="1">
      <c r="A100" s="173" t="s">
        <v>76</v>
      </c>
      <c r="B100" s="53" t="s">
        <v>263</v>
      </c>
      <c r="C100" s="236"/>
      <c r="D100" s="236"/>
      <c r="E100" s="299"/>
      <c r="F100" s="299"/>
      <c r="G100" s="86">
        <f t="shared" si="3"/>
        <v>0</v>
      </c>
    </row>
    <row r="101" spans="1:7" ht="12" customHeight="1">
      <c r="A101" s="173" t="s">
        <v>77</v>
      </c>
      <c r="B101" s="52" t="s">
        <v>264</v>
      </c>
      <c r="C101" s="236"/>
      <c r="D101" s="236"/>
      <c r="E101" s="299"/>
      <c r="F101" s="299"/>
      <c r="G101" s="86">
        <f t="shared" si="3"/>
        <v>0</v>
      </c>
    </row>
    <row r="102" spans="1:7" ht="12" customHeight="1">
      <c r="A102" s="173" t="s">
        <v>78</v>
      </c>
      <c r="B102" s="52" t="s">
        <v>265</v>
      </c>
      <c r="C102" s="236"/>
      <c r="D102" s="236"/>
      <c r="E102" s="299"/>
      <c r="F102" s="299"/>
      <c r="G102" s="86">
        <f t="shared" si="3"/>
        <v>0</v>
      </c>
    </row>
    <row r="103" spans="1:7" ht="12" customHeight="1">
      <c r="A103" s="173" t="s">
        <v>80</v>
      </c>
      <c r="B103" s="53" t="s">
        <v>266</v>
      </c>
      <c r="C103" s="236"/>
      <c r="D103" s="236"/>
      <c r="E103" s="299"/>
      <c r="F103" s="299"/>
      <c r="G103" s="86">
        <f t="shared" si="3"/>
        <v>0</v>
      </c>
    </row>
    <row r="104" spans="1:7" ht="12" customHeight="1">
      <c r="A104" s="182" t="s">
        <v>108</v>
      </c>
      <c r="B104" s="54" t="s">
        <v>267</v>
      </c>
      <c r="C104" s="236"/>
      <c r="D104" s="236"/>
      <c r="E104" s="299"/>
      <c r="F104" s="299"/>
      <c r="G104" s="86">
        <f t="shared" si="3"/>
        <v>0</v>
      </c>
    </row>
    <row r="105" spans="1:7" ht="12" customHeight="1">
      <c r="A105" s="173" t="s">
        <v>257</v>
      </c>
      <c r="B105" s="54" t="s">
        <v>268</v>
      </c>
      <c r="C105" s="236"/>
      <c r="D105" s="236"/>
      <c r="E105" s="299"/>
      <c r="F105" s="299"/>
      <c r="G105" s="86">
        <f t="shared" si="3"/>
        <v>0</v>
      </c>
    </row>
    <row r="106" spans="1:7" ht="12" customHeight="1" thickBot="1">
      <c r="A106" s="183" t="s">
        <v>258</v>
      </c>
      <c r="B106" s="55" t="s">
        <v>269</v>
      </c>
      <c r="C106" s="237"/>
      <c r="D106" s="237"/>
      <c r="E106" s="300"/>
      <c r="F106" s="300"/>
      <c r="G106" s="92">
        <f t="shared" si="3"/>
        <v>0</v>
      </c>
    </row>
    <row r="107" spans="1:7" ht="12" customHeight="1" thickBot="1">
      <c r="A107" s="25" t="s">
        <v>7</v>
      </c>
      <c r="B107" s="23" t="s">
        <v>270</v>
      </c>
      <c r="C107" s="84">
        <f>+C108+C110+C112</f>
        <v>2286000</v>
      </c>
      <c r="D107" s="84">
        <f>+D108+D110+D112</f>
        <v>33369777</v>
      </c>
      <c r="E107" s="84">
        <f>+E108+E110+E112</f>
        <v>-2807099</v>
      </c>
      <c r="F107" s="84"/>
      <c r="G107" s="84">
        <f>+G108+G110+G112</f>
        <v>32848678</v>
      </c>
    </row>
    <row r="108" spans="1:7" ht="12" customHeight="1">
      <c r="A108" s="172" t="s">
        <v>69</v>
      </c>
      <c r="B108" s="6" t="s">
        <v>124</v>
      </c>
      <c r="C108" s="235">
        <v>2286000</v>
      </c>
      <c r="D108" s="235">
        <f>'[1]összesítő-onkormanyzat'!$H$144</f>
        <v>30719777</v>
      </c>
      <c r="E108" s="298">
        <f>'[2]összesítő-onkormanyzat'!$H51</f>
        <v>-2807099</v>
      </c>
      <c r="F108" s="298"/>
      <c r="G108" s="85">
        <f>SUM(C108:F108)</f>
        <v>30198678</v>
      </c>
    </row>
    <row r="109" spans="1:7" ht="12" customHeight="1">
      <c r="A109" s="172" t="s">
        <v>70</v>
      </c>
      <c r="B109" s="10" t="s">
        <v>274</v>
      </c>
      <c r="C109" s="236"/>
      <c r="D109" s="236"/>
      <c r="E109" s="299"/>
      <c r="F109" s="299"/>
      <c r="G109" s="86">
        <f aca="true" t="shared" si="4" ref="G109:G120">SUM(C109:E109)</f>
        <v>0</v>
      </c>
    </row>
    <row r="110" spans="1:7" ht="12" customHeight="1">
      <c r="A110" s="172" t="s">
        <v>71</v>
      </c>
      <c r="B110" s="10" t="s">
        <v>109</v>
      </c>
      <c r="C110" s="236"/>
      <c r="D110" s="236">
        <f>'[1]összesítő-onkormanyzat'!$I$144</f>
        <v>2650000</v>
      </c>
      <c r="E110" s="299">
        <f>'[2]összesítő-onkormanyzat'!$I51</f>
        <v>0</v>
      </c>
      <c r="F110" s="299"/>
      <c r="G110" s="86">
        <f>SUM(C110:F110)</f>
        <v>2650000</v>
      </c>
    </row>
    <row r="111" spans="1:7" ht="12" customHeight="1">
      <c r="A111" s="172" t="s">
        <v>72</v>
      </c>
      <c r="B111" s="10" t="s">
        <v>275</v>
      </c>
      <c r="C111" s="236"/>
      <c r="D111" s="236"/>
      <c r="E111" s="299"/>
      <c r="F111" s="299"/>
      <c r="G111" s="86">
        <f t="shared" si="4"/>
        <v>0</v>
      </c>
    </row>
    <row r="112" spans="1:7" ht="12" customHeight="1">
      <c r="A112" s="172" t="s">
        <v>73</v>
      </c>
      <c r="B112" s="81" t="s">
        <v>127</v>
      </c>
      <c r="C112" s="236"/>
      <c r="D112" s="236">
        <f>'[1]összesítő-onkormanyzat'!$J$144</f>
        <v>0</v>
      </c>
      <c r="E112" s="299"/>
      <c r="F112" s="299"/>
      <c r="G112" s="86">
        <f t="shared" si="4"/>
        <v>0</v>
      </c>
    </row>
    <row r="113" spans="1:7" ht="12" customHeight="1">
      <c r="A113" s="172" t="s">
        <v>79</v>
      </c>
      <c r="B113" s="80" t="s">
        <v>363</v>
      </c>
      <c r="C113" s="236"/>
      <c r="D113" s="236"/>
      <c r="E113" s="299"/>
      <c r="F113" s="299"/>
      <c r="G113" s="86">
        <f t="shared" si="4"/>
        <v>0</v>
      </c>
    </row>
    <row r="114" spans="1:7" ht="12" customHeight="1">
      <c r="A114" s="172" t="s">
        <v>81</v>
      </c>
      <c r="B114" s="153" t="s">
        <v>280</v>
      </c>
      <c r="C114" s="236"/>
      <c r="D114" s="236"/>
      <c r="E114" s="299"/>
      <c r="F114" s="299"/>
      <c r="G114" s="86">
        <f t="shared" si="4"/>
        <v>0</v>
      </c>
    </row>
    <row r="115" spans="1:7" ht="12" customHeight="1">
      <c r="A115" s="172" t="s">
        <v>110</v>
      </c>
      <c r="B115" s="53" t="s">
        <v>263</v>
      </c>
      <c r="C115" s="236"/>
      <c r="D115" s="236"/>
      <c r="E115" s="299"/>
      <c r="F115" s="299"/>
      <c r="G115" s="86">
        <f t="shared" si="4"/>
        <v>0</v>
      </c>
    </row>
    <row r="116" spans="1:7" ht="12" customHeight="1">
      <c r="A116" s="172" t="s">
        <v>111</v>
      </c>
      <c r="B116" s="53" t="s">
        <v>279</v>
      </c>
      <c r="C116" s="236"/>
      <c r="D116" s="236"/>
      <c r="E116" s="299"/>
      <c r="F116" s="299"/>
      <c r="G116" s="86">
        <f t="shared" si="4"/>
        <v>0</v>
      </c>
    </row>
    <row r="117" spans="1:7" ht="12" customHeight="1">
      <c r="A117" s="172" t="s">
        <v>112</v>
      </c>
      <c r="B117" s="53" t="s">
        <v>278</v>
      </c>
      <c r="C117" s="236"/>
      <c r="D117" s="236"/>
      <c r="E117" s="299"/>
      <c r="F117" s="299"/>
      <c r="G117" s="86">
        <f t="shared" si="4"/>
        <v>0</v>
      </c>
    </row>
    <row r="118" spans="1:7" ht="12" customHeight="1">
      <c r="A118" s="172" t="s">
        <v>271</v>
      </c>
      <c r="B118" s="53" t="s">
        <v>266</v>
      </c>
      <c r="C118" s="236"/>
      <c r="D118" s="236"/>
      <c r="E118" s="299"/>
      <c r="F118" s="299"/>
      <c r="G118" s="86">
        <f t="shared" si="4"/>
        <v>0</v>
      </c>
    </row>
    <row r="119" spans="1:7" ht="12" customHeight="1">
      <c r="A119" s="172" t="s">
        <v>272</v>
      </c>
      <c r="B119" s="53" t="s">
        <v>277</v>
      </c>
      <c r="C119" s="236"/>
      <c r="D119" s="236"/>
      <c r="E119" s="299"/>
      <c r="F119" s="299"/>
      <c r="G119" s="86">
        <f t="shared" si="4"/>
        <v>0</v>
      </c>
    </row>
    <row r="120" spans="1:7" ht="12" customHeight="1" thickBot="1">
      <c r="A120" s="182" t="s">
        <v>273</v>
      </c>
      <c r="B120" s="53" t="s">
        <v>276</v>
      </c>
      <c r="C120" s="237"/>
      <c r="D120" s="237"/>
      <c r="E120" s="300"/>
      <c r="F120" s="300"/>
      <c r="G120" s="92">
        <f t="shared" si="4"/>
        <v>0</v>
      </c>
    </row>
    <row r="121" spans="1:7" ht="12" customHeight="1" thickBot="1">
      <c r="A121" s="25" t="s">
        <v>8</v>
      </c>
      <c r="B121" s="48" t="s">
        <v>281</v>
      </c>
      <c r="C121" s="84">
        <f>+C122+C123</f>
        <v>0</v>
      </c>
      <c r="D121" s="84">
        <f>+D122+D123</f>
        <v>0</v>
      </c>
      <c r="E121" s="84">
        <f>+E122+E123</f>
        <v>0</v>
      </c>
      <c r="F121" s="84"/>
      <c r="G121" s="84">
        <f>+G122+G123</f>
        <v>0</v>
      </c>
    </row>
    <row r="122" spans="1:7" ht="12" customHeight="1">
      <c r="A122" s="172" t="s">
        <v>52</v>
      </c>
      <c r="B122" s="7" t="s">
        <v>42</v>
      </c>
      <c r="C122" s="235"/>
      <c r="D122" s="235"/>
      <c r="E122" s="298"/>
      <c r="F122" s="298"/>
      <c r="G122" s="85">
        <f>SUM(C122:E122)</f>
        <v>0</v>
      </c>
    </row>
    <row r="123" spans="1:7" ht="12" customHeight="1" thickBot="1">
      <c r="A123" s="174" t="s">
        <v>53</v>
      </c>
      <c r="B123" s="10" t="s">
        <v>43</v>
      </c>
      <c r="C123" s="237"/>
      <c r="D123" s="237"/>
      <c r="E123" s="300"/>
      <c r="F123" s="300"/>
      <c r="G123" s="92">
        <f>SUM(C123:E123)</f>
        <v>0</v>
      </c>
    </row>
    <row r="124" spans="1:7" ht="12" customHeight="1" thickBot="1">
      <c r="A124" s="25" t="s">
        <v>9</v>
      </c>
      <c r="B124" s="48" t="s">
        <v>282</v>
      </c>
      <c r="C124" s="84">
        <f>+C91+C107+C121</f>
        <v>83331460</v>
      </c>
      <c r="D124" s="84">
        <f>+D91+D107+D121</f>
        <v>33730777</v>
      </c>
      <c r="E124" s="84">
        <f>+E91+E107+E121</f>
        <v>-2647099</v>
      </c>
      <c r="F124" s="84"/>
      <c r="G124" s="84">
        <f>+G91+G107+G121</f>
        <v>114415138</v>
      </c>
    </row>
    <row r="125" spans="1:7" ht="12" customHeight="1" thickBot="1">
      <c r="A125" s="25" t="s">
        <v>10</v>
      </c>
      <c r="B125" s="48" t="s">
        <v>283</v>
      </c>
      <c r="C125" s="84">
        <f>+C126+C127+C128</f>
        <v>0</v>
      </c>
      <c r="D125" s="84">
        <f>+D126+D127+D128</f>
        <v>0</v>
      </c>
      <c r="E125" s="84">
        <f>+E126+E127+E128</f>
        <v>0</v>
      </c>
      <c r="F125" s="84"/>
      <c r="G125" s="84">
        <f>+G126+G127+G128</f>
        <v>0</v>
      </c>
    </row>
    <row r="126" spans="1:7" s="46" customFormat="1" ht="12" customHeight="1">
      <c r="A126" s="172" t="s">
        <v>56</v>
      </c>
      <c r="B126" s="7" t="s">
        <v>284</v>
      </c>
      <c r="C126" s="235"/>
      <c r="D126" s="235"/>
      <c r="E126" s="298"/>
      <c r="F126" s="298"/>
      <c r="G126" s="85">
        <f>SUM(C126:E126)</f>
        <v>0</v>
      </c>
    </row>
    <row r="127" spans="1:7" ht="12" customHeight="1">
      <c r="A127" s="172" t="s">
        <v>57</v>
      </c>
      <c r="B127" s="7" t="s">
        <v>285</v>
      </c>
      <c r="C127" s="236"/>
      <c r="D127" s="236"/>
      <c r="E127" s="299"/>
      <c r="F127" s="299"/>
      <c r="G127" s="86">
        <f>SUM(C127:E127)</f>
        <v>0</v>
      </c>
    </row>
    <row r="128" spans="1:7" ht="12" customHeight="1" thickBot="1">
      <c r="A128" s="182" t="s">
        <v>58</v>
      </c>
      <c r="B128" s="5" t="s">
        <v>286</v>
      </c>
      <c r="C128" s="237"/>
      <c r="D128" s="237"/>
      <c r="E128" s="300"/>
      <c r="F128" s="300"/>
      <c r="G128" s="92">
        <f>SUM(C128:E128)</f>
        <v>0</v>
      </c>
    </row>
    <row r="129" spans="1:7" ht="12" customHeight="1" thickBot="1">
      <c r="A129" s="25" t="s">
        <v>11</v>
      </c>
      <c r="B129" s="48" t="s">
        <v>329</v>
      </c>
      <c r="C129" s="84">
        <f>+C130+C131+C132+C133</f>
        <v>0</v>
      </c>
      <c r="D129" s="84">
        <f>+D130+D131+D132+D133</f>
        <v>0</v>
      </c>
      <c r="E129" s="84">
        <f>+E130+E131+E132+E133</f>
        <v>0</v>
      </c>
      <c r="F129" s="84"/>
      <c r="G129" s="84">
        <f>+G130+G131+G132+G133</f>
        <v>0</v>
      </c>
    </row>
    <row r="130" spans="1:7" ht="12" customHeight="1">
      <c r="A130" s="172" t="s">
        <v>59</v>
      </c>
      <c r="B130" s="7" t="s">
        <v>287</v>
      </c>
      <c r="C130" s="235"/>
      <c r="D130" s="235"/>
      <c r="E130" s="298"/>
      <c r="F130" s="298"/>
      <c r="G130" s="85">
        <f>SUM(C130:E130)</f>
        <v>0</v>
      </c>
    </row>
    <row r="131" spans="1:7" ht="12" customHeight="1">
      <c r="A131" s="172" t="s">
        <v>60</v>
      </c>
      <c r="B131" s="7" t="s">
        <v>288</v>
      </c>
      <c r="C131" s="236"/>
      <c r="D131" s="236"/>
      <c r="E131" s="299"/>
      <c r="F131" s="299"/>
      <c r="G131" s="86">
        <f>SUM(C131:E131)</f>
        <v>0</v>
      </c>
    </row>
    <row r="132" spans="1:7" ht="12" customHeight="1">
      <c r="A132" s="172" t="s">
        <v>190</v>
      </c>
      <c r="B132" s="7" t="s">
        <v>289</v>
      </c>
      <c r="C132" s="236"/>
      <c r="D132" s="236"/>
      <c r="E132" s="299"/>
      <c r="F132" s="299"/>
      <c r="G132" s="86">
        <f>SUM(C132:E132)</f>
        <v>0</v>
      </c>
    </row>
    <row r="133" spans="1:7" s="46" customFormat="1" ht="12" customHeight="1" thickBot="1">
      <c r="A133" s="182" t="s">
        <v>191</v>
      </c>
      <c r="B133" s="5" t="s">
        <v>290</v>
      </c>
      <c r="C133" s="237"/>
      <c r="D133" s="237"/>
      <c r="E133" s="300"/>
      <c r="F133" s="300"/>
      <c r="G133" s="92">
        <f>SUM(C133:E133)</f>
        <v>0</v>
      </c>
    </row>
    <row r="134" spans="1:13" ht="12" customHeight="1" thickBot="1">
      <c r="A134" s="25" t="s">
        <v>12</v>
      </c>
      <c r="B134" s="48" t="s">
        <v>291</v>
      </c>
      <c r="C134" s="90">
        <f>+C135+C136+C137+C138+C139</f>
        <v>0</v>
      </c>
      <c r="D134" s="90">
        <f>+D135+D136+D137+D138+D139</f>
        <v>0</v>
      </c>
      <c r="E134" s="90">
        <f>+E135+E136+E137+E138+E139</f>
        <v>0</v>
      </c>
      <c r="F134" s="90"/>
      <c r="G134" s="90">
        <f>+G135+G136+G137+G138+G139</f>
        <v>0</v>
      </c>
      <c r="M134" s="76"/>
    </row>
    <row r="135" spans="1:7" ht="12.75">
      <c r="A135" s="172" t="s">
        <v>61</v>
      </c>
      <c r="B135" s="7" t="s">
        <v>292</v>
      </c>
      <c r="C135" s="235"/>
      <c r="D135" s="235"/>
      <c r="E135" s="298"/>
      <c r="F135" s="298"/>
      <c r="G135" s="85">
        <f>SUM(C135:E135)</f>
        <v>0</v>
      </c>
    </row>
    <row r="136" spans="1:7" ht="12" customHeight="1">
      <c r="A136" s="172" t="s">
        <v>62</v>
      </c>
      <c r="B136" s="7" t="s">
        <v>302</v>
      </c>
      <c r="C136" s="236"/>
      <c r="D136" s="236"/>
      <c r="E136" s="299"/>
      <c r="F136" s="299"/>
      <c r="G136" s="86">
        <f>SUM(C136:E136)</f>
        <v>0</v>
      </c>
    </row>
    <row r="137" spans="1:7" ht="12" customHeight="1">
      <c r="A137" s="172" t="s">
        <v>203</v>
      </c>
      <c r="B137" s="7" t="s">
        <v>367</v>
      </c>
      <c r="C137" s="236"/>
      <c r="D137" s="236"/>
      <c r="E137" s="299"/>
      <c r="F137" s="299"/>
      <c r="G137" s="86">
        <f>SUM(C137:E137)</f>
        <v>0</v>
      </c>
    </row>
    <row r="138" spans="1:7" s="46" customFormat="1" ht="12" customHeight="1">
      <c r="A138" s="172" t="s">
        <v>204</v>
      </c>
      <c r="B138" s="7" t="s">
        <v>293</v>
      </c>
      <c r="C138" s="236"/>
      <c r="D138" s="236"/>
      <c r="E138" s="299"/>
      <c r="F138" s="299"/>
      <c r="G138" s="86">
        <f>SUM(C138:E138)</f>
        <v>0</v>
      </c>
    </row>
    <row r="139" spans="1:7" s="46" customFormat="1" ht="12" customHeight="1" thickBot="1">
      <c r="A139" s="182" t="s">
        <v>366</v>
      </c>
      <c r="B139" s="5" t="s">
        <v>294</v>
      </c>
      <c r="C139" s="237"/>
      <c r="D139" s="237"/>
      <c r="E139" s="300"/>
      <c r="F139" s="300"/>
      <c r="G139" s="92">
        <f>SUM(C139:E139)</f>
        <v>0</v>
      </c>
    </row>
    <row r="140" spans="1:7" s="46" customFormat="1" ht="12" customHeight="1" thickBot="1">
      <c r="A140" s="25" t="s">
        <v>13</v>
      </c>
      <c r="B140" s="48" t="s">
        <v>295</v>
      </c>
      <c r="C140" s="93">
        <f>+C141+C142+C143+C144</f>
        <v>0</v>
      </c>
      <c r="D140" s="93">
        <f>+D141+D142+D143+D144</f>
        <v>0</v>
      </c>
      <c r="E140" s="93">
        <f>+E141+E142+E143+E144</f>
        <v>0</v>
      </c>
      <c r="F140" s="93"/>
      <c r="G140" s="93">
        <f>+G141+G142+G143+G144</f>
        <v>0</v>
      </c>
    </row>
    <row r="141" spans="1:7" s="46" customFormat="1" ht="12" customHeight="1">
      <c r="A141" s="172" t="s">
        <v>103</v>
      </c>
      <c r="B141" s="7" t="s">
        <v>296</v>
      </c>
      <c r="C141" s="235"/>
      <c r="D141" s="235"/>
      <c r="E141" s="298"/>
      <c r="F141" s="298"/>
      <c r="G141" s="85">
        <f>SUM(C141:E141)</f>
        <v>0</v>
      </c>
    </row>
    <row r="142" spans="1:7" s="46" customFormat="1" ht="12" customHeight="1">
      <c r="A142" s="172" t="s">
        <v>104</v>
      </c>
      <c r="B142" s="7" t="s">
        <v>297</v>
      </c>
      <c r="C142" s="236"/>
      <c r="D142" s="236"/>
      <c r="E142" s="299"/>
      <c r="F142" s="299"/>
      <c r="G142" s="86">
        <f>SUM(C142:E142)</f>
        <v>0</v>
      </c>
    </row>
    <row r="143" spans="1:7" s="46" customFormat="1" ht="12" customHeight="1">
      <c r="A143" s="172" t="s">
        <v>126</v>
      </c>
      <c r="B143" s="7" t="s">
        <v>298</v>
      </c>
      <c r="C143" s="236"/>
      <c r="D143" s="236"/>
      <c r="E143" s="299"/>
      <c r="F143" s="299"/>
      <c r="G143" s="86">
        <f>SUM(C143:E143)</f>
        <v>0</v>
      </c>
    </row>
    <row r="144" spans="1:7" ht="12.75" customHeight="1" thickBot="1">
      <c r="A144" s="172" t="s">
        <v>206</v>
      </c>
      <c r="B144" s="7" t="s">
        <v>299</v>
      </c>
      <c r="C144" s="237"/>
      <c r="D144" s="237"/>
      <c r="E144" s="300"/>
      <c r="F144" s="300"/>
      <c r="G144" s="92">
        <f>SUM(C144:E144)</f>
        <v>0</v>
      </c>
    </row>
    <row r="145" spans="1:7" ht="12" customHeight="1" thickBot="1">
      <c r="A145" s="25" t="s">
        <v>14</v>
      </c>
      <c r="B145" s="48" t="s">
        <v>300</v>
      </c>
      <c r="C145" s="169">
        <f>+C125+C129+C134+C140</f>
        <v>0</v>
      </c>
      <c r="D145" s="169">
        <f>+D125+D129+D134+D140</f>
        <v>0</v>
      </c>
      <c r="E145" s="169">
        <f>+E125+E129+E134+E140</f>
        <v>0</v>
      </c>
      <c r="F145" s="169"/>
      <c r="G145" s="169">
        <f>+G125+G129+G134+G140</f>
        <v>0</v>
      </c>
    </row>
    <row r="146" spans="1:7" ht="15" customHeight="1" thickBot="1">
      <c r="A146" s="184" t="s">
        <v>15</v>
      </c>
      <c r="B146" s="136" t="s">
        <v>301</v>
      </c>
      <c r="C146" s="169">
        <f>+C124+C145</f>
        <v>83331460</v>
      </c>
      <c r="D146" s="169">
        <f>+D124+D145</f>
        <v>33730777</v>
      </c>
      <c r="E146" s="169">
        <f>+E124+E145</f>
        <v>-2647099</v>
      </c>
      <c r="F146" s="169"/>
      <c r="G146" s="169">
        <f>+G124+G145</f>
        <v>114415138</v>
      </c>
    </row>
    <row r="147" spans="1:3" ht="13.5" thickBot="1">
      <c r="A147" s="139"/>
      <c r="B147" s="140"/>
      <c r="C147" s="141"/>
    </row>
    <row r="148" spans="1:7" ht="15" customHeight="1" thickBot="1">
      <c r="A148" s="74" t="s">
        <v>120</v>
      </c>
      <c r="B148" s="75"/>
      <c r="C148" s="200">
        <v>6.25</v>
      </c>
      <c r="D148" s="201">
        <v>0</v>
      </c>
      <c r="E148" s="201"/>
      <c r="F148" s="201"/>
      <c r="G148" s="228">
        <f>SUM(C148:E148)</f>
        <v>6.25</v>
      </c>
    </row>
    <row r="149" spans="1:7" ht="14.25" customHeight="1" thickBot="1">
      <c r="A149" s="74" t="s">
        <v>121</v>
      </c>
      <c r="B149" s="75"/>
      <c r="C149" s="47">
        <v>0</v>
      </c>
      <c r="D149" s="201">
        <v>0</v>
      </c>
      <c r="E149" s="201"/>
      <c r="F149" s="201"/>
      <c r="G149" s="201">
        <f>SUM(C149:E149)</f>
        <v>0</v>
      </c>
    </row>
  </sheetData>
  <sheetProtection formatCells="0"/>
  <mergeCells count="3">
    <mergeCell ref="A1:G1"/>
    <mergeCell ref="A7:G7"/>
    <mergeCell ref="A90:G90"/>
  </mergeCells>
  <printOptions horizontalCentered="1"/>
  <pageMargins left="0.25" right="0.25" top="0.75" bottom="0.75" header="0.3" footer="0.3"/>
  <pageSetup horizontalDpi="600" verticalDpi="600" orientation="portrait" paperSize="9" scale="61" r:id="rId1"/>
  <headerFooter alignWithMargins="0">
    <oddFooter>&amp;L"Módosította a 3/2017.(II.23.) önkormányzati rendelet. Hatályos 2016. (XII.31.) napjától."</oddFooter>
  </headerFooter>
  <rowBreaks count="1" manualBreakCount="1">
    <brk id="8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G58"/>
  <sheetViews>
    <sheetView zoomScale="130" zoomScaleNormal="130" workbookViewId="0" topLeftCell="A1">
      <selection activeCell="G10" sqref="G10"/>
    </sheetView>
  </sheetViews>
  <sheetFormatPr defaultColWidth="9.00390625" defaultRowHeight="12.75"/>
  <cols>
    <col min="1" max="1" width="19.125" style="72" customWidth="1"/>
    <col min="2" max="2" width="64.375" style="73" bestFit="1" customWidth="1"/>
    <col min="3" max="3" width="14.875" style="73" customWidth="1"/>
    <col min="4" max="4" width="10.625" style="73" bestFit="1" customWidth="1"/>
    <col min="5" max="5" width="11.375" style="73" bestFit="1" customWidth="1"/>
    <col min="6" max="6" width="11.375" style="73" customWidth="1"/>
    <col min="7" max="7" width="12.625" style="73" bestFit="1" customWidth="1"/>
    <col min="8" max="16384" width="9.375" style="73" customWidth="1"/>
  </cols>
  <sheetData>
    <row r="1" spans="1:7" s="60" customFormat="1" ht="21" customHeight="1" thickBot="1">
      <c r="A1" s="364" t="s">
        <v>471</v>
      </c>
      <c r="B1" s="364"/>
      <c r="C1" s="364"/>
      <c r="D1" s="364"/>
      <c r="E1" s="364"/>
      <c r="F1" s="364"/>
      <c r="G1" s="364"/>
    </row>
    <row r="2" spans="1:7" s="192" customFormat="1" ht="25.5" customHeight="1">
      <c r="A2" s="147" t="s">
        <v>118</v>
      </c>
      <c r="B2" s="126" t="s">
        <v>374</v>
      </c>
      <c r="C2" s="232"/>
      <c r="D2" s="232"/>
      <c r="E2" s="296"/>
      <c r="F2" s="296"/>
      <c r="G2" s="202"/>
    </row>
    <row r="3" spans="1:7" s="192" customFormat="1" ht="24.75" thickBot="1">
      <c r="A3" s="185" t="s">
        <v>117</v>
      </c>
      <c r="B3" s="127" t="s">
        <v>389</v>
      </c>
      <c r="C3" s="233"/>
      <c r="D3" s="233"/>
      <c r="E3" s="297"/>
      <c r="F3" s="297"/>
      <c r="G3" s="234"/>
    </row>
    <row r="4" spans="1:7" s="193" customFormat="1" ht="15.75" customHeight="1" thickBot="1">
      <c r="A4" s="62"/>
      <c r="B4" s="62"/>
      <c r="G4" s="323" t="s">
        <v>450</v>
      </c>
    </row>
    <row r="5" spans="1:7" ht="36.75" thickBot="1">
      <c r="A5" s="148" t="s">
        <v>119</v>
      </c>
      <c r="B5" s="63" t="s">
        <v>38</v>
      </c>
      <c r="C5" s="28" t="s">
        <v>383</v>
      </c>
      <c r="D5" s="28" t="s">
        <v>387</v>
      </c>
      <c r="E5" s="28" t="s">
        <v>443</v>
      </c>
      <c r="F5" s="28" t="s">
        <v>455</v>
      </c>
      <c r="G5" s="28" t="s">
        <v>384</v>
      </c>
    </row>
    <row r="6" spans="1:7" s="194" customFormat="1" ht="12.75" customHeight="1" thickBot="1">
      <c r="A6" s="229">
        <v>1</v>
      </c>
      <c r="B6" s="230">
        <v>2</v>
      </c>
      <c r="C6" s="231">
        <v>3</v>
      </c>
      <c r="D6" s="231">
        <v>4</v>
      </c>
      <c r="E6" s="231">
        <v>5</v>
      </c>
      <c r="F6" s="231">
        <v>6</v>
      </c>
      <c r="G6" s="231">
        <v>7</v>
      </c>
    </row>
    <row r="7" spans="1:7" s="194" customFormat="1" ht="15.75" customHeight="1" thickBot="1">
      <c r="A7" s="359" t="s">
        <v>39</v>
      </c>
      <c r="B7" s="360"/>
      <c r="C7" s="360"/>
      <c r="D7" s="360"/>
      <c r="E7" s="360"/>
      <c r="F7" s="360"/>
      <c r="G7" s="361"/>
    </row>
    <row r="8" spans="1:7" s="135" customFormat="1" ht="12" customHeight="1" thickBot="1">
      <c r="A8" s="58" t="s">
        <v>6</v>
      </c>
      <c r="B8" s="64" t="s">
        <v>335</v>
      </c>
      <c r="C8" s="99">
        <f>SUM(C9:C18)</f>
        <v>1400000</v>
      </c>
      <c r="D8" s="99">
        <f>SUM(D9:D18)</f>
        <v>125000</v>
      </c>
      <c r="E8" s="99">
        <f>SUM(E9:E18)</f>
        <v>0</v>
      </c>
      <c r="F8" s="99"/>
      <c r="G8" s="99">
        <f>SUM(G9:G18)</f>
        <v>1525000</v>
      </c>
    </row>
    <row r="9" spans="1:7" s="135" customFormat="1" ht="12" customHeight="1">
      <c r="A9" s="186" t="s">
        <v>63</v>
      </c>
      <c r="B9" s="8" t="s">
        <v>179</v>
      </c>
      <c r="C9" s="245"/>
      <c r="D9" s="245"/>
      <c r="E9" s="305"/>
      <c r="F9" s="305"/>
      <c r="G9" s="128">
        <f>SUM(C9:E9)</f>
        <v>0</v>
      </c>
    </row>
    <row r="10" spans="1:7" s="135" customFormat="1" ht="12" customHeight="1">
      <c r="A10" s="187" t="s">
        <v>64</v>
      </c>
      <c r="B10" s="6" t="s">
        <v>180</v>
      </c>
      <c r="C10" s="95"/>
      <c r="D10" s="95"/>
      <c r="E10" s="306"/>
      <c r="F10" s="306"/>
      <c r="G10" s="98">
        <f>SUM(C10:E10)</f>
        <v>0</v>
      </c>
    </row>
    <row r="11" spans="1:7" s="135" customFormat="1" ht="12" customHeight="1">
      <c r="A11" s="187" t="s">
        <v>65</v>
      </c>
      <c r="B11" s="6" t="s">
        <v>181</v>
      </c>
      <c r="C11" s="95">
        <v>1100000</v>
      </c>
      <c r="D11" s="95">
        <v>98500</v>
      </c>
      <c r="E11" s="306"/>
      <c r="F11" s="306"/>
      <c r="G11" s="98">
        <f>SUM(C11:F11)</f>
        <v>1198500</v>
      </c>
    </row>
    <row r="12" spans="1:7" s="135" customFormat="1" ht="12" customHeight="1">
      <c r="A12" s="187" t="s">
        <v>66</v>
      </c>
      <c r="B12" s="6" t="s">
        <v>182</v>
      </c>
      <c r="C12" s="95"/>
      <c r="D12" s="95"/>
      <c r="E12" s="306"/>
      <c r="F12" s="306"/>
      <c r="G12" s="98">
        <f>SUM(C12:E12)</f>
        <v>0</v>
      </c>
    </row>
    <row r="13" spans="1:7" s="135" customFormat="1" ht="12" customHeight="1">
      <c r="A13" s="187" t="s">
        <v>83</v>
      </c>
      <c r="B13" s="6" t="s">
        <v>183</v>
      </c>
      <c r="C13" s="95"/>
      <c r="D13" s="95"/>
      <c r="E13" s="306"/>
      <c r="F13" s="306"/>
      <c r="G13" s="98">
        <f aca="true" t="shared" si="0" ref="G13:G18">SUM(C13:F13)</f>
        <v>0</v>
      </c>
    </row>
    <row r="14" spans="1:7" s="135" customFormat="1" ht="12" customHeight="1">
      <c r="A14" s="187" t="s">
        <v>67</v>
      </c>
      <c r="B14" s="6" t="s">
        <v>336</v>
      </c>
      <c r="C14" s="95">
        <v>300000</v>
      </c>
      <c r="D14" s="95">
        <v>26500</v>
      </c>
      <c r="E14" s="306"/>
      <c r="F14" s="306"/>
      <c r="G14" s="98">
        <f t="shared" si="0"/>
        <v>326500</v>
      </c>
    </row>
    <row r="15" spans="1:7" s="135" customFormat="1" ht="12" customHeight="1">
      <c r="A15" s="187" t="s">
        <v>68</v>
      </c>
      <c r="B15" s="5" t="s">
        <v>337</v>
      </c>
      <c r="C15" s="95"/>
      <c r="D15" s="95"/>
      <c r="E15" s="306"/>
      <c r="F15" s="306"/>
      <c r="G15" s="98">
        <f t="shared" si="0"/>
        <v>0</v>
      </c>
    </row>
    <row r="16" spans="1:7" s="135" customFormat="1" ht="12" customHeight="1">
      <c r="A16" s="187" t="s">
        <v>75</v>
      </c>
      <c r="B16" s="6" t="s">
        <v>186</v>
      </c>
      <c r="C16" s="95"/>
      <c r="D16" s="95"/>
      <c r="E16" s="306"/>
      <c r="F16" s="306"/>
      <c r="G16" s="98">
        <f t="shared" si="0"/>
        <v>0</v>
      </c>
    </row>
    <row r="17" spans="1:7" s="195" customFormat="1" ht="12" customHeight="1">
      <c r="A17" s="187" t="s">
        <v>76</v>
      </c>
      <c r="B17" s="6" t="s">
        <v>187</v>
      </c>
      <c r="C17" s="95"/>
      <c r="D17" s="95"/>
      <c r="E17" s="306"/>
      <c r="F17" s="306"/>
      <c r="G17" s="98">
        <f t="shared" si="0"/>
        <v>0</v>
      </c>
    </row>
    <row r="18" spans="1:7" s="195" customFormat="1" ht="12" customHeight="1" thickBot="1">
      <c r="A18" s="187" t="s">
        <v>77</v>
      </c>
      <c r="B18" s="5" t="s">
        <v>188</v>
      </c>
      <c r="C18" s="246"/>
      <c r="D18" s="246"/>
      <c r="E18" s="307"/>
      <c r="F18" s="307"/>
      <c r="G18" s="247">
        <f t="shared" si="0"/>
        <v>0</v>
      </c>
    </row>
    <row r="19" spans="1:7" s="135" customFormat="1" ht="12" customHeight="1" thickBot="1">
      <c r="A19" s="58" t="s">
        <v>7</v>
      </c>
      <c r="B19" s="64" t="s">
        <v>338</v>
      </c>
      <c r="C19" s="99">
        <f>SUM(C20:C22)</f>
        <v>0</v>
      </c>
      <c r="D19" s="99">
        <f>SUM(D20:D22)</f>
        <v>0</v>
      </c>
      <c r="E19" s="99">
        <f>SUM(E20:E22)</f>
        <v>592923</v>
      </c>
      <c r="F19" s="99">
        <f>SUM(F20:F22)</f>
        <v>5930</v>
      </c>
      <c r="G19" s="99">
        <f>SUM(G20:G22)</f>
        <v>598853</v>
      </c>
    </row>
    <row r="20" spans="1:7" s="195" customFormat="1" ht="12" customHeight="1">
      <c r="A20" s="187" t="s">
        <v>69</v>
      </c>
      <c r="B20" s="7" t="s">
        <v>154</v>
      </c>
      <c r="C20" s="245"/>
      <c r="D20" s="245"/>
      <c r="E20" s="305"/>
      <c r="F20" s="305"/>
      <c r="G20" s="128">
        <f>SUM(C20:F20)</f>
        <v>0</v>
      </c>
    </row>
    <row r="21" spans="1:7" s="195" customFormat="1" ht="12" customHeight="1">
      <c r="A21" s="187" t="s">
        <v>70</v>
      </c>
      <c r="B21" s="6" t="s">
        <v>339</v>
      </c>
      <c r="C21" s="95"/>
      <c r="D21" s="95"/>
      <c r="E21" s="306"/>
      <c r="F21" s="306"/>
      <c r="G21" s="98">
        <f>SUM(C21:F21)</f>
        <v>0</v>
      </c>
    </row>
    <row r="22" spans="1:7" s="195" customFormat="1" ht="12" customHeight="1">
      <c r="A22" s="187" t="s">
        <v>71</v>
      </c>
      <c r="B22" s="6" t="s">
        <v>340</v>
      </c>
      <c r="C22" s="95"/>
      <c r="D22" s="95"/>
      <c r="E22" s="306">
        <f>'[2]összesítő-hivatal'!$S$19</f>
        <v>592923</v>
      </c>
      <c r="F22" s="306">
        <f>'[3]összesítő-hivatal'!$S$7</f>
        <v>5930</v>
      </c>
      <c r="G22" s="98">
        <f>SUM(C22:F22)</f>
        <v>598853</v>
      </c>
    </row>
    <row r="23" spans="1:7" s="195" customFormat="1" ht="12" customHeight="1" thickBot="1">
      <c r="A23" s="187" t="s">
        <v>72</v>
      </c>
      <c r="B23" s="6" t="s">
        <v>0</v>
      </c>
      <c r="C23" s="246"/>
      <c r="D23" s="246"/>
      <c r="E23" s="307"/>
      <c r="F23" s="307"/>
      <c r="G23" s="247">
        <f>SUM(C23:F23)</f>
        <v>0</v>
      </c>
    </row>
    <row r="24" spans="1:7" s="195" customFormat="1" ht="12" customHeight="1" thickBot="1">
      <c r="A24" s="59" t="s">
        <v>8</v>
      </c>
      <c r="B24" s="48" t="s">
        <v>96</v>
      </c>
      <c r="C24" s="118"/>
      <c r="D24" s="118"/>
      <c r="E24" s="118"/>
      <c r="F24" s="118">
        <f>'[3]összesítő-hivatal'!$T$7</f>
        <v>10000</v>
      </c>
      <c r="G24" s="118">
        <f>SUM(C24:F24)</f>
        <v>10000</v>
      </c>
    </row>
    <row r="25" spans="1:7" s="195" customFormat="1" ht="12" customHeight="1" thickBot="1">
      <c r="A25" s="59" t="s">
        <v>9</v>
      </c>
      <c r="B25" s="48" t="s">
        <v>341</v>
      </c>
      <c r="C25" s="99">
        <f>+C26+C27</f>
        <v>0</v>
      </c>
      <c r="D25" s="99">
        <f>+D26+D27</f>
        <v>0</v>
      </c>
      <c r="E25" s="99">
        <f>+E26+E27</f>
        <v>0</v>
      </c>
      <c r="F25" s="99"/>
      <c r="G25" s="99">
        <f>+G26+G27</f>
        <v>0</v>
      </c>
    </row>
    <row r="26" spans="1:7" s="195" customFormat="1" ht="12" customHeight="1">
      <c r="A26" s="188" t="s">
        <v>164</v>
      </c>
      <c r="B26" s="189" t="s">
        <v>339</v>
      </c>
      <c r="C26" s="248"/>
      <c r="D26" s="248"/>
      <c r="E26" s="308"/>
      <c r="F26" s="308"/>
      <c r="G26" s="249">
        <f>SUM(C26:F26)</f>
        <v>0</v>
      </c>
    </row>
    <row r="27" spans="1:7" s="195" customFormat="1" ht="12" customHeight="1">
      <c r="A27" s="188" t="s">
        <v>167</v>
      </c>
      <c r="B27" s="190" t="s">
        <v>342</v>
      </c>
      <c r="C27" s="39"/>
      <c r="D27" s="39"/>
      <c r="E27" s="309"/>
      <c r="F27" s="309"/>
      <c r="G27" s="40">
        <f>SUM(C27:F27)</f>
        <v>0</v>
      </c>
    </row>
    <row r="28" spans="1:7" s="195" customFormat="1" ht="12" customHeight="1" thickBot="1">
      <c r="A28" s="187" t="s">
        <v>168</v>
      </c>
      <c r="B28" s="191" t="s">
        <v>343</v>
      </c>
      <c r="C28" s="250"/>
      <c r="D28" s="250"/>
      <c r="E28" s="310"/>
      <c r="F28" s="310"/>
      <c r="G28" s="41">
        <f>SUM(C28:F28)</f>
        <v>0</v>
      </c>
    </row>
    <row r="29" spans="1:7" s="195" customFormat="1" ht="12" customHeight="1" thickBot="1">
      <c r="A29" s="59" t="s">
        <v>10</v>
      </c>
      <c r="B29" s="48" t="s">
        <v>344</v>
      </c>
      <c r="C29" s="99">
        <f>+C30+C31+C32</f>
        <v>0</v>
      </c>
      <c r="D29" s="99">
        <f>+D30+D31+D32</f>
        <v>0</v>
      </c>
      <c r="E29" s="99"/>
      <c r="F29" s="99"/>
      <c r="G29" s="99">
        <f>+G30+G31+G32</f>
        <v>0</v>
      </c>
    </row>
    <row r="30" spans="1:7" s="195" customFormat="1" ht="12" customHeight="1">
      <c r="A30" s="188" t="s">
        <v>56</v>
      </c>
      <c r="B30" s="189" t="s">
        <v>193</v>
      </c>
      <c r="C30" s="248"/>
      <c r="D30" s="248"/>
      <c r="E30" s="308"/>
      <c r="F30" s="308"/>
      <c r="G30" s="249">
        <f>SUM(C30:F30)</f>
        <v>0</v>
      </c>
    </row>
    <row r="31" spans="1:7" s="195" customFormat="1" ht="12" customHeight="1">
      <c r="A31" s="188" t="s">
        <v>57</v>
      </c>
      <c r="B31" s="190" t="s">
        <v>194</v>
      </c>
      <c r="C31" s="39"/>
      <c r="D31" s="39"/>
      <c r="E31" s="309"/>
      <c r="F31" s="309"/>
      <c r="G31" s="40">
        <f>SUM(C31:F31)</f>
        <v>0</v>
      </c>
    </row>
    <row r="32" spans="1:7" s="195" customFormat="1" ht="12" customHeight="1" thickBot="1">
      <c r="A32" s="187" t="s">
        <v>58</v>
      </c>
      <c r="B32" s="51" t="s">
        <v>195</v>
      </c>
      <c r="C32" s="250"/>
      <c r="D32" s="250"/>
      <c r="E32" s="310"/>
      <c r="F32" s="310"/>
      <c r="G32" s="41">
        <f>SUM(C32:F32)</f>
        <v>0</v>
      </c>
    </row>
    <row r="33" spans="1:7" s="135" customFormat="1" ht="12" customHeight="1" thickBot="1">
      <c r="A33" s="59" t="s">
        <v>11</v>
      </c>
      <c r="B33" s="48" t="s">
        <v>308</v>
      </c>
      <c r="C33" s="118"/>
      <c r="D33" s="118"/>
      <c r="E33" s="118"/>
      <c r="F33" s="118"/>
      <c r="G33" s="118"/>
    </row>
    <row r="34" spans="1:7" s="135" customFormat="1" ht="12" customHeight="1" thickBot="1">
      <c r="A34" s="59" t="s">
        <v>12</v>
      </c>
      <c r="B34" s="48" t="s">
        <v>345</v>
      </c>
      <c r="C34" s="129"/>
      <c r="D34" s="129"/>
      <c r="E34" s="129"/>
      <c r="F34" s="129"/>
      <c r="G34" s="129"/>
    </row>
    <row r="35" spans="1:7" s="135" customFormat="1" ht="12" customHeight="1" thickBot="1">
      <c r="A35" s="58" t="s">
        <v>13</v>
      </c>
      <c r="B35" s="48" t="s">
        <v>346</v>
      </c>
      <c r="C35" s="130">
        <f>+C8+C19+C24+C25+C29+C33+C34</f>
        <v>1400000</v>
      </c>
      <c r="D35" s="130">
        <f>+D8+D19+D24+D25+D29+D33+D34</f>
        <v>125000</v>
      </c>
      <c r="E35" s="130">
        <f>+E8+E19+E24+E25+E29+E33+E34</f>
        <v>592923</v>
      </c>
      <c r="F35" s="130">
        <f>+F8+F19+F24+F25+F29+F33+F34</f>
        <v>15930</v>
      </c>
      <c r="G35" s="130">
        <f>+G8+G19+G24+G25+G29+G33+G34</f>
        <v>2133853</v>
      </c>
    </row>
    <row r="36" spans="1:7" s="135" customFormat="1" ht="12" customHeight="1" thickBot="1">
      <c r="A36" s="65" t="s">
        <v>14</v>
      </c>
      <c r="B36" s="48" t="s">
        <v>347</v>
      </c>
      <c r="C36" s="130">
        <f>+C37+C38+C39</f>
        <v>60113000</v>
      </c>
      <c r="D36" s="130">
        <f>+D37+D38+D39</f>
        <v>4762054</v>
      </c>
      <c r="E36" s="130">
        <f>+E37+E38+E39</f>
        <v>-144682</v>
      </c>
      <c r="F36" s="130">
        <f>+F37+F38+F39</f>
        <v>159258</v>
      </c>
      <c r="G36" s="130">
        <f>+G37+G38+G39</f>
        <v>64889630</v>
      </c>
    </row>
    <row r="37" spans="1:7" s="135" customFormat="1" ht="12" customHeight="1">
      <c r="A37" s="188" t="s">
        <v>348</v>
      </c>
      <c r="B37" s="189" t="s">
        <v>134</v>
      </c>
      <c r="C37" s="248"/>
      <c r="D37" s="248">
        <v>3664239</v>
      </c>
      <c r="E37" s="308"/>
      <c r="F37" s="308"/>
      <c r="G37" s="249">
        <f>SUM(C37:F37)</f>
        <v>3664239</v>
      </c>
    </row>
    <row r="38" spans="1:7" s="135" customFormat="1" ht="12" customHeight="1">
      <c r="A38" s="188" t="s">
        <v>349</v>
      </c>
      <c r="B38" s="190" t="s">
        <v>1</v>
      </c>
      <c r="C38" s="39"/>
      <c r="D38" s="39"/>
      <c r="E38" s="309"/>
      <c r="F38" s="309"/>
      <c r="G38" s="40">
        <f>SUM(C38:F38)</f>
        <v>0</v>
      </c>
    </row>
    <row r="39" spans="1:7" s="195" customFormat="1" ht="12" customHeight="1" thickBot="1">
      <c r="A39" s="187" t="s">
        <v>350</v>
      </c>
      <c r="B39" s="51" t="s">
        <v>351</v>
      </c>
      <c r="C39" s="250">
        <v>60113000</v>
      </c>
      <c r="D39" s="250">
        <v>1097815</v>
      </c>
      <c r="E39" s="310">
        <f>'[2]összesítő-hivatal'!$Z$19</f>
        <v>-144682</v>
      </c>
      <c r="F39" s="310">
        <f>'[3]összesítő-hivatal'!$Z$7</f>
        <v>159258</v>
      </c>
      <c r="G39" s="41">
        <f>SUM(C39:F39)</f>
        <v>61225391</v>
      </c>
    </row>
    <row r="40" spans="1:7" s="195" customFormat="1" ht="15" customHeight="1" thickBot="1">
      <c r="A40" s="65" t="s">
        <v>15</v>
      </c>
      <c r="B40" s="66" t="s">
        <v>352</v>
      </c>
      <c r="C40" s="133">
        <f>+C35+C36</f>
        <v>61513000</v>
      </c>
      <c r="D40" s="133">
        <f>+D35+D36</f>
        <v>4887054</v>
      </c>
      <c r="E40" s="133">
        <f>+E35+E36</f>
        <v>448241</v>
      </c>
      <c r="F40" s="133">
        <f>+F35+F36</f>
        <v>175188</v>
      </c>
      <c r="G40" s="133">
        <f>+G35+G36</f>
        <v>67023483</v>
      </c>
    </row>
    <row r="41" spans="1:3" s="195" customFormat="1" ht="15" customHeight="1">
      <c r="A41" s="67"/>
      <c r="B41" s="68"/>
      <c r="C41" s="131"/>
    </row>
    <row r="42" spans="1:3" ht="13.5" thickBot="1">
      <c r="A42" s="69"/>
      <c r="B42" s="70"/>
      <c r="C42" s="132"/>
    </row>
    <row r="43" spans="1:7" s="194" customFormat="1" ht="16.5" customHeight="1" thickBot="1">
      <c r="A43" s="359" t="s">
        <v>40</v>
      </c>
      <c r="B43" s="360"/>
      <c r="C43" s="360"/>
      <c r="D43" s="360"/>
      <c r="E43" s="360"/>
      <c r="F43" s="360"/>
      <c r="G43" s="361"/>
    </row>
    <row r="44" spans="1:7" s="196" customFormat="1" ht="12" customHeight="1" thickBot="1">
      <c r="A44" s="59" t="s">
        <v>6</v>
      </c>
      <c r="B44" s="48" t="s">
        <v>353</v>
      </c>
      <c r="C44" s="99">
        <f>SUM(C45:C49)</f>
        <v>57957000</v>
      </c>
      <c r="D44" s="99">
        <f>SUM(D45:D49)</f>
        <v>4187054</v>
      </c>
      <c r="E44" s="99">
        <f>SUM(E45:E49)</f>
        <v>448241</v>
      </c>
      <c r="F44" s="99">
        <f>SUM(F45:F49)</f>
        <v>1436000</v>
      </c>
      <c r="G44" s="99">
        <f>SUM(G45:G49)</f>
        <v>64028295</v>
      </c>
    </row>
    <row r="45" spans="1:7" ht="12" customHeight="1" thickBot="1">
      <c r="A45" s="187" t="s">
        <v>63</v>
      </c>
      <c r="B45" s="7" t="s">
        <v>36</v>
      </c>
      <c r="C45" s="248">
        <v>37689000</v>
      </c>
      <c r="D45" s="248">
        <v>-265500</v>
      </c>
      <c r="E45" s="308">
        <f>'[2]összesítő-hivatal'!$D$19</f>
        <v>249920</v>
      </c>
      <c r="F45" s="308">
        <f>'[3]összesítő-hivatal'!$D$7</f>
        <v>1436000</v>
      </c>
      <c r="G45" s="249">
        <f>SUM(C45:F45)</f>
        <v>39109420</v>
      </c>
    </row>
    <row r="46" spans="1:7" ht="12" customHeight="1" thickBot="1">
      <c r="A46" s="187" t="s">
        <v>64</v>
      </c>
      <c r="B46" s="6" t="s">
        <v>105</v>
      </c>
      <c r="C46" s="39">
        <v>10561000</v>
      </c>
      <c r="D46" s="39">
        <v>63315</v>
      </c>
      <c r="E46" s="309">
        <f>'[2]összesítő-hivatal'!$E$19</f>
        <v>74594</v>
      </c>
      <c r="F46" s="308">
        <f>'[3]összesítő-hivatal'!$E$7</f>
        <v>0</v>
      </c>
      <c r="G46" s="40">
        <f>SUM(C46:F46)</f>
        <v>10698909</v>
      </c>
    </row>
    <row r="47" spans="1:7" ht="12" customHeight="1">
      <c r="A47" s="187" t="s">
        <v>65</v>
      </c>
      <c r="B47" s="6" t="s">
        <v>82</v>
      </c>
      <c r="C47" s="39">
        <v>9707000</v>
      </c>
      <c r="D47" s="39">
        <v>759621</v>
      </c>
      <c r="E47" s="309">
        <f>'[2]összesítő-hivatal'!$F$19</f>
        <v>123727</v>
      </c>
      <c r="F47" s="308">
        <f>'[3]összesítő-hivatal'!$F$7</f>
        <v>0</v>
      </c>
      <c r="G47" s="40">
        <f>SUM(C47:F47)</f>
        <v>10590348</v>
      </c>
    </row>
    <row r="48" spans="1:7" ht="12" customHeight="1">
      <c r="A48" s="187" t="s">
        <v>66</v>
      </c>
      <c r="B48" s="6" t="s">
        <v>106</v>
      </c>
      <c r="C48" s="39"/>
      <c r="D48" s="39"/>
      <c r="E48" s="309"/>
      <c r="F48" s="309"/>
      <c r="G48" s="40">
        <f>SUM(C48:F48)</f>
        <v>0</v>
      </c>
    </row>
    <row r="49" spans="1:7" ht="12" customHeight="1" thickBot="1">
      <c r="A49" s="187" t="s">
        <v>83</v>
      </c>
      <c r="B49" s="6" t="s">
        <v>107</v>
      </c>
      <c r="C49" s="250"/>
      <c r="D49" s="250">
        <v>3629618</v>
      </c>
      <c r="E49" s="310"/>
      <c r="F49" s="310"/>
      <c r="G49" s="41">
        <f>SUM(C49:F49)</f>
        <v>3629618</v>
      </c>
    </row>
    <row r="50" spans="1:7" ht="12" customHeight="1" thickBot="1">
      <c r="A50" s="59" t="s">
        <v>7</v>
      </c>
      <c r="B50" s="48" t="s">
        <v>354</v>
      </c>
      <c r="C50" s="99">
        <f>SUM(C51:C53)</f>
        <v>3556000</v>
      </c>
      <c r="D50" s="99">
        <f>SUM(D51:D53)</f>
        <v>700000</v>
      </c>
      <c r="E50" s="99">
        <f>SUM(E51:E53)</f>
        <v>0</v>
      </c>
      <c r="F50" s="99">
        <f>SUM(F51:F53)</f>
        <v>-1260812</v>
      </c>
      <c r="G50" s="99">
        <f>SUM(G51:G53)</f>
        <v>2995188</v>
      </c>
    </row>
    <row r="51" spans="1:7" s="196" customFormat="1" ht="12" customHeight="1">
      <c r="A51" s="187" t="s">
        <v>69</v>
      </c>
      <c r="B51" s="7" t="s">
        <v>124</v>
      </c>
      <c r="C51" s="248">
        <v>3556000</v>
      </c>
      <c r="D51" s="248">
        <v>700000</v>
      </c>
      <c r="E51" s="308"/>
      <c r="F51" s="308">
        <f>'[3]összesítő-hivatal'!$H$7</f>
        <v>-1260812</v>
      </c>
      <c r="G51" s="249">
        <f>SUM(C51:F51)</f>
        <v>2995188</v>
      </c>
    </row>
    <row r="52" spans="1:7" ht="12" customHeight="1">
      <c r="A52" s="187" t="s">
        <v>70</v>
      </c>
      <c r="B52" s="6" t="s">
        <v>109</v>
      </c>
      <c r="C52" s="39"/>
      <c r="D52" s="39"/>
      <c r="E52" s="309"/>
      <c r="F52" s="309"/>
      <c r="G52" s="40">
        <f>SUM(C52:F52)</f>
        <v>0</v>
      </c>
    </row>
    <row r="53" spans="1:7" ht="12" customHeight="1">
      <c r="A53" s="187" t="s">
        <v>71</v>
      </c>
      <c r="B53" s="6" t="s">
        <v>41</v>
      </c>
      <c r="C53" s="39"/>
      <c r="D53" s="39"/>
      <c r="E53" s="309"/>
      <c r="F53" s="309"/>
      <c r="G53" s="40">
        <f>SUM(C53:F53)</f>
        <v>0</v>
      </c>
    </row>
    <row r="54" spans="1:7" ht="12" customHeight="1" thickBot="1">
      <c r="A54" s="187" t="s">
        <v>72</v>
      </c>
      <c r="B54" s="6" t="s">
        <v>2</v>
      </c>
      <c r="C54" s="250"/>
      <c r="D54" s="250"/>
      <c r="E54" s="310"/>
      <c r="F54" s="310"/>
      <c r="G54" s="41">
        <f>SUM(C54:F54)</f>
        <v>0</v>
      </c>
    </row>
    <row r="55" spans="1:7" ht="15" customHeight="1" thickBot="1">
      <c r="A55" s="59" t="s">
        <v>8</v>
      </c>
      <c r="B55" s="71" t="s">
        <v>355</v>
      </c>
      <c r="C55" s="134">
        <f>+C44+C50</f>
        <v>61513000</v>
      </c>
      <c r="D55" s="134">
        <f>+D44+D50</f>
        <v>4887054</v>
      </c>
      <c r="E55" s="134">
        <f>+E44+E50</f>
        <v>448241</v>
      </c>
      <c r="F55" s="134">
        <f>+F44+F50</f>
        <v>175188</v>
      </c>
      <c r="G55" s="134">
        <f>+G44+G50</f>
        <v>67023483</v>
      </c>
    </row>
    <row r="56" spans="1:7" ht="13.5" thickBot="1">
      <c r="A56" s="330"/>
      <c r="B56" s="331"/>
      <c r="C56" s="332"/>
      <c r="D56" s="332"/>
      <c r="E56" s="332"/>
      <c r="F56" s="332"/>
      <c r="G56" s="333"/>
    </row>
    <row r="57" spans="1:7" ht="15" customHeight="1" thickBot="1">
      <c r="A57" s="74" t="s">
        <v>120</v>
      </c>
      <c r="B57" s="75"/>
      <c r="C57" s="47">
        <v>12</v>
      </c>
      <c r="D57" s="47">
        <v>0</v>
      </c>
      <c r="E57" s="47"/>
      <c r="F57" s="47"/>
      <c r="G57" s="47">
        <f>SUM(C57:E57)</f>
        <v>12</v>
      </c>
    </row>
    <row r="58" spans="1:7" ht="14.25" customHeight="1" thickBot="1">
      <c r="A58" s="74" t="s">
        <v>121</v>
      </c>
      <c r="B58" s="75"/>
      <c r="C58" s="47">
        <v>0</v>
      </c>
      <c r="D58" s="47">
        <v>0</v>
      </c>
      <c r="E58" s="47"/>
      <c r="F58" s="47"/>
      <c r="G58" s="47">
        <f>SUM(C58:E58)</f>
        <v>0</v>
      </c>
    </row>
  </sheetData>
  <sheetProtection formatCells="0"/>
  <mergeCells count="3">
    <mergeCell ref="A43:G43"/>
    <mergeCell ref="A7:G7"/>
    <mergeCell ref="A1:G1"/>
  </mergeCells>
  <printOptions horizontalCentered="1"/>
  <pageMargins left="0.25" right="0.25" top="0.75" bottom="0.75" header="0.3" footer="0.3"/>
  <pageSetup horizontalDpi="600" verticalDpi="600" orientation="portrait" paperSize="9" scale="61" r:id="rId1"/>
  <headerFooter alignWithMargins="0">
    <oddFooter>&amp;L"Módosította a 3/2017.(II.23.) önkormányzati rendelet. Hatályos 2016. (XII.31.) napjától."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G58"/>
  <sheetViews>
    <sheetView zoomScale="130" zoomScaleNormal="130" workbookViewId="0" topLeftCell="A1">
      <selection activeCell="J22" sqref="J22"/>
    </sheetView>
  </sheetViews>
  <sheetFormatPr defaultColWidth="9.00390625" defaultRowHeight="12.75"/>
  <cols>
    <col min="1" max="1" width="19.125" style="72" customWidth="1"/>
    <col min="2" max="2" width="79.125" style="73" customWidth="1"/>
    <col min="3" max="3" width="14.875" style="73" customWidth="1"/>
    <col min="4" max="5" width="10.625" style="73" bestFit="1" customWidth="1"/>
    <col min="6" max="6" width="10.625" style="73" customWidth="1"/>
    <col min="7" max="7" width="12.625" style="73" bestFit="1" customWidth="1"/>
    <col min="8" max="16384" width="9.375" style="73" customWidth="1"/>
  </cols>
  <sheetData>
    <row r="1" spans="1:7" s="60" customFormat="1" ht="21" customHeight="1" thickBot="1">
      <c r="A1" s="365" t="s">
        <v>472</v>
      </c>
      <c r="B1" s="365"/>
      <c r="C1" s="365"/>
      <c r="D1" s="365"/>
      <c r="E1" s="365"/>
      <c r="F1" s="365"/>
      <c r="G1" s="365"/>
    </row>
    <row r="2" spans="1:7" s="192" customFormat="1" ht="25.5" customHeight="1">
      <c r="A2" s="147" t="s">
        <v>118</v>
      </c>
      <c r="B2" s="126" t="s">
        <v>372</v>
      </c>
      <c r="C2" s="232"/>
      <c r="D2" s="232"/>
      <c r="E2" s="296"/>
      <c r="F2" s="296"/>
      <c r="G2" s="202"/>
    </row>
    <row r="3" spans="1:7" s="192" customFormat="1" ht="24.75" thickBot="1">
      <c r="A3" s="185" t="s">
        <v>117</v>
      </c>
      <c r="B3" s="127" t="s">
        <v>389</v>
      </c>
      <c r="C3" s="233"/>
      <c r="D3" s="233"/>
      <c r="E3" s="297"/>
      <c r="F3" s="297"/>
      <c r="G3" s="234"/>
    </row>
    <row r="4" spans="1:7" s="193" customFormat="1" ht="15.75" customHeight="1" thickBot="1">
      <c r="A4" s="62"/>
      <c r="B4" s="62"/>
      <c r="G4" s="323" t="s">
        <v>450</v>
      </c>
    </row>
    <row r="5" spans="1:7" ht="36.75" thickBot="1">
      <c r="A5" s="148" t="s">
        <v>119</v>
      </c>
      <c r="B5" s="63" t="s">
        <v>38</v>
      </c>
      <c r="C5" s="28" t="s">
        <v>383</v>
      </c>
      <c r="D5" s="28" t="s">
        <v>387</v>
      </c>
      <c r="E5" s="28" t="s">
        <v>443</v>
      </c>
      <c r="F5" s="28" t="s">
        <v>455</v>
      </c>
      <c r="G5" s="28" t="s">
        <v>384</v>
      </c>
    </row>
    <row r="6" spans="1:7" s="194" customFormat="1" ht="12.75" customHeight="1" thickBot="1">
      <c r="A6" s="229">
        <v>1</v>
      </c>
      <c r="B6" s="230">
        <v>2</v>
      </c>
      <c r="C6" s="231">
        <v>3</v>
      </c>
      <c r="D6" s="231">
        <v>4</v>
      </c>
      <c r="E6" s="231">
        <v>5</v>
      </c>
      <c r="F6" s="231">
        <v>6</v>
      </c>
      <c r="G6" s="231">
        <v>7</v>
      </c>
    </row>
    <row r="7" spans="1:7" s="194" customFormat="1" ht="15.75" customHeight="1" thickBot="1">
      <c r="A7" s="359" t="s">
        <v>39</v>
      </c>
      <c r="B7" s="360"/>
      <c r="C7" s="360"/>
      <c r="D7" s="360"/>
      <c r="E7" s="360"/>
      <c r="F7" s="360"/>
      <c r="G7" s="361"/>
    </row>
    <row r="8" spans="1:7" s="135" customFormat="1" ht="12" customHeight="1" thickBot="1">
      <c r="A8" s="58" t="s">
        <v>6</v>
      </c>
      <c r="B8" s="64" t="s">
        <v>335</v>
      </c>
      <c r="C8" s="99">
        <f>SUM(C9:C18)</f>
        <v>5588000</v>
      </c>
      <c r="D8" s="99">
        <f>SUM(D9:D18)</f>
        <v>0</v>
      </c>
      <c r="E8" s="99">
        <f>SUM(E9:E18)</f>
        <v>0</v>
      </c>
      <c r="F8" s="99">
        <f>SUM(F9:F18)</f>
        <v>2652074</v>
      </c>
      <c r="G8" s="99">
        <f>SUM(G9:G18)</f>
        <v>8240074</v>
      </c>
    </row>
    <row r="9" spans="1:7" s="135" customFormat="1" ht="12" customHeight="1">
      <c r="A9" s="186" t="s">
        <v>63</v>
      </c>
      <c r="B9" s="8" t="s">
        <v>179</v>
      </c>
      <c r="C9" s="245"/>
      <c r="D9" s="245"/>
      <c r="E9" s="305"/>
      <c r="F9" s="305"/>
      <c r="G9" s="128">
        <f>SUM(C9:E9)</f>
        <v>0</v>
      </c>
    </row>
    <row r="10" spans="1:7" s="135" customFormat="1" ht="12" customHeight="1">
      <c r="A10" s="187" t="s">
        <v>64</v>
      </c>
      <c r="B10" s="6" t="s">
        <v>180</v>
      </c>
      <c r="C10" s="95"/>
      <c r="D10" s="95"/>
      <c r="E10" s="306"/>
      <c r="F10" s="306"/>
      <c r="G10" s="98">
        <f>SUM(C10:E10)</f>
        <v>0</v>
      </c>
    </row>
    <row r="11" spans="1:7" s="135" customFormat="1" ht="12" customHeight="1">
      <c r="A11" s="187" t="s">
        <v>65</v>
      </c>
      <c r="B11" s="6" t="s">
        <v>181</v>
      </c>
      <c r="C11" s="95"/>
      <c r="D11" s="95"/>
      <c r="E11" s="306"/>
      <c r="F11" s="306"/>
      <c r="G11" s="98">
        <f>SUM(C11:E11)</f>
        <v>0</v>
      </c>
    </row>
    <row r="12" spans="1:7" s="135" customFormat="1" ht="12" customHeight="1">
      <c r="A12" s="187" t="s">
        <v>66</v>
      </c>
      <c r="B12" s="6" t="s">
        <v>182</v>
      </c>
      <c r="C12" s="95"/>
      <c r="D12" s="95"/>
      <c r="E12" s="306"/>
      <c r="F12" s="306"/>
      <c r="G12" s="98">
        <f>SUM(C12:E12)</f>
        <v>0</v>
      </c>
    </row>
    <row r="13" spans="1:7" s="135" customFormat="1" ht="12" customHeight="1">
      <c r="A13" s="187" t="s">
        <v>83</v>
      </c>
      <c r="B13" s="6" t="s">
        <v>183</v>
      </c>
      <c r="C13" s="95">
        <v>4400000</v>
      </c>
      <c r="D13" s="95"/>
      <c r="E13" s="306"/>
      <c r="F13" s="306">
        <f>'[3]összesítő-ovoda'!$Q$6-F14</f>
        <v>2088247</v>
      </c>
      <c r="G13" s="98">
        <f aca="true" t="shared" si="0" ref="G13:G18">SUM(C13:F13)</f>
        <v>6488247</v>
      </c>
    </row>
    <row r="14" spans="1:7" s="135" customFormat="1" ht="12" customHeight="1">
      <c r="A14" s="187" t="s">
        <v>67</v>
      </c>
      <c r="B14" s="6" t="s">
        <v>336</v>
      </c>
      <c r="C14" s="95">
        <v>1188000</v>
      </c>
      <c r="D14" s="95"/>
      <c r="E14" s="306"/>
      <c r="F14" s="306">
        <v>563827</v>
      </c>
      <c r="G14" s="98">
        <f t="shared" si="0"/>
        <v>1751827</v>
      </c>
    </row>
    <row r="15" spans="1:7" s="135" customFormat="1" ht="12" customHeight="1">
      <c r="A15" s="187" t="s">
        <v>68</v>
      </c>
      <c r="B15" s="5" t="s">
        <v>337</v>
      </c>
      <c r="C15" s="95"/>
      <c r="D15" s="95"/>
      <c r="E15" s="306"/>
      <c r="F15" s="306"/>
      <c r="G15" s="98">
        <f t="shared" si="0"/>
        <v>0</v>
      </c>
    </row>
    <row r="16" spans="1:7" s="135" customFormat="1" ht="12" customHeight="1">
      <c r="A16" s="187" t="s">
        <v>75</v>
      </c>
      <c r="B16" s="6" t="s">
        <v>186</v>
      </c>
      <c r="C16" s="95"/>
      <c r="D16" s="95"/>
      <c r="E16" s="306"/>
      <c r="F16" s="306"/>
      <c r="G16" s="98">
        <f t="shared" si="0"/>
        <v>0</v>
      </c>
    </row>
    <row r="17" spans="1:7" s="195" customFormat="1" ht="12" customHeight="1">
      <c r="A17" s="187" t="s">
        <v>76</v>
      </c>
      <c r="B17" s="6" t="s">
        <v>187</v>
      </c>
      <c r="C17" s="95"/>
      <c r="D17" s="95"/>
      <c r="E17" s="306"/>
      <c r="F17" s="306"/>
      <c r="G17" s="98">
        <f t="shared" si="0"/>
        <v>0</v>
      </c>
    </row>
    <row r="18" spans="1:7" s="195" customFormat="1" ht="12" customHeight="1" thickBot="1">
      <c r="A18" s="187" t="s">
        <v>77</v>
      </c>
      <c r="B18" s="5" t="s">
        <v>188</v>
      </c>
      <c r="C18" s="246"/>
      <c r="D18" s="246"/>
      <c r="E18" s="307"/>
      <c r="F18" s="307"/>
      <c r="G18" s="247">
        <f t="shared" si="0"/>
        <v>0</v>
      </c>
    </row>
    <row r="19" spans="1:7" s="135" customFormat="1" ht="12" customHeight="1" thickBot="1">
      <c r="A19" s="58" t="s">
        <v>7</v>
      </c>
      <c r="B19" s="64" t="s">
        <v>338</v>
      </c>
      <c r="C19" s="99">
        <f>SUM(C20:C22)</f>
        <v>0</v>
      </c>
      <c r="D19" s="99">
        <f>SUM(D20:D22)</f>
        <v>0</v>
      </c>
      <c r="E19" s="99"/>
      <c r="F19" s="99"/>
      <c r="G19" s="99">
        <f>SUM(G20:G22)</f>
        <v>0</v>
      </c>
    </row>
    <row r="20" spans="1:7" s="195" customFormat="1" ht="12" customHeight="1">
      <c r="A20" s="187" t="s">
        <v>69</v>
      </c>
      <c r="B20" s="7" t="s">
        <v>154</v>
      </c>
      <c r="C20" s="245"/>
      <c r="D20" s="245"/>
      <c r="E20" s="305"/>
      <c r="F20" s="305"/>
      <c r="G20" s="128">
        <f>SUM(C20:F20)</f>
        <v>0</v>
      </c>
    </row>
    <row r="21" spans="1:7" s="195" customFormat="1" ht="12" customHeight="1">
      <c r="A21" s="187" t="s">
        <v>70</v>
      </c>
      <c r="B21" s="6" t="s">
        <v>339</v>
      </c>
      <c r="C21" s="95"/>
      <c r="D21" s="95"/>
      <c r="E21" s="306"/>
      <c r="F21" s="306"/>
      <c r="G21" s="98">
        <f>SUM(C21:F21)</f>
        <v>0</v>
      </c>
    </row>
    <row r="22" spans="1:7" s="195" customFormat="1" ht="12" customHeight="1">
      <c r="A22" s="187" t="s">
        <v>71</v>
      </c>
      <c r="B22" s="6" t="s">
        <v>340</v>
      </c>
      <c r="C22" s="95"/>
      <c r="D22" s="95"/>
      <c r="E22" s="306"/>
      <c r="F22" s="306"/>
      <c r="G22" s="98">
        <f>SUM(C22:F22)</f>
        <v>0</v>
      </c>
    </row>
    <row r="23" spans="1:7" s="195" customFormat="1" ht="12" customHeight="1" thickBot="1">
      <c r="A23" s="187" t="s">
        <v>72</v>
      </c>
      <c r="B23" s="6" t="s">
        <v>0</v>
      </c>
      <c r="C23" s="246"/>
      <c r="D23" s="246"/>
      <c r="E23" s="307"/>
      <c r="F23" s="307"/>
      <c r="G23" s="247">
        <f>SUM(C23:F23)</f>
        <v>0</v>
      </c>
    </row>
    <row r="24" spans="1:7" s="195" customFormat="1" ht="12" customHeight="1" thickBot="1">
      <c r="A24" s="59" t="s">
        <v>8</v>
      </c>
      <c r="B24" s="48" t="s">
        <v>96</v>
      </c>
      <c r="C24" s="118"/>
      <c r="D24" s="118"/>
      <c r="E24" s="118"/>
      <c r="F24" s="118"/>
      <c r="G24" s="118"/>
    </row>
    <row r="25" spans="1:7" s="195" customFormat="1" ht="12" customHeight="1" thickBot="1">
      <c r="A25" s="59" t="s">
        <v>9</v>
      </c>
      <c r="B25" s="48" t="s">
        <v>341</v>
      </c>
      <c r="C25" s="99">
        <f>+C26+C27</f>
        <v>0</v>
      </c>
      <c r="D25" s="99">
        <f>+D26+D27</f>
        <v>0</v>
      </c>
      <c r="E25" s="99"/>
      <c r="F25" s="99"/>
      <c r="G25" s="99">
        <f>+G26+G27</f>
        <v>0</v>
      </c>
    </row>
    <row r="26" spans="1:7" s="195" customFormat="1" ht="12" customHeight="1">
      <c r="A26" s="188" t="s">
        <v>164</v>
      </c>
      <c r="B26" s="189" t="s">
        <v>339</v>
      </c>
      <c r="C26" s="248"/>
      <c r="D26" s="248"/>
      <c r="E26" s="308"/>
      <c r="F26" s="308"/>
      <c r="G26" s="249">
        <f>SUM(C26:F26)</f>
        <v>0</v>
      </c>
    </row>
    <row r="27" spans="1:7" s="195" customFormat="1" ht="12" customHeight="1">
      <c r="A27" s="188" t="s">
        <v>167</v>
      </c>
      <c r="B27" s="190" t="s">
        <v>342</v>
      </c>
      <c r="C27" s="39"/>
      <c r="D27" s="39"/>
      <c r="E27" s="309"/>
      <c r="F27" s="309"/>
      <c r="G27" s="40">
        <f>SUM(C27:F27)</f>
        <v>0</v>
      </c>
    </row>
    <row r="28" spans="1:7" s="195" customFormat="1" ht="12" customHeight="1" thickBot="1">
      <c r="A28" s="187" t="s">
        <v>168</v>
      </c>
      <c r="B28" s="191" t="s">
        <v>343</v>
      </c>
      <c r="C28" s="250"/>
      <c r="D28" s="250"/>
      <c r="E28" s="310"/>
      <c r="F28" s="310"/>
      <c r="G28" s="41">
        <f>SUM(C28:F28)</f>
        <v>0</v>
      </c>
    </row>
    <row r="29" spans="1:7" s="195" customFormat="1" ht="12" customHeight="1" thickBot="1">
      <c r="A29" s="59" t="s">
        <v>10</v>
      </c>
      <c r="B29" s="48" t="s">
        <v>344</v>
      </c>
      <c r="C29" s="99">
        <f>+C30+C31+C32</f>
        <v>0</v>
      </c>
      <c r="D29" s="99">
        <f>+D30+D31+D32</f>
        <v>0</v>
      </c>
      <c r="E29" s="99"/>
      <c r="F29" s="99"/>
      <c r="G29" s="99">
        <f>+G30+G31+G32</f>
        <v>0</v>
      </c>
    </row>
    <row r="30" spans="1:7" s="195" customFormat="1" ht="12" customHeight="1">
      <c r="A30" s="188" t="s">
        <v>56</v>
      </c>
      <c r="B30" s="189" t="s">
        <v>193</v>
      </c>
      <c r="C30" s="248"/>
      <c r="D30" s="248"/>
      <c r="E30" s="308"/>
      <c r="F30" s="308"/>
      <c r="G30" s="249">
        <f>SUM(C30:F30)</f>
        <v>0</v>
      </c>
    </row>
    <row r="31" spans="1:7" s="195" customFormat="1" ht="12" customHeight="1">
      <c r="A31" s="188" t="s">
        <v>57</v>
      </c>
      <c r="B31" s="190" t="s">
        <v>194</v>
      </c>
      <c r="C31" s="39"/>
      <c r="D31" s="39"/>
      <c r="E31" s="309"/>
      <c r="F31" s="309"/>
      <c r="G31" s="40">
        <f>SUM(C31:F31)</f>
        <v>0</v>
      </c>
    </row>
    <row r="32" spans="1:7" s="195" customFormat="1" ht="12" customHeight="1" thickBot="1">
      <c r="A32" s="187" t="s">
        <v>58</v>
      </c>
      <c r="B32" s="51" t="s">
        <v>195</v>
      </c>
      <c r="C32" s="250"/>
      <c r="D32" s="250"/>
      <c r="E32" s="310"/>
      <c r="F32" s="310"/>
      <c r="G32" s="41">
        <f>SUM(C32:F32)</f>
        <v>0</v>
      </c>
    </row>
    <row r="33" spans="1:7" s="135" customFormat="1" ht="12" customHeight="1" thickBot="1">
      <c r="A33" s="59" t="s">
        <v>11</v>
      </c>
      <c r="B33" s="48" t="s">
        <v>308</v>
      </c>
      <c r="C33" s="118"/>
      <c r="D33" s="118"/>
      <c r="E33" s="118"/>
      <c r="F33" s="118"/>
      <c r="G33" s="118"/>
    </row>
    <row r="34" spans="1:7" s="135" customFormat="1" ht="12" customHeight="1" thickBot="1">
      <c r="A34" s="59" t="s">
        <v>12</v>
      </c>
      <c r="B34" s="48" t="s">
        <v>345</v>
      </c>
      <c r="C34" s="129"/>
      <c r="D34" s="129"/>
      <c r="E34" s="129"/>
      <c r="F34" s="129"/>
      <c r="G34" s="129"/>
    </row>
    <row r="35" spans="1:7" s="135" customFormat="1" ht="12" customHeight="1" thickBot="1">
      <c r="A35" s="58" t="s">
        <v>13</v>
      </c>
      <c r="B35" s="48" t="s">
        <v>346</v>
      </c>
      <c r="C35" s="130">
        <f>+C8+C19+C24+C25+C29+C33+C34</f>
        <v>5588000</v>
      </c>
      <c r="D35" s="130">
        <f>+D8+D19+D24+D25+D29+D33+D34</f>
        <v>0</v>
      </c>
      <c r="E35" s="130">
        <f>+E8+E19+E24+E25+E29+E33+E34</f>
        <v>0</v>
      </c>
      <c r="F35" s="130">
        <f>+F8+F19+F24+F25+F29+F33+F34</f>
        <v>2652074</v>
      </c>
      <c r="G35" s="130">
        <f>+G8+G19+G24+G25+G29+G33+G34</f>
        <v>8240074</v>
      </c>
    </row>
    <row r="36" spans="1:7" s="135" customFormat="1" ht="12" customHeight="1" thickBot="1">
      <c r="A36" s="65" t="s">
        <v>14</v>
      </c>
      <c r="B36" s="48" t="s">
        <v>347</v>
      </c>
      <c r="C36" s="130">
        <f>+C37+C38+C39</f>
        <v>57707000</v>
      </c>
      <c r="D36" s="130">
        <f>+D37+D38+D39</f>
        <v>3671324</v>
      </c>
      <c r="E36" s="130">
        <f>+E37+E38+E39</f>
        <v>177546</v>
      </c>
      <c r="F36" s="130">
        <f>+F37+F38+F39</f>
        <v>149907</v>
      </c>
      <c r="G36" s="130">
        <f>+G37+G38+G39</f>
        <v>61705777</v>
      </c>
    </row>
    <row r="37" spans="1:7" s="135" customFormat="1" ht="12" customHeight="1">
      <c r="A37" s="188" t="s">
        <v>348</v>
      </c>
      <c r="B37" s="189" t="s">
        <v>134</v>
      </c>
      <c r="C37" s="248"/>
      <c r="D37" s="248">
        <v>3558722</v>
      </c>
      <c r="E37" s="308"/>
      <c r="F37" s="308"/>
      <c r="G37" s="249">
        <f>SUM(C37:F37)</f>
        <v>3558722</v>
      </c>
    </row>
    <row r="38" spans="1:7" s="135" customFormat="1" ht="12" customHeight="1">
      <c r="A38" s="188" t="s">
        <v>349</v>
      </c>
      <c r="B38" s="190" t="s">
        <v>1</v>
      </c>
      <c r="C38" s="39"/>
      <c r="D38" s="39"/>
      <c r="E38" s="309"/>
      <c r="F38" s="309"/>
      <c r="G38" s="40">
        <f>SUM(C38:F38)</f>
        <v>0</v>
      </c>
    </row>
    <row r="39" spans="1:7" s="195" customFormat="1" ht="12" customHeight="1" thickBot="1">
      <c r="A39" s="187" t="s">
        <v>350</v>
      </c>
      <c r="B39" s="51" t="s">
        <v>351</v>
      </c>
      <c r="C39" s="250">
        <v>57707000</v>
      </c>
      <c r="D39" s="250">
        <v>112602</v>
      </c>
      <c r="E39" s="310">
        <f>'[2]összesítő-ovoda'!$Z$8</f>
        <v>177546</v>
      </c>
      <c r="F39" s="310">
        <f>'[3]összesítő-ovoda'!$Z$6</f>
        <v>149907</v>
      </c>
      <c r="G39" s="41">
        <f>SUM(C39:F39)</f>
        <v>58147055</v>
      </c>
    </row>
    <row r="40" spans="1:7" s="195" customFormat="1" ht="15" customHeight="1" thickBot="1">
      <c r="A40" s="65" t="s">
        <v>15</v>
      </c>
      <c r="B40" s="66" t="s">
        <v>352</v>
      </c>
      <c r="C40" s="133">
        <f>+C35+C36</f>
        <v>63295000</v>
      </c>
      <c r="D40" s="133">
        <f>+D35+D36</f>
        <v>3671324</v>
      </c>
      <c r="E40" s="133">
        <f>+E35+E36</f>
        <v>177546</v>
      </c>
      <c r="F40" s="133">
        <f>+F35+F36</f>
        <v>2801981</v>
      </c>
      <c r="G40" s="133">
        <f>+G35+G36</f>
        <v>69945851</v>
      </c>
    </row>
    <row r="41" spans="1:3" s="195" customFormat="1" ht="15" customHeight="1">
      <c r="A41" s="67"/>
      <c r="B41" s="68"/>
      <c r="C41" s="131"/>
    </row>
    <row r="42" spans="1:3" ht="13.5" thickBot="1">
      <c r="A42" s="69"/>
      <c r="B42" s="70"/>
      <c r="C42" s="132"/>
    </row>
    <row r="43" spans="1:7" s="194" customFormat="1" ht="16.5" customHeight="1" thickBot="1">
      <c r="A43" s="359" t="s">
        <v>40</v>
      </c>
      <c r="B43" s="360"/>
      <c r="C43" s="360"/>
      <c r="D43" s="360"/>
      <c r="E43" s="360"/>
      <c r="F43" s="360"/>
      <c r="G43" s="361"/>
    </row>
    <row r="44" spans="1:7" s="196" customFormat="1" ht="12" customHeight="1" thickBot="1">
      <c r="A44" s="59" t="s">
        <v>6</v>
      </c>
      <c r="B44" s="48" t="s">
        <v>353</v>
      </c>
      <c r="C44" s="99">
        <f>SUM(C45:C49)</f>
        <v>62449000</v>
      </c>
      <c r="D44" s="99">
        <f>SUM(D45:D49)</f>
        <v>3671324</v>
      </c>
      <c r="E44" s="99">
        <f>SUM(E45:E49)</f>
        <v>177546</v>
      </c>
      <c r="F44" s="99">
        <f>SUM(F45:F49)</f>
        <v>2748287</v>
      </c>
      <c r="G44" s="99">
        <f>SUM(G45:G49)</f>
        <v>69046157</v>
      </c>
    </row>
    <row r="45" spans="1:7" ht="12" customHeight="1">
      <c r="A45" s="187" t="s">
        <v>63</v>
      </c>
      <c r="B45" s="7" t="s">
        <v>36</v>
      </c>
      <c r="C45" s="248">
        <v>35452000</v>
      </c>
      <c r="D45" s="248">
        <v>88663</v>
      </c>
      <c r="E45" s="308">
        <f>'[2]összesítő-ovoda'!$D$8</f>
        <v>139800</v>
      </c>
      <c r="F45" s="308">
        <f>'[3]összesítő-ovoda'!$D$6</f>
        <v>452037</v>
      </c>
      <c r="G45" s="249">
        <f>SUM(C45:F45)</f>
        <v>36132500</v>
      </c>
    </row>
    <row r="46" spans="1:7" ht="12" customHeight="1">
      <c r="A46" s="187" t="s">
        <v>64</v>
      </c>
      <c r="B46" s="6" t="s">
        <v>105</v>
      </c>
      <c r="C46" s="39">
        <v>9635000</v>
      </c>
      <c r="D46" s="39">
        <v>23939</v>
      </c>
      <c r="E46" s="309">
        <f>'[2]összesítő-ovoda'!$E$8</f>
        <v>37746</v>
      </c>
      <c r="F46" s="309">
        <f>'[3]összesítő-ovoda'!$E$6</f>
        <v>126370</v>
      </c>
      <c r="G46" s="40">
        <f>SUM(C46:F46)</f>
        <v>9823055</v>
      </c>
    </row>
    <row r="47" spans="1:7" ht="12" customHeight="1">
      <c r="A47" s="187" t="s">
        <v>65</v>
      </c>
      <c r="B47" s="6" t="s">
        <v>82</v>
      </c>
      <c r="C47" s="39">
        <v>17362000</v>
      </c>
      <c r="D47" s="39">
        <v>88585</v>
      </c>
      <c r="E47" s="309">
        <f>'[2]összesítő-ovoda'!$F$8</f>
        <v>0</v>
      </c>
      <c r="F47" s="309">
        <f>'[3]összesítő-ovoda'!$F$6</f>
        <v>2169880</v>
      </c>
      <c r="G47" s="40">
        <f>SUM(C47:F47)</f>
        <v>19620465</v>
      </c>
    </row>
    <row r="48" spans="1:7" ht="12" customHeight="1">
      <c r="A48" s="187" t="s">
        <v>66</v>
      </c>
      <c r="B48" s="6" t="s">
        <v>106</v>
      </c>
      <c r="C48" s="39"/>
      <c r="D48" s="39"/>
      <c r="E48" s="309"/>
      <c r="F48" s="309"/>
      <c r="G48" s="40">
        <f>SUM(C48:F48)</f>
        <v>0</v>
      </c>
    </row>
    <row r="49" spans="1:7" ht="12" customHeight="1" thickBot="1">
      <c r="A49" s="187" t="s">
        <v>83</v>
      </c>
      <c r="B49" s="6" t="s">
        <v>107</v>
      </c>
      <c r="C49" s="250"/>
      <c r="D49" s="250">
        <v>3470137</v>
      </c>
      <c r="E49" s="310"/>
      <c r="F49" s="310"/>
      <c r="G49" s="41">
        <f>SUM(C49:F49)</f>
        <v>3470137</v>
      </c>
    </row>
    <row r="50" spans="1:7" ht="12" customHeight="1" thickBot="1">
      <c r="A50" s="59" t="s">
        <v>7</v>
      </c>
      <c r="B50" s="48" t="s">
        <v>354</v>
      </c>
      <c r="C50" s="99">
        <f>SUM(C51:C53)</f>
        <v>846000</v>
      </c>
      <c r="D50" s="99">
        <f>SUM(D51:D53)</f>
        <v>0</v>
      </c>
      <c r="E50" s="99">
        <f>SUM(E51:E53)</f>
        <v>0</v>
      </c>
      <c r="F50" s="99">
        <f>SUM(F51:F53)</f>
        <v>53694</v>
      </c>
      <c r="G50" s="99">
        <f>SUM(G51:G53)</f>
        <v>899694</v>
      </c>
    </row>
    <row r="51" spans="1:7" s="196" customFormat="1" ht="12" customHeight="1">
      <c r="A51" s="187" t="s">
        <v>69</v>
      </c>
      <c r="B51" s="7" t="s">
        <v>124</v>
      </c>
      <c r="C51" s="248">
        <v>846000</v>
      </c>
      <c r="D51" s="248"/>
      <c r="E51" s="308">
        <f>'[2]összesítő-ovoda'!$H$8</f>
        <v>0</v>
      </c>
      <c r="F51" s="308">
        <f>'[3]összesítő-ovoda'!$H$6</f>
        <v>53694</v>
      </c>
      <c r="G51" s="249">
        <f>SUM(C51:F51)</f>
        <v>899694</v>
      </c>
    </row>
    <row r="52" spans="1:7" ht="12" customHeight="1">
      <c r="A52" s="187" t="s">
        <v>70</v>
      </c>
      <c r="B52" s="6" t="s">
        <v>109</v>
      </c>
      <c r="C52" s="39"/>
      <c r="D52" s="39"/>
      <c r="E52" s="309"/>
      <c r="F52" s="309"/>
      <c r="G52" s="40">
        <f>SUM(C52:F52)</f>
        <v>0</v>
      </c>
    </row>
    <row r="53" spans="1:7" ht="12" customHeight="1">
      <c r="A53" s="187" t="s">
        <v>71</v>
      </c>
      <c r="B53" s="6" t="s">
        <v>41</v>
      </c>
      <c r="C53" s="39"/>
      <c r="D53" s="39"/>
      <c r="E53" s="309"/>
      <c r="F53" s="309"/>
      <c r="G53" s="40">
        <f>SUM(C53:F53)</f>
        <v>0</v>
      </c>
    </row>
    <row r="54" spans="1:7" ht="12" customHeight="1" thickBot="1">
      <c r="A54" s="187" t="s">
        <v>72</v>
      </c>
      <c r="B54" s="6" t="s">
        <v>2</v>
      </c>
      <c r="C54" s="250"/>
      <c r="D54" s="250"/>
      <c r="E54" s="310"/>
      <c r="F54" s="310"/>
      <c r="G54" s="41">
        <f>SUM(C54:F54)</f>
        <v>0</v>
      </c>
    </row>
    <row r="55" spans="1:7" ht="15" customHeight="1" thickBot="1">
      <c r="A55" s="59" t="s">
        <v>8</v>
      </c>
      <c r="B55" s="71" t="s">
        <v>355</v>
      </c>
      <c r="C55" s="134">
        <f>+C44+C50</f>
        <v>63295000</v>
      </c>
      <c r="D55" s="134">
        <f>+D44+D50</f>
        <v>3671324</v>
      </c>
      <c r="E55" s="134">
        <f>+E44+E50</f>
        <v>177546</v>
      </c>
      <c r="F55" s="134">
        <f>+F44+F50</f>
        <v>2801981</v>
      </c>
      <c r="G55" s="134">
        <f>+G44+G50</f>
        <v>69945851</v>
      </c>
    </row>
    <row r="56" spans="1:7" ht="13.5" thickBot="1">
      <c r="A56" s="330"/>
      <c r="B56" s="331"/>
      <c r="C56" s="332"/>
      <c r="D56" s="332"/>
      <c r="E56" s="332"/>
      <c r="F56" s="332"/>
      <c r="G56" s="333"/>
    </row>
    <row r="57" spans="1:7" ht="15" customHeight="1" thickBot="1">
      <c r="A57" s="74" t="s">
        <v>120</v>
      </c>
      <c r="B57" s="75"/>
      <c r="C57" s="47">
        <v>14</v>
      </c>
      <c r="D57" s="47">
        <v>0</v>
      </c>
      <c r="E57" s="47"/>
      <c r="F57" s="47"/>
      <c r="G57" s="47">
        <f>SUM(C57:E57)</f>
        <v>14</v>
      </c>
    </row>
    <row r="58" spans="1:7" ht="14.25" customHeight="1" thickBot="1">
      <c r="A58" s="74" t="s">
        <v>121</v>
      </c>
      <c r="B58" s="75"/>
      <c r="C58" s="47">
        <v>0</v>
      </c>
      <c r="D58" s="47">
        <v>0</v>
      </c>
      <c r="E58" s="47"/>
      <c r="F58" s="47"/>
      <c r="G58" s="47">
        <f>SUM(C58:E58)</f>
        <v>0</v>
      </c>
    </row>
  </sheetData>
  <sheetProtection formatCells="0"/>
  <mergeCells count="3">
    <mergeCell ref="A7:G7"/>
    <mergeCell ref="A1:G1"/>
    <mergeCell ref="A43:G43"/>
  </mergeCells>
  <printOptions horizontalCentered="1"/>
  <pageMargins left="0.25" right="0.25" top="0.75" bottom="0.75" header="0.3" footer="0.3"/>
  <pageSetup horizontalDpi="600" verticalDpi="600" orientation="portrait" paperSize="9" scale="61" r:id="rId1"/>
  <headerFooter alignWithMargins="0">
    <oddFooter>&amp;L"Módosította a 3/2017.(II.23.) önkormányzati rendelet. Hatályos 2016. (XII.31.) napjától."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1">
      <selection activeCell="I43" sqref="I43"/>
    </sheetView>
  </sheetViews>
  <sheetFormatPr defaultColWidth="9.00390625" defaultRowHeight="12.75"/>
  <cols>
    <col min="1" max="1" width="19.125" style="72" customWidth="1"/>
    <col min="2" max="2" width="79.125" style="73" customWidth="1"/>
    <col min="3" max="3" width="14.875" style="73" customWidth="1"/>
    <col min="4" max="5" width="10.625" style="73" bestFit="1" customWidth="1"/>
    <col min="6" max="6" width="10.625" style="73" customWidth="1"/>
    <col min="7" max="7" width="12.625" style="73" bestFit="1" customWidth="1"/>
    <col min="8" max="16384" width="9.375" style="73" customWidth="1"/>
  </cols>
  <sheetData>
    <row r="1" spans="1:7" s="60" customFormat="1" ht="21" customHeight="1" thickBot="1">
      <c r="A1" s="364" t="s">
        <v>473</v>
      </c>
      <c r="B1" s="364"/>
      <c r="C1" s="364"/>
      <c r="D1" s="364"/>
      <c r="E1" s="364"/>
      <c r="F1" s="364"/>
      <c r="G1" s="364"/>
    </row>
    <row r="2" spans="1:7" s="192" customFormat="1" ht="25.5" customHeight="1">
      <c r="A2" s="147" t="s">
        <v>118</v>
      </c>
      <c r="B2" s="126" t="s">
        <v>373</v>
      </c>
      <c r="C2" s="232"/>
      <c r="D2" s="232"/>
      <c r="E2" s="296"/>
      <c r="F2" s="296"/>
      <c r="G2" s="202"/>
    </row>
    <row r="3" spans="1:7" s="192" customFormat="1" ht="24.75" thickBot="1">
      <c r="A3" s="185" t="s">
        <v>117</v>
      </c>
      <c r="B3" s="127" t="s">
        <v>389</v>
      </c>
      <c r="C3" s="233"/>
      <c r="D3" s="233"/>
      <c r="E3" s="297"/>
      <c r="F3" s="297"/>
      <c r="G3" s="234"/>
    </row>
    <row r="4" spans="1:7" s="193" customFormat="1" ht="15.75" customHeight="1" thickBot="1">
      <c r="A4" s="62"/>
      <c r="B4" s="62"/>
      <c r="G4" s="323" t="s">
        <v>450</v>
      </c>
    </row>
    <row r="5" spans="1:7" ht="36.75" thickBot="1">
      <c r="A5" s="148" t="s">
        <v>119</v>
      </c>
      <c r="B5" s="63" t="s">
        <v>38</v>
      </c>
      <c r="C5" s="28" t="s">
        <v>383</v>
      </c>
      <c r="D5" s="28" t="s">
        <v>387</v>
      </c>
      <c r="E5" s="28" t="s">
        <v>443</v>
      </c>
      <c r="F5" s="28" t="s">
        <v>456</v>
      </c>
      <c r="G5" s="28" t="s">
        <v>474</v>
      </c>
    </row>
    <row r="6" spans="1:7" s="194" customFormat="1" ht="12.75" customHeight="1" thickBot="1">
      <c r="A6" s="229">
        <v>1</v>
      </c>
      <c r="B6" s="230">
        <v>2</v>
      </c>
      <c r="C6" s="231">
        <v>3</v>
      </c>
      <c r="D6" s="231">
        <v>4</v>
      </c>
      <c r="E6" s="231">
        <v>5</v>
      </c>
      <c r="F6" s="231"/>
      <c r="G6" s="231">
        <v>6</v>
      </c>
    </row>
    <row r="7" spans="1:7" s="194" customFormat="1" ht="15.75" customHeight="1" thickBot="1">
      <c r="A7" s="359" t="s">
        <v>39</v>
      </c>
      <c r="B7" s="360"/>
      <c r="C7" s="360"/>
      <c r="D7" s="360"/>
      <c r="E7" s="360"/>
      <c r="F7" s="360"/>
      <c r="G7" s="361"/>
    </row>
    <row r="8" spans="1:7" s="135" customFormat="1" ht="12" customHeight="1" thickBot="1">
      <c r="A8" s="251" t="s">
        <v>6</v>
      </c>
      <c r="B8" s="252" t="s">
        <v>335</v>
      </c>
      <c r="C8" s="99">
        <f>SUM(C9:C18)</f>
        <v>850000</v>
      </c>
      <c r="D8" s="99">
        <f>SUM(D9:D18)</f>
        <v>0</v>
      </c>
      <c r="E8" s="99">
        <f>SUM(E9:E18)</f>
        <v>0</v>
      </c>
      <c r="F8" s="99">
        <f>SUM(F9:F18)</f>
        <v>0</v>
      </c>
      <c r="G8" s="99">
        <f>SUM(G9:G18)</f>
        <v>850000</v>
      </c>
    </row>
    <row r="9" spans="1:7" s="135" customFormat="1" ht="12" customHeight="1">
      <c r="A9" s="186" t="s">
        <v>63</v>
      </c>
      <c r="B9" s="8" t="s">
        <v>179</v>
      </c>
      <c r="C9" s="245">
        <v>450000</v>
      </c>
      <c r="D9" s="245"/>
      <c r="E9" s="305"/>
      <c r="F9" s="305"/>
      <c r="G9" s="128">
        <f aca="true" t="shared" si="0" ref="G9:G18">SUM(C9:E9)</f>
        <v>450000</v>
      </c>
    </row>
    <row r="10" spans="1:7" s="135" customFormat="1" ht="12" customHeight="1">
      <c r="A10" s="187" t="s">
        <v>64</v>
      </c>
      <c r="B10" s="6" t="s">
        <v>180</v>
      </c>
      <c r="C10" s="95"/>
      <c r="D10" s="95"/>
      <c r="E10" s="306"/>
      <c r="F10" s="306"/>
      <c r="G10" s="98">
        <f t="shared" si="0"/>
        <v>0</v>
      </c>
    </row>
    <row r="11" spans="1:7" s="135" customFormat="1" ht="12" customHeight="1">
      <c r="A11" s="187" t="s">
        <v>65</v>
      </c>
      <c r="B11" s="6" t="s">
        <v>181</v>
      </c>
      <c r="C11" s="95"/>
      <c r="D11" s="95"/>
      <c r="E11" s="306"/>
      <c r="F11" s="306"/>
      <c r="G11" s="98">
        <f t="shared" si="0"/>
        <v>0</v>
      </c>
    </row>
    <row r="12" spans="1:7" s="135" customFormat="1" ht="12" customHeight="1">
      <c r="A12" s="187" t="s">
        <v>66</v>
      </c>
      <c r="B12" s="6" t="s">
        <v>182</v>
      </c>
      <c r="C12" s="95">
        <v>400000</v>
      </c>
      <c r="D12" s="95"/>
      <c r="E12" s="306"/>
      <c r="F12" s="306"/>
      <c r="G12" s="98">
        <f t="shared" si="0"/>
        <v>400000</v>
      </c>
    </row>
    <row r="13" spans="1:7" s="135" customFormat="1" ht="12" customHeight="1">
      <c r="A13" s="187" t="s">
        <v>83</v>
      </c>
      <c r="B13" s="6" t="s">
        <v>183</v>
      </c>
      <c r="C13" s="95"/>
      <c r="D13" s="95"/>
      <c r="E13" s="306"/>
      <c r="F13" s="306"/>
      <c r="G13" s="98">
        <f t="shared" si="0"/>
        <v>0</v>
      </c>
    </row>
    <row r="14" spans="1:7" s="135" customFormat="1" ht="12" customHeight="1">
      <c r="A14" s="187" t="s">
        <v>67</v>
      </c>
      <c r="B14" s="6" t="s">
        <v>336</v>
      </c>
      <c r="C14" s="95"/>
      <c r="D14" s="95"/>
      <c r="E14" s="306"/>
      <c r="F14" s="306"/>
      <c r="G14" s="98">
        <f t="shared" si="0"/>
        <v>0</v>
      </c>
    </row>
    <row r="15" spans="1:7" s="135" customFormat="1" ht="12" customHeight="1">
      <c r="A15" s="187" t="s">
        <v>68</v>
      </c>
      <c r="B15" s="5" t="s">
        <v>337</v>
      </c>
      <c r="C15" s="95"/>
      <c r="D15" s="95"/>
      <c r="E15" s="306"/>
      <c r="F15" s="306"/>
      <c r="G15" s="98">
        <f t="shared" si="0"/>
        <v>0</v>
      </c>
    </row>
    <row r="16" spans="1:7" s="135" customFormat="1" ht="12" customHeight="1">
      <c r="A16" s="187" t="s">
        <v>75</v>
      </c>
      <c r="B16" s="6" t="s">
        <v>186</v>
      </c>
      <c r="C16" s="95"/>
      <c r="D16" s="95"/>
      <c r="E16" s="306"/>
      <c r="F16" s="306"/>
      <c r="G16" s="98">
        <f t="shared" si="0"/>
        <v>0</v>
      </c>
    </row>
    <row r="17" spans="1:7" s="195" customFormat="1" ht="12" customHeight="1">
      <c r="A17" s="187" t="s">
        <v>76</v>
      </c>
      <c r="B17" s="6" t="s">
        <v>187</v>
      </c>
      <c r="C17" s="95"/>
      <c r="D17" s="95"/>
      <c r="E17" s="306"/>
      <c r="F17" s="306"/>
      <c r="G17" s="98">
        <f t="shared" si="0"/>
        <v>0</v>
      </c>
    </row>
    <row r="18" spans="1:7" s="195" customFormat="1" ht="12" customHeight="1" thickBot="1">
      <c r="A18" s="187" t="s">
        <v>77</v>
      </c>
      <c r="B18" s="5" t="s">
        <v>188</v>
      </c>
      <c r="C18" s="246"/>
      <c r="D18" s="246"/>
      <c r="E18" s="307"/>
      <c r="F18" s="307"/>
      <c r="G18" s="247">
        <f t="shared" si="0"/>
        <v>0</v>
      </c>
    </row>
    <row r="19" spans="1:7" s="135" customFormat="1" ht="12" customHeight="1" thickBot="1">
      <c r="A19" s="58" t="s">
        <v>7</v>
      </c>
      <c r="B19" s="64" t="s">
        <v>338</v>
      </c>
      <c r="C19" s="99">
        <f>SUM(C20:C22)</f>
        <v>0</v>
      </c>
      <c r="D19" s="99">
        <f>SUM(D20:D22)</f>
        <v>0</v>
      </c>
      <c r="E19" s="99"/>
      <c r="F19" s="99"/>
      <c r="G19" s="99">
        <f>SUM(G20:G22)</f>
        <v>0</v>
      </c>
    </row>
    <row r="20" spans="1:7" s="195" customFormat="1" ht="12" customHeight="1">
      <c r="A20" s="187" t="s">
        <v>69</v>
      </c>
      <c r="B20" s="7" t="s">
        <v>154</v>
      </c>
      <c r="C20" s="245"/>
      <c r="D20" s="245"/>
      <c r="E20" s="305"/>
      <c r="F20" s="305"/>
      <c r="G20" s="128">
        <f>SUM(C20:E20)</f>
        <v>0</v>
      </c>
    </row>
    <row r="21" spans="1:7" s="195" customFormat="1" ht="12" customHeight="1">
      <c r="A21" s="187" t="s">
        <v>70</v>
      </c>
      <c r="B21" s="6" t="s">
        <v>339</v>
      </c>
      <c r="C21" s="95"/>
      <c r="D21" s="95"/>
      <c r="E21" s="306"/>
      <c r="F21" s="306"/>
      <c r="G21" s="98">
        <f>SUM(C21:E21)</f>
        <v>0</v>
      </c>
    </row>
    <row r="22" spans="1:7" s="195" customFormat="1" ht="12" customHeight="1">
      <c r="A22" s="187" t="s">
        <v>71</v>
      </c>
      <c r="B22" s="6" t="s">
        <v>340</v>
      </c>
      <c r="C22" s="95"/>
      <c r="D22" s="95"/>
      <c r="E22" s="306"/>
      <c r="F22" s="306"/>
      <c r="G22" s="98">
        <f>SUM(C22:E22)</f>
        <v>0</v>
      </c>
    </row>
    <row r="23" spans="1:7" s="195" customFormat="1" ht="12" customHeight="1" thickBot="1">
      <c r="A23" s="187" t="s">
        <v>72</v>
      </c>
      <c r="B23" s="6" t="s">
        <v>0</v>
      </c>
      <c r="C23" s="246"/>
      <c r="D23" s="246"/>
      <c r="E23" s="307"/>
      <c r="F23" s="307"/>
      <c r="G23" s="247">
        <f>SUM(C23:E23)</f>
        <v>0</v>
      </c>
    </row>
    <row r="24" spans="1:7" s="195" customFormat="1" ht="12" customHeight="1" thickBot="1">
      <c r="A24" s="59" t="s">
        <v>8</v>
      </c>
      <c r="B24" s="48" t="s">
        <v>96</v>
      </c>
      <c r="C24" s="118"/>
      <c r="D24" s="118"/>
      <c r="E24" s="118"/>
      <c r="F24" s="118"/>
      <c r="G24" s="118"/>
    </row>
    <row r="25" spans="1:7" s="195" customFormat="1" ht="12" customHeight="1" thickBot="1">
      <c r="A25" s="59" t="s">
        <v>9</v>
      </c>
      <c r="B25" s="48" t="s">
        <v>341</v>
      </c>
      <c r="C25" s="99">
        <f>+C26+C27</f>
        <v>0</v>
      </c>
      <c r="D25" s="99">
        <f>+D26+D27</f>
        <v>0</v>
      </c>
      <c r="E25" s="99"/>
      <c r="F25" s="99"/>
      <c r="G25" s="99">
        <f>+G26+G27</f>
        <v>0</v>
      </c>
    </row>
    <row r="26" spans="1:7" s="195" customFormat="1" ht="12" customHeight="1">
      <c r="A26" s="188" t="s">
        <v>164</v>
      </c>
      <c r="B26" s="189" t="s">
        <v>339</v>
      </c>
      <c r="C26" s="248"/>
      <c r="D26" s="248"/>
      <c r="E26" s="308"/>
      <c r="F26" s="308"/>
      <c r="G26" s="249">
        <f>SUM(C26:E26)</f>
        <v>0</v>
      </c>
    </row>
    <row r="27" spans="1:7" s="195" customFormat="1" ht="12" customHeight="1">
      <c r="A27" s="188" t="s">
        <v>167</v>
      </c>
      <c r="B27" s="190" t="s">
        <v>342</v>
      </c>
      <c r="C27" s="39"/>
      <c r="D27" s="39"/>
      <c r="E27" s="309"/>
      <c r="F27" s="309"/>
      <c r="G27" s="40">
        <f>SUM(C27:E27)</f>
        <v>0</v>
      </c>
    </row>
    <row r="28" spans="1:7" s="195" customFormat="1" ht="12" customHeight="1" thickBot="1">
      <c r="A28" s="187" t="s">
        <v>168</v>
      </c>
      <c r="B28" s="191" t="s">
        <v>343</v>
      </c>
      <c r="C28" s="250"/>
      <c r="D28" s="250"/>
      <c r="E28" s="310"/>
      <c r="F28" s="310"/>
      <c r="G28" s="41">
        <f>SUM(C28:E28)</f>
        <v>0</v>
      </c>
    </row>
    <row r="29" spans="1:7" s="195" customFormat="1" ht="12" customHeight="1" thickBot="1">
      <c r="A29" s="59" t="s">
        <v>10</v>
      </c>
      <c r="B29" s="48" t="s">
        <v>344</v>
      </c>
      <c r="C29" s="99">
        <f>+C30+C31+C32</f>
        <v>0</v>
      </c>
      <c r="D29" s="99">
        <f>+D30+D31+D32</f>
        <v>0</v>
      </c>
      <c r="E29" s="99"/>
      <c r="F29" s="99"/>
      <c r="G29" s="99">
        <f>+G30+G31+G32</f>
        <v>0</v>
      </c>
    </row>
    <row r="30" spans="1:7" s="195" customFormat="1" ht="12" customHeight="1">
      <c r="A30" s="188" t="s">
        <v>56</v>
      </c>
      <c r="B30" s="189" t="s">
        <v>193</v>
      </c>
      <c r="C30" s="248"/>
      <c r="D30" s="248"/>
      <c r="E30" s="308"/>
      <c r="F30" s="308"/>
      <c r="G30" s="249">
        <f>SUM(C30:E30)</f>
        <v>0</v>
      </c>
    </row>
    <row r="31" spans="1:7" s="195" customFormat="1" ht="12" customHeight="1">
      <c r="A31" s="188" t="s">
        <v>57</v>
      </c>
      <c r="B31" s="190" t="s">
        <v>194</v>
      </c>
      <c r="C31" s="39"/>
      <c r="D31" s="39"/>
      <c r="E31" s="309"/>
      <c r="F31" s="309"/>
      <c r="G31" s="40">
        <f>SUM(C31:E31)</f>
        <v>0</v>
      </c>
    </row>
    <row r="32" spans="1:7" s="195" customFormat="1" ht="12" customHeight="1" thickBot="1">
      <c r="A32" s="187" t="s">
        <v>58</v>
      </c>
      <c r="B32" s="51" t="s">
        <v>195</v>
      </c>
      <c r="C32" s="250"/>
      <c r="D32" s="250"/>
      <c r="E32" s="310"/>
      <c r="F32" s="310"/>
      <c r="G32" s="41">
        <f>SUM(C32:E32)</f>
        <v>0</v>
      </c>
    </row>
    <row r="33" spans="1:7" s="135" customFormat="1" ht="12" customHeight="1" thickBot="1">
      <c r="A33" s="59" t="s">
        <v>11</v>
      </c>
      <c r="B33" s="48" t="s">
        <v>308</v>
      </c>
      <c r="C33" s="118"/>
      <c r="D33" s="118"/>
      <c r="E33" s="118"/>
      <c r="F33" s="118"/>
      <c r="G33" s="118"/>
    </row>
    <row r="34" spans="1:7" s="135" customFormat="1" ht="12" customHeight="1" thickBot="1">
      <c r="A34" s="59" t="s">
        <v>12</v>
      </c>
      <c r="B34" s="48" t="s">
        <v>345</v>
      </c>
      <c r="C34" s="129"/>
      <c r="D34" s="129"/>
      <c r="E34" s="129"/>
      <c r="F34" s="129"/>
      <c r="G34" s="129"/>
    </row>
    <row r="35" spans="1:7" s="135" customFormat="1" ht="12" customHeight="1" thickBot="1">
      <c r="A35" s="58" t="s">
        <v>13</v>
      </c>
      <c r="B35" s="48" t="s">
        <v>346</v>
      </c>
      <c r="C35" s="130">
        <f>+C8+C19+C24+C25+C29+C33+C34</f>
        <v>850000</v>
      </c>
      <c r="D35" s="130">
        <f>+D8+D19+D24+D25+D29+D33+D34</f>
        <v>0</v>
      </c>
      <c r="E35" s="130">
        <f>+E8+E19+E24+E25+E29+E33+E34</f>
        <v>0</v>
      </c>
      <c r="F35" s="130">
        <f>+F8+F19+F24+F25+F29+F33+F34</f>
        <v>0</v>
      </c>
      <c r="G35" s="130">
        <f>+G8+G19+G24+G25+G29+G33+G34</f>
        <v>850000</v>
      </c>
    </row>
    <row r="36" spans="1:7" s="135" customFormat="1" ht="12" customHeight="1" thickBot="1">
      <c r="A36" s="65" t="s">
        <v>14</v>
      </c>
      <c r="B36" s="48" t="s">
        <v>347</v>
      </c>
      <c r="C36" s="130">
        <f>+C37+C38+C39</f>
        <v>8106000</v>
      </c>
      <c r="D36" s="130">
        <f>+D37+D38+D39</f>
        <v>615678</v>
      </c>
      <c r="E36" s="130">
        <f>+E37+E38+E39</f>
        <v>-826011</v>
      </c>
      <c r="F36" s="130">
        <f>+F37+F38+F39</f>
        <v>-826011</v>
      </c>
      <c r="G36" s="130">
        <f>+G37+G38+G39</f>
        <v>7895667</v>
      </c>
    </row>
    <row r="37" spans="1:7" s="135" customFormat="1" ht="12" customHeight="1">
      <c r="A37" s="188" t="s">
        <v>348</v>
      </c>
      <c r="B37" s="189" t="s">
        <v>134</v>
      </c>
      <c r="C37" s="248"/>
      <c r="D37" s="248">
        <v>1395678</v>
      </c>
      <c r="E37" s="308"/>
      <c r="F37" s="308"/>
      <c r="G37" s="249">
        <f>SUM(C37:E37)</f>
        <v>1395678</v>
      </c>
    </row>
    <row r="38" spans="1:7" s="135" customFormat="1" ht="12" customHeight="1">
      <c r="A38" s="188" t="s">
        <v>349</v>
      </c>
      <c r="B38" s="190" t="s">
        <v>1</v>
      </c>
      <c r="C38" s="39"/>
      <c r="D38" s="39"/>
      <c r="E38" s="309"/>
      <c r="F38" s="309"/>
      <c r="G38" s="40">
        <f>SUM(C38:E38)</f>
        <v>0</v>
      </c>
    </row>
    <row r="39" spans="1:7" s="195" customFormat="1" ht="12" customHeight="1" thickBot="1">
      <c r="A39" s="187" t="s">
        <v>350</v>
      </c>
      <c r="B39" s="51" t="s">
        <v>351</v>
      </c>
      <c r="C39" s="250">
        <v>8106000</v>
      </c>
      <c r="D39" s="250">
        <v>-780000</v>
      </c>
      <c r="E39" s="310">
        <f>'[4]összesítő-muv_haz'!$Z$10</f>
        <v>-826011</v>
      </c>
      <c r="F39" s="310">
        <f>'[4]összesítő-muv_haz'!$Z$10</f>
        <v>-826011</v>
      </c>
      <c r="G39" s="41">
        <f>SUM(C39:E39)</f>
        <v>6499989</v>
      </c>
    </row>
    <row r="40" spans="1:7" s="195" customFormat="1" ht="15" customHeight="1" thickBot="1">
      <c r="A40" s="65" t="s">
        <v>15</v>
      </c>
      <c r="B40" s="66" t="s">
        <v>352</v>
      </c>
      <c r="C40" s="133">
        <f>+C35+C36</f>
        <v>8956000</v>
      </c>
      <c r="D40" s="133">
        <f>+D35+D36</f>
        <v>615678</v>
      </c>
      <c r="E40" s="133">
        <f>+E35+E36</f>
        <v>-826011</v>
      </c>
      <c r="F40" s="133">
        <f>+F35+F36</f>
        <v>-826011</v>
      </c>
      <c r="G40" s="133">
        <f>+G35+G36</f>
        <v>8745667</v>
      </c>
    </row>
    <row r="41" spans="1:3" s="195" customFormat="1" ht="15" customHeight="1">
      <c r="A41" s="67"/>
      <c r="B41" s="68"/>
      <c r="C41" s="131"/>
    </row>
    <row r="42" spans="1:3" ht="13.5" thickBot="1">
      <c r="A42" s="69"/>
      <c r="B42" s="70"/>
      <c r="C42" s="132"/>
    </row>
    <row r="43" spans="1:7" s="194" customFormat="1" ht="16.5" customHeight="1" thickBot="1">
      <c r="A43" s="359" t="s">
        <v>40</v>
      </c>
      <c r="B43" s="360"/>
      <c r="C43" s="360"/>
      <c r="D43" s="360"/>
      <c r="E43" s="360"/>
      <c r="F43" s="360"/>
      <c r="G43" s="361"/>
    </row>
    <row r="44" spans="1:7" s="196" customFormat="1" ht="12" customHeight="1" thickBot="1">
      <c r="A44" s="253" t="s">
        <v>6</v>
      </c>
      <c r="B44" s="254" t="s">
        <v>353</v>
      </c>
      <c r="C44" s="99">
        <f>SUM(C45:C49)</f>
        <v>8756000</v>
      </c>
      <c r="D44" s="99">
        <f>SUM(D45:D49)</f>
        <v>395678</v>
      </c>
      <c r="E44" s="99">
        <f>SUM(E45:E49)</f>
        <v>-826011</v>
      </c>
      <c r="F44" s="99">
        <f>SUM(F45:F49)</f>
        <v>-826011</v>
      </c>
      <c r="G44" s="99">
        <f>SUM(G45:G49)</f>
        <v>8325667</v>
      </c>
    </row>
    <row r="45" spans="1:7" ht="12" customHeight="1">
      <c r="A45" s="187" t="s">
        <v>63</v>
      </c>
      <c r="B45" s="7" t="s">
        <v>36</v>
      </c>
      <c r="C45" s="248">
        <v>3014000</v>
      </c>
      <c r="D45" s="248">
        <v>-50000</v>
      </c>
      <c r="E45" s="308">
        <f>'[4]összesítő-muv_haz'!$D$10</f>
        <v>-787100</v>
      </c>
      <c r="F45" s="308">
        <f>'[4]összesítő-muv_haz'!$D$10</f>
        <v>-787100</v>
      </c>
      <c r="G45" s="249">
        <f>SUM(C45:E45)</f>
        <v>2176900</v>
      </c>
    </row>
    <row r="46" spans="1:7" ht="12" customHeight="1">
      <c r="A46" s="187" t="s">
        <v>64</v>
      </c>
      <c r="B46" s="6" t="s">
        <v>105</v>
      </c>
      <c r="C46" s="39">
        <v>900000</v>
      </c>
      <c r="D46" s="39">
        <v>-20000</v>
      </c>
      <c r="E46" s="309">
        <f>'[4]összesítő-muv_haz'!$E$10</f>
        <v>-212500</v>
      </c>
      <c r="F46" s="309">
        <f>'[4]összesítő-muv_haz'!$E$10</f>
        <v>-212500</v>
      </c>
      <c r="G46" s="40">
        <f>SUM(C46:E46)</f>
        <v>667500</v>
      </c>
    </row>
    <row r="47" spans="1:7" ht="12" customHeight="1">
      <c r="A47" s="187" t="s">
        <v>65</v>
      </c>
      <c r="B47" s="6" t="s">
        <v>82</v>
      </c>
      <c r="C47" s="39">
        <v>4842000</v>
      </c>
      <c r="D47" s="39">
        <v>-885823</v>
      </c>
      <c r="E47" s="309">
        <f>'[4]összesítő-muv_haz'!$F$10</f>
        <v>173589</v>
      </c>
      <c r="F47" s="309">
        <f>'[4]összesítő-muv_haz'!$F$10</f>
        <v>173589</v>
      </c>
      <c r="G47" s="40">
        <f>SUM(C47:E47)</f>
        <v>4129766</v>
      </c>
    </row>
    <row r="48" spans="1:7" ht="12" customHeight="1">
      <c r="A48" s="187" t="s">
        <v>66</v>
      </c>
      <c r="B48" s="6" t="s">
        <v>106</v>
      </c>
      <c r="C48" s="39"/>
      <c r="D48" s="39"/>
      <c r="E48" s="309"/>
      <c r="F48" s="309"/>
      <c r="G48" s="40">
        <f>SUM(C48:E48)</f>
        <v>0</v>
      </c>
    </row>
    <row r="49" spans="1:7" ht="12" customHeight="1" thickBot="1">
      <c r="A49" s="187" t="s">
        <v>83</v>
      </c>
      <c r="B49" s="6" t="s">
        <v>107</v>
      </c>
      <c r="C49" s="250"/>
      <c r="D49" s="250">
        <v>1351501</v>
      </c>
      <c r="E49" s="310"/>
      <c r="F49" s="310"/>
      <c r="G49" s="41">
        <f>SUM(C49:E49)</f>
        <v>1351501</v>
      </c>
    </row>
    <row r="50" spans="1:7" ht="12" customHeight="1" thickBot="1">
      <c r="A50" s="59" t="s">
        <v>7</v>
      </c>
      <c r="B50" s="48" t="s">
        <v>354</v>
      </c>
      <c r="C50" s="99">
        <f>SUM(C51:C53)</f>
        <v>200000</v>
      </c>
      <c r="D50" s="99">
        <f>SUM(D51:D53)</f>
        <v>220000</v>
      </c>
      <c r="E50" s="99">
        <f>SUM(E51:E53)</f>
        <v>0</v>
      </c>
      <c r="F50" s="99">
        <f>SUM(F51:F53)</f>
        <v>0</v>
      </c>
      <c r="G50" s="99">
        <f>SUM(G51:G53)</f>
        <v>420000</v>
      </c>
    </row>
    <row r="51" spans="1:7" s="196" customFormat="1" ht="12" customHeight="1">
      <c r="A51" s="187" t="s">
        <v>69</v>
      </c>
      <c r="B51" s="7" t="s">
        <v>124</v>
      </c>
      <c r="C51" s="248">
        <v>200000</v>
      </c>
      <c r="D51" s="248">
        <v>220000</v>
      </c>
      <c r="E51" s="308"/>
      <c r="F51" s="308"/>
      <c r="G51" s="249">
        <f>SUM(C51:E51)</f>
        <v>420000</v>
      </c>
    </row>
    <row r="52" spans="1:7" ht="12" customHeight="1">
      <c r="A52" s="187" t="s">
        <v>70</v>
      </c>
      <c r="B52" s="6" t="s">
        <v>109</v>
      </c>
      <c r="C52" s="39"/>
      <c r="D52" s="39"/>
      <c r="E52" s="309"/>
      <c r="F52" s="309"/>
      <c r="G52" s="40">
        <f>SUM(C52:E52)</f>
        <v>0</v>
      </c>
    </row>
    <row r="53" spans="1:7" ht="12" customHeight="1">
      <c r="A53" s="187" t="s">
        <v>71</v>
      </c>
      <c r="B53" s="6" t="s">
        <v>41</v>
      </c>
      <c r="C53" s="39"/>
      <c r="D53" s="39"/>
      <c r="E53" s="309"/>
      <c r="F53" s="309"/>
      <c r="G53" s="40">
        <f>SUM(C53:E53)</f>
        <v>0</v>
      </c>
    </row>
    <row r="54" spans="1:7" ht="12" customHeight="1" thickBot="1">
      <c r="A54" s="187" t="s">
        <v>72</v>
      </c>
      <c r="B54" s="6" t="s">
        <v>2</v>
      </c>
      <c r="C54" s="250"/>
      <c r="D54" s="250"/>
      <c r="E54" s="310"/>
      <c r="F54" s="310"/>
      <c r="G54" s="41">
        <f>SUM(C54:E54)</f>
        <v>0</v>
      </c>
    </row>
    <row r="55" spans="1:7" ht="15" customHeight="1" thickBot="1">
      <c r="A55" s="59" t="s">
        <v>8</v>
      </c>
      <c r="B55" s="71" t="s">
        <v>355</v>
      </c>
      <c r="C55" s="134">
        <f>+C44+C50</f>
        <v>8956000</v>
      </c>
      <c r="D55" s="134">
        <f>+D44+D50</f>
        <v>615678</v>
      </c>
      <c r="E55" s="134">
        <f>+E44+E50</f>
        <v>-826011</v>
      </c>
      <c r="F55" s="134">
        <f>+F44+F50</f>
        <v>-826011</v>
      </c>
      <c r="G55" s="134">
        <f>+G44+G50</f>
        <v>8745667</v>
      </c>
    </row>
    <row r="56" spans="3:7" ht="13.5" thickBot="1">
      <c r="C56" s="366"/>
      <c r="D56" s="366"/>
      <c r="E56" s="366"/>
      <c r="F56" s="366"/>
      <c r="G56" s="366"/>
    </row>
    <row r="57" spans="1:7" ht="15" customHeight="1" thickBot="1">
      <c r="A57" s="74" t="s">
        <v>120</v>
      </c>
      <c r="B57" s="75"/>
      <c r="C57" s="47">
        <v>1</v>
      </c>
      <c r="D57" s="47">
        <v>0</v>
      </c>
      <c r="E57" s="47"/>
      <c r="F57" s="47"/>
      <c r="G57" s="47">
        <f>SUM(C57:E57)</f>
        <v>1</v>
      </c>
    </row>
    <row r="58" spans="1:7" ht="14.25" customHeight="1" thickBot="1">
      <c r="A58" s="74" t="s">
        <v>121</v>
      </c>
      <c r="B58" s="75"/>
      <c r="C58" s="47">
        <v>0</v>
      </c>
      <c r="D58" s="47">
        <v>0</v>
      </c>
      <c r="E58" s="47"/>
      <c r="F58" s="47"/>
      <c r="G58" s="47">
        <f>SUM(C58:E58)</f>
        <v>0</v>
      </c>
    </row>
  </sheetData>
  <sheetProtection/>
  <mergeCells count="3">
    <mergeCell ref="A1:G1"/>
    <mergeCell ref="A7:G7"/>
    <mergeCell ref="A43:G43"/>
  </mergeCells>
  <printOptions/>
  <pageMargins left="0.25" right="0.25" top="0.75" bottom="0.75" header="0.3" footer="0.3"/>
  <pageSetup fitToHeight="1" fitToWidth="1" horizontalDpi="300" verticalDpi="300" orientation="portrait" paperSize="9" scale="70" r:id="rId1"/>
  <headerFooter>
    <oddFooter>&amp;L"Módosította a 3/2017.(II.23.) önkormányzati rendelet. Hatályos 2016. (XII.31.) napjától."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58"/>
  <sheetViews>
    <sheetView zoomScale="130" zoomScaleNormal="130" workbookViewId="0" topLeftCell="A1">
      <selection activeCell="A2" sqref="A2"/>
    </sheetView>
  </sheetViews>
  <sheetFormatPr defaultColWidth="9.00390625" defaultRowHeight="12.75"/>
  <cols>
    <col min="1" max="1" width="19.125" style="72" customWidth="1"/>
    <col min="2" max="2" width="79.125" style="73" customWidth="1"/>
    <col min="3" max="3" width="14.875" style="73" customWidth="1"/>
    <col min="4" max="5" width="10.625" style="73" bestFit="1" customWidth="1"/>
    <col min="6" max="6" width="10.625" style="73" customWidth="1"/>
    <col min="7" max="7" width="12.625" style="73" bestFit="1" customWidth="1"/>
    <col min="8" max="16384" width="9.375" style="73" customWidth="1"/>
  </cols>
  <sheetData>
    <row r="1" spans="1:7" s="60" customFormat="1" ht="21" customHeight="1" thickBot="1">
      <c r="A1" s="364" t="s">
        <v>460</v>
      </c>
      <c r="B1" s="364"/>
      <c r="C1" s="364"/>
      <c r="D1" s="364"/>
      <c r="E1" s="364"/>
      <c r="F1" s="364"/>
      <c r="G1" s="364"/>
    </row>
    <row r="2" spans="1:7" s="192" customFormat="1" ht="25.5" customHeight="1">
      <c r="A2" s="147" t="s">
        <v>118</v>
      </c>
      <c r="B2" s="126" t="s">
        <v>373</v>
      </c>
      <c r="C2" s="232"/>
      <c r="D2" s="232"/>
      <c r="E2" s="296"/>
      <c r="F2" s="296"/>
      <c r="G2" s="202"/>
    </row>
    <row r="3" spans="1:7" s="192" customFormat="1" ht="24.75" thickBot="1">
      <c r="A3" s="185" t="s">
        <v>117</v>
      </c>
      <c r="B3" s="127" t="s">
        <v>389</v>
      </c>
      <c r="C3" s="233"/>
      <c r="D3" s="233"/>
      <c r="E3" s="297"/>
      <c r="F3" s="297"/>
      <c r="G3" s="234"/>
    </row>
    <row r="4" spans="1:7" s="193" customFormat="1" ht="15.75" customHeight="1" thickBot="1">
      <c r="A4" s="62"/>
      <c r="B4" s="62"/>
      <c r="G4" s="323" t="s">
        <v>450</v>
      </c>
    </row>
    <row r="5" spans="1:7" ht="36.75" thickBot="1">
      <c r="A5" s="148" t="s">
        <v>119</v>
      </c>
      <c r="B5" s="63" t="s">
        <v>38</v>
      </c>
      <c r="C5" s="28" t="s">
        <v>383</v>
      </c>
      <c r="D5" s="28" t="s">
        <v>387</v>
      </c>
      <c r="E5" s="28" t="s">
        <v>443</v>
      </c>
      <c r="F5" s="28" t="s">
        <v>455</v>
      </c>
      <c r="G5" s="28" t="s">
        <v>384</v>
      </c>
    </row>
    <row r="6" spans="1:7" s="194" customFormat="1" ht="12.75" customHeight="1" thickBot="1">
      <c r="A6" s="229">
        <v>1</v>
      </c>
      <c r="B6" s="230">
        <v>2</v>
      </c>
      <c r="C6" s="231">
        <v>3</v>
      </c>
      <c r="D6" s="231">
        <v>4</v>
      </c>
      <c r="E6" s="231">
        <v>5</v>
      </c>
      <c r="F6" s="231">
        <v>6</v>
      </c>
      <c r="G6" s="231">
        <v>7</v>
      </c>
    </row>
    <row r="7" spans="1:7" s="194" customFormat="1" ht="15.75" customHeight="1" thickBot="1">
      <c r="A7" s="359" t="s">
        <v>39</v>
      </c>
      <c r="B7" s="360"/>
      <c r="C7" s="360"/>
      <c r="D7" s="360"/>
      <c r="E7" s="360"/>
      <c r="F7" s="360"/>
      <c r="G7" s="361"/>
    </row>
    <row r="8" spans="1:7" s="135" customFormat="1" ht="12" customHeight="1" thickBot="1">
      <c r="A8" s="251" t="s">
        <v>6</v>
      </c>
      <c r="B8" s="252" t="s">
        <v>335</v>
      </c>
      <c r="C8" s="99">
        <f>SUM(C9:C18)</f>
        <v>850000</v>
      </c>
      <c r="D8" s="99">
        <f>SUM(D9:D18)</f>
        <v>0</v>
      </c>
      <c r="E8" s="99">
        <f>SUM(E9:E18)</f>
        <v>0</v>
      </c>
      <c r="F8" s="99"/>
      <c r="G8" s="99">
        <f>SUM(G9:G18)</f>
        <v>850000</v>
      </c>
    </row>
    <row r="9" spans="1:7" s="135" customFormat="1" ht="12" customHeight="1">
      <c r="A9" s="186" t="s">
        <v>63</v>
      </c>
      <c r="B9" s="8" t="s">
        <v>179</v>
      </c>
      <c r="C9" s="245">
        <v>450000</v>
      </c>
      <c r="D9" s="245"/>
      <c r="E9" s="305"/>
      <c r="F9" s="305"/>
      <c r="G9" s="128">
        <f>SUM(C9:E9)</f>
        <v>450000</v>
      </c>
    </row>
    <row r="10" spans="1:7" s="135" customFormat="1" ht="12" customHeight="1">
      <c r="A10" s="187" t="s">
        <v>64</v>
      </c>
      <c r="B10" s="6" t="s">
        <v>180</v>
      </c>
      <c r="C10" s="95"/>
      <c r="D10" s="95"/>
      <c r="E10" s="306"/>
      <c r="F10" s="306"/>
      <c r="G10" s="98">
        <f>SUM(C10:E10)</f>
        <v>0</v>
      </c>
    </row>
    <row r="11" spans="1:7" s="135" customFormat="1" ht="12" customHeight="1">
      <c r="A11" s="187" t="s">
        <v>65</v>
      </c>
      <c r="B11" s="6" t="s">
        <v>181</v>
      </c>
      <c r="C11" s="95"/>
      <c r="D11" s="95"/>
      <c r="E11" s="306"/>
      <c r="F11" s="306"/>
      <c r="G11" s="98">
        <f>SUM(C11:E11)</f>
        <v>0</v>
      </c>
    </row>
    <row r="12" spans="1:7" s="135" customFormat="1" ht="12" customHeight="1">
      <c r="A12" s="187" t="s">
        <v>66</v>
      </c>
      <c r="B12" s="6" t="s">
        <v>182</v>
      </c>
      <c r="C12" s="95">
        <v>400000</v>
      </c>
      <c r="D12" s="95"/>
      <c r="E12" s="306"/>
      <c r="F12" s="306"/>
      <c r="G12" s="98">
        <f>SUM(C12:E12)</f>
        <v>400000</v>
      </c>
    </row>
    <row r="13" spans="1:7" s="135" customFormat="1" ht="12" customHeight="1">
      <c r="A13" s="187" t="s">
        <v>83</v>
      </c>
      <c r="B13" s="6" t="s">
        <v>183</v>
      </c>
      <c r="C13" s="95"/>
      <c r="D13" s="95"/>
      <c r="E13" s="306"/>
      <c r="F13" s="306"/>
      <c r="G13" s="98">
        <f aca="true" t="shared" si="0" ref="G13:G18">SUM(C13:F13)</f>
        <v>0</v>
      </c>
    </row>
    <row r="14" spans="1:7" s="135" customFormat="1" ht="12" customHeight="1">
      <c r="A14" s="187" t="s">
        <v>67</v>
      </c>
      <c r="B14" s="6" t="s">
        <v>336</v>
      </c>
      <c r="C14" s="95"/>
      <c r="D14" s="95"/>
      <c r="E14" s="306"/>
      <c r="F14" s="306"/>
      <c r="G14" s="98">
        <f t="shared" si="0"/>
        <v>0</v>
      </c>
    </row>
    <row r="15" spans="1:7" s="135" customFormat="1" ht="12" customHeight="1">
      <c r="A15" s="187" t="s">
        <v>68</v>
      </c>
      <c r="B15" s="5" t="s">
        <v>337</v>
      </c>
      <c r="C15" s="95"/>
      <c r="D15" s="95"/>
      <c r="E15" s="306"/>
      <c r="F15" s="306"/>
      <c r="G15" s="98">
        <f t="shared" si="0"/>
        <v>0</v>
      </c>
    </row>
    <row r="16" spans="1:7" s="135" customFormat="1" ht="12" customHeight="1">
      <c r="A16" s="187" t="s">
        <v>75</v>
      </c>
      <c r="B16" s="6" t="s">
        <v>186</v>
      </c>
      <c r="C16" s="95"/>
      <c r="D16" s="95"/>
      <c r="E16" s="306"/>
      <c r="F16" s="306"/>
      <c r="G16" s="98">
        <f t="shared" si="0"/>
        <v>0</v>
      </c>
    </row>
    <row r="17" spans="1:7" s="195" customFormat="1" ht="12" customHeight="1">
      <c r="A17" s="187" t="s">
        <v>76</v>
      </c>
      <c r="B17" s="6" t="s">
        <v>187</v>
      </c>
      <c r="C17" s="95"/>
      <c r="D17" s="95"/>
      <c r="E17" s="306"/>
      <c r="F17" s="306"/>
      <c r="G17" s="98">
        <f t="shared" si="0"/>
        <v>0</v>
      </c>
    </row>
    <row r="18" spans="1:7" s="195" customFormat="1" ht="12" customHeight="1" thickBot="1">
      <c r="A18" s="187" t="s">
        <v>77</v>
      </c>
      <c r="B18" s="5" t="s">
        <v>188</v>
      </c>
      <c r="C18" s="246"/>
      <c r="D18" s="246"/>
      <c r="E18" s="307"/>
      <c r="F18" s="307"/>
      <c r="G18" s="247">
        <f t="shared" si="0"/>
        <v>0</v>
      </c>
    </row>
    <row r="19" spans="1:7" s="135" customFormat="1" ht="12" customHeight="1" thickBot="1">
      <c r="A19" s="58" t="s">
        <v>7</v>
      </c>
      <c r="B19" s="64" t="s">
        <v>338</v>
      </c>
      <c r="C19" s="99">
        <f>SUM(C20:C22)</f>
        <v>0</v>
      </c>
      <c r="D19" s="99">
        <f>SUM(D20:D22)</f>
        <v>0</v>
      </c>
      <c r="E19" s="99"/>
      <c r="F19" s="99"/>
      <c r="G19" s="99">
        <f>SUM(G20:G22)</f>
        <v>0</v>
      </c>
    </row>
    <row r="20" spans="1:7" s="195" customFormat="1" ht="12" customHeight="1">
      <c r="A20" s="187" t="s">
        <v>69</v>
      </c>
      <c r="B20" s="7" t="s">
        <v>154</v>
      </c>
      <c r="C20" s="245"/>
      <c r="D20" s="245"/>
      <c r="E20" s="305"/>
      <c r="F20" s="305"/>
      <c r="G20" s="128">
        <f>SUM(C20:F20)</f>
        <v>0</v>
      </c>
    </row>
    <row r="21" spans="1:7" s="195" customFormat="1" ht="12" customHeight="1">
      <c r="A21" s="187" t="s">
        <v>70</v>
      </c>
      <c r="B21" s="6" t="s">
        <v>339</v>
      </c>
      <c r="C21" s="95"/>
      <c r="D21" s="95"/>
      <c r="E21" s="306"/>
      <c r="F21" s="306"/>
      <c r="G21" s="98">
        <f>SUM(C21:F21)</f>
        <v>0</v>
      </c>
    </row>
    <row r="22" spans="1:7" s="195" customFormat="1" ht="12" customHeight="1">
      <c r="A22" s="187" t="s">
        <v>71</v>
      </c>
      <c r="B22" s="6" t="s">
        <v>340</v>
      </c>
      <c r="C22" s="95"/>
      <c r="D22" s="95"/>
      <c r="E22" s="306"/>
      <c r="F22" s="306"/>
      <c r="G22" s="98">
        <f>SUM(C22:F22)</f>
        <v>0</v>
      </c>
    </row>
    <row r="23" spans="1:7" s="195" customFormat="1" ht="12" customHeight="1" thickBot="1">
      <c r="A23" s="187" t="s">
        <v>72</v>
      </c>
      <c r="B23" s="6" t="s">
        <v>0</v>
      </c>
      <c r="C23" s="246"/>
      <c r="D23" s="246"/>
      <c r="E23" s="307"/>
      <c r="F23" s="307"/>
      <c r="G23" s="247">
        <f>SUM(C23:F23)</f>
        <v>0</v>
      </c>
    </row>
    <row r="24" spans="1:7" s="195" customFormat="1" ht="12" customHeight="1" thickBot="1">
      <c r="A24" s="59" t="s">
        <v>8</v>
      </c>
      <c r="B24" s="48" t="s">
        <v>96</v>
      </c>
      <c r="C24" s="118"/>
      <c r="D24" s="118"/>
      <c r="E24" s="118"/>
      <c r="F24" s="118"/>
      <c r="G24" s="118"/>
    </row>
    <row r="25" spans="1:7" s="195" customFormat="1" ht="12" customHeight="1" thickBot="1">
      <c r="A25" s="59" t="s">
        <v>9</v>
      </c>
      <c r="B25" s="48" t="s">
        <v>341</v>
      </c>
      <c r="C25" s="99">
        <f>+C26+C27</f>
        <v>0</v>
      </c>
      <c r="D25" s="99">
        <f>+D26+D27</f>
        <v>0</v>
      </c>
      <c r="E25" s="99"/>
      <c r="F25" s="99"/>
      <c r="G25" s="99">
        <f>+G26+G27</f>
        <v>0</v>
      </c>
    </row>
    <row r="26" spans="1:7" s="195" customFormat="1" ht="12" customHeight="1">
      <c r="A26" s="188" t="s">
        <v>164</v>
      </c>
      <c r="B26" s="189" t="s">
        <v>339</v>
      </c>
      <c r="C26" s="248"/>
      <c r="D26" s="248"/>
      <c r="E26" s="308"/>
      <c r="F26" s="308"/>
      <c r="G26" s="249">
        <f>SUM(C26:F26)</f>
        <v>0</v>
      </c>
    </row>
    <row r="27" spans="1:7" s="195" customFormat="1" ht="12" customHeight="1">
      <c r="A27" s="188" t="s">
        <v>167</v>
      </c>
      <c r="B27" s="190" t="s">
        <v>342</v>
      </c>
      <c r="C27" s="39"/>
      <c r="D27" s="39"/>
      <c r="E27" s="309"/>
      <c r="F27" s="309"/>
      <c r="G27" s="40">
        <f>SUM(C27:F27)</f>
        <v>0</v>
      </c>
    </row>
    <row r="28" spans="1:7" s="195" customFormat="1" ht="12" customHeight="1" thickBot="1">
      <c r="A28" s="187" t="s">
        <v>168</v>
      </c>
      <c r="B28" s="191" t="s">
        <v>343</v>
      </c>
      <c r="C28" s="250"/>
      <c r="D28" s="250"/>
      <c r="E28" s="310"/>
      <c r="F28" s="310"/>
      <c r="G28" s="41">
        <f>SUM(C28:F28)</f>
        <v>0</v>
      </c>
    </row>
    <row r="29" spans="1:7" s="195" customFormat="1" ht="12" customHeight="1" thickBot="1">
      <c r="A29" s="59" t="s">
        <v>10</v>
      </c>
      <c r="B29" s="48" t="s">
        <v>344</v>
      </c>
      <c r="C29" s="99">
        <f>+C30+C31+C32</f>
        <v>0</v>
      </c>
      <c r="D29" s="99">
        <f>+D30+D31+D32</f>
        <v>0</v>
      </c>
      <c r="E29" s="99"/>
      <c r="F29" s="99"/>
      <c r="G29" s="99">
        <f>+G30+G31+G32</f>
        <v>0</v>
      </c>
    </row>
    <row r="30" spans="1:7" s="195" customFormat="1" ht="12" customHeight="1">
      <c r="A30" s="188" t="s">
        <v>56</v>
      </c>
      <c r="B30" s="189" t="s">
        <v>193</v>
      </c>
      <c r="C30" s="248"/>
      <c r="D30" s="248"/>
      <c r="E30" s="308"/>
      <c r="F30" s="308"/>
      <c r="G30" s="249">
        <f>SUM(C30:F30)</f>
        <v>0</v>
      </c>
    </row>
    <row r="31" spans="1:7" s="195" customFormat="1" ht="12" customHeight="1">
      <c r="A31" s="188" t="s">
        <v>57</v>
      </c>
      <c r="B31" s="190" t="s">
        <v>194</v>
      </c>
      <c r="C31" s="39"/>
      <c r="D31" s="39"/>
      <c r="E31" s="309"/>
      <c r="F31" s="309"/>
      <c r="G31" s="40">
        <f>SUM(C31:F31)</f>
        <v>0</v>
      </c>
    </row>
    <row r="32" spans="1:7" s="195" customFormat="1" ht="12" customHeight="1" thickBot="1">
      <c r="A32" s="187" t="s">
        <v>58</v>
      </c>
      <c r="B32" s="51" t="s">
        <v>195</v>
      </c>
      <c r="C32" s="250"/>
      <c r="D32" s="250"/>
      <c r="E32" s="310"/>
      <c r="F32" s="310"/>
      <c r="G32" s="41">
        <f>SUM(C32:F32)</f>
        <v>0</v>
      </c>
    </row>
    <row r="33" spans="1:7" s="135" customFormat="1" ht="12" customHeight="1" thickBot="1">
      <c r="A33" s="59" t="s">
        <v>11</v>
      </c>
      <c r="B33" s="48" t="s">
        <v>308</v>
      </c>
      <c r="C33" s="118"/>
      <c r="D33" s="118"/>
      <c r="E33" s="118"/>
      <c r="F33" s="118"/>
      <c r="G33" s="118"/>
    </row>
    <row r="34" spans="1:7" s="135" customFormat="1" ht="12" customHeight="1" thickBot="1">
      <c r="A34" s="59" t="s">
        <v>12</v>
      </c>
      <c r="B34" s="48" t="s">
        <v>345</v>
      </c>
      <c r="C34" s="129"/>
      <c r="D34" s="129"/>
      <c r="E34" s="129"/>
      <c r="F34" s="129"/>
      <c r="G34" s="129"/>
    </row>
    <row r="35" spans="1:7" s="135" customFormat="1" ht="12" customHeight="1" thickBot="1">
      <c r="A35" s="58" t="s">
        <v>13</v>
      </c>
      <c r="B35" s="48" t="s">
        <v>346</v>
      </c>
      <c r="C35" s="130">
        <f>+C8+C19+C24+C25+C29+C33+C34</f>
        <v>850000</v>
      </c>
      <c r="D35" s="130">
        <f>+D8+D19+D24+D25+D29+D33+D34</f>
        <v>0</v>
      </c>
      <c r="E35" s="130">
        <f>+E8+E19+E24+E25+E29+E33+E34</f>
        <v>0</v>
      </c>
      <c r="F35" s="130"/>
      <c r="G35" s="130">
        <f>+G8+G19+G24+G25+G29+G33+G34</f>
        <v>850000</v>
      </c>
    </row>
    <row r="36" spans="1:7" s="135" customFormat="1" ht="12" customHeight="1" thickBot="1">
      <c r="A36" s="65" t="s">
        <v>14</v>
      </c>
      <c r="B36" s="48" t="s">
        <v>347</v>
      </c>
      <c r="C36" s="130">
        <f>+C37+C38+C39</f>
        <v>8106000</v>
      </c>
      <c r="D36" s="130">
        <f>+D37+D38+D39</f>
        <v>615678</v>
      </c>
      <c r="E36" s="130">
        <f>+E37+E38+E39</f>
        <v>-826011</v>
      </c>
      <c r="F36" s="130"/>
      <c r="G36" s="130">
        <f>+G37+G38+G39</f>
        <v>7895667</v>
      </c>
    </row>
    <row r="37" spans="1:7" s="135" customFormat="1" ht="12" customHeight="1">
      <c r="A37" s="188" t="s">
        <v>348</v>
      </c>
      <c r="B37" s="189" t="s">
        <v>134</v>
      </c>
      <c r="C37" s="248"/>
      <c r="D37" s="248">
        <v>1395678</v>
      </c>
      <c r="E37" s="308"/>
      <c r="F37" s="308"/>
      <c r="G37" s="249">
        <f>SUM(C37:F37)</f>
        <v>1395678</v>
      </c>
    </row>
    <row r="38" spans="1:7" s="135" customFormat="1" ht="12" customHeight="1">
      <c r="A38" s="188" t="s">
        <v>349</v>
      </c>
      <c r="B38" s="190" t="s">
        <v>1</v>
      </c>
      <c r="C38" s="39"/>
      <c r="D38" s="39"/>
      <c r="E38" s="309"/>
      <c r="F38" s="309"/>
      <c r="G38" s="40">
        <f>SUM(C38:F38)</f>
        <v>0</v>
      </c>
    </row>
    <row r="39" spans="1:7" s="195" customFormat="1" ht="12" customHeight="1" thickBot="1">
      <c r="A39" s="187" t="s">
        <v>350</v>
      </c>
      <c r="B39" s="51" t="s">
        <v>351</v>
      </c>
      <c r="C39" s="250">
        <v>8106000</v>
      </c>
      <c r="D39" s="250">
        <v>-780000</v>
      </c>
      <c r="E39" s="310">
        <f>'[2]összesítő-muv_haz'!$Z$10</f>
        <v>-826011</v>
      </c>
      <c r="F39" s="310"/>
      <c r="G39" s="41">
        <f>SUM(C39:F39)</f>
        <v>6499989</v>
      </c>
    </row>
    <row r="40" spans="1:7" s="195" customFormat="1" ht="15" customHeight="1" thickBot="1">
      <c r="A40" s="65" t="s">
        <v>15</v>
      </c>
      <c r="B40" s="66" t="s">
        <v>352</v>
      </c>
      <c r="C40" s="133">
        <f>+C35+C36</f>
        <v>8956000</v>
      </c>
      <c r="D40" s="133">
        <f>+D35+D36</f>
        <v>615678</v>
      </c>
      <c r="E40" s="133">
        <f>+E35+E36</f>
        <v>-826011</v>
      </c>
      <c r="F40" s="133"/>
      <c r="G40" s="133">
        <f>+G35+G36</f>
        <v>8745667</v>
      </c>
    </row>
    <row r="41" spans="1:3" s="195" customFormat="1" ht="15" customHeight="1">
      <c r="A41" s="67"/>
      <c r="B41" s="68"/>
      <c r="C41" s="131"/>
    </row>
    <row r="42" spans="1:3" ht="13.5" thickBot="1">
      <c r="A42" s="69"/>
      <c r="B42" s="70"/>
      <c r="C42" s="132"/>
    </row>
    <row r="43" spans="1:7" s="194" customFormat="1" ht="16.5" customHeight="1" thickBot="1">
      <c r="A43" s="359" t="s">
        <v>40</v>
      </c>
      <c r="B43" s="360"/>
      <c r="C43" s="360"/>
      <c r="D43" s="360"/>
      <c r="E43" s="360"/>
      <c r="F43" s="360"/>
      <c r="G43" s="361"/>
    </row>
    <row r="44" spans="1:7" s="196" customFormat="1" ht="12" customHeight="1" thickBot="1">
      <c r="A44" s="253" t="s">
        <v>6</v>
      </c>
      <c r="B44" s="254" t="s">
        <v>353</v>
      </c>
      <c r="C44" s="99">
        <f>SUM(C45:C49)</f>
        <v>8756000</v>
      </c>
      <c r="D44" s="99">
        <f>SUM(D45:D49)</f>
        <v>395678</v>
      </c>
      <c r="E44" s="99">
        <f>SUM(E45:E49)</f>
        <v>-826011</v>
      </c>
      <c r="F44" s="99"/>
      <c r="G44" s="99">
        <f>SUM(G45:G49)</f>
        <v>8325667</v>
      </c>
    </row>
    <row r="45" spans="1:7" ht="12" customHeight="1">
      <c r="A45" s="187" t="s">
        <v>63</v>
      </c>
      <c r="B45" s="7" t="s">
        <v>36</v>
      </c>
      <c r="C45" s="248">
        <v>3014000</v>
      </c>
      <c r="D45" s="248">
        <v>-50000</v>
      </c>
      <c r="E45" s="308">
        <f>'[2]összesítő-muv_haz'!$D$10</f>
        <v>-787100</v>
      </c>
      <c r="F45" s="308"/>
      <c r="G45" s="249">
        <f>SUM(C45:F45)</f>
        <v>2176900</v>
      </c>
    </row>
    <row r="46" spans="1:7" ht="12" customHeight="1">
      <c r="A46" s="187" t="s">
        <v>64</v>
      </c>
      <c r="B46" s="6" t="s">
        <v>105</v>
      </c>
      <c r="C46" s="39">
        <v>900000</v>
      </c>
      <c r="D46" s="39">
        <v>-20000</v>
      </c>
      <c r="E46" s="309">
        <f>'[2]összesítő-muv_haz'!$E$10</f>
        <v>-212500</v>
      </c>
      <c r="F46" s="309"/>
      <c r="G46" s="40">
        <f>SUM(C46:F46)</f>
        <v>667500</v>
      </c>
    </row>
    <row r="47" spans="1:7" ht="12" customHeight="1">
      <c r="A47" s="187" t="s">
        <v>65</v>
      </c>
      <c r="B47" s="6" t="s">
        <v>82</v>
      </c>
      <c r="C47" s="39">
        <v>4842000</v>
      </c>
      <c r="D47" s="39">
        <v>-885823</v>
      </c>
      <c r="E47" s="309">
        <f>'[2]összesítő-muv_haz'!$F$10</f>
        <v>173589</v>
      </c>
      <c r="F47" s="309"/>
      <c r="G47" s="40">
        <f>SUM(C47:F47)</f>
        <v>4129766</v>
      </c>
    </row>
    <row r="48" spans="1:7" ht="12" customHeight="1">
      <c r="A48" s="187" t="s">
        <v>66</v>
      </c>
      <c r="B48" s="6" t="s">
        <v>106</v>
      </c>
      <c r="C48" s="39"/>
      <c r="D48" s="39"/>
      <c r="E48" s="309"/>
      <c r="F48" s="309"/>
      <c r="G48" s="40">
        <f>SUM(C48:F48)</f>
        <v>0</v>
      </c>
    </row>
    <row r="49" spans="1:7" ht="12" customHeight="1" thickBot="1">
      <c r="A49" s="187" t="s">
        <v>83</v>
      </c>
      <c r="B49" s="6" t="s">
        <v>107</v>
      </c>
      <c r="C49" s="250"/>
      <c r="D49" s="250">
        <v>1351501</v>
      </c>
      <c r="E49" s="310"/>
      <c r="F49" s="310"/>
      <c r="G49" s="41">
        <f>SUM(C49:F49)</f>
        <v>1351501</v>
      </c>
    </row>
    <row r="50" spans="1:7" ht="12" customHeight="1" thickBot="1">
      <c r="A50" s="59" t="s">
        <v>7</v>
      </c>
      <c r="B50" s="48" t="s">
        <v>354</v>
      </c>
      <c r="C50" s="99">
        <f>SUM(C51:C53)</f>
        <v>200000</v>
      </c>
      <c r="D50" s="99">
        <f>SUM(D51:D53)</f>
        <v>220000</v>
      </c>
      <c r="E50" s="99">
        <f>SUM(E51:E53)</f>
        <v>0</v>
      </c>
      <c r="F50" s="99"/>
      <c r="G50" s="99">
        <f>SUM(G51:G53)</f>
        <v>420000</v>
      </c>
    </row>
    <row r="51" spans="1:7" s="196" customFormat="1" ht="12" customHeight="1">
      <c r="A51" s="187" t="s">
        <v>69</v>
      </c>
      <c r="B51" s="7" t="s">
        <v>124</v>
      </c>
      <c r="C51" s="248">
        <v>200000</v>
      </c>
      <c r="D51" s="248">
        <v>220000</v>
      </c>
      <c r="E51" s="308"/>
      <c r="F51" s="308"/>
      <c r="G51" s="249">
        <f>SUM(C51:F51)</f>
        <v>420000</v>
      </c>
    </row>
    <row r="52" spans="1:7" ht="12" customHeight="1">
      <c r="A52" s="187" t="s">
        <v>70</v>
      </c>
      <c r="B52" s="6" t="s">
        <v>109</v>
      </c>
      <c r="C52" s="39"/>
      <c r="D52" s="39"/>
      <c r="E52" s="309"/>
      <c r="F52" s="309"/>
      <c r="G52" s="40">
        <f>SUM(C52:F52)</f>
        <v>0</v>
      </c>
    </row>
    <row r="53" spans="1:7" ht="12" customHeight="1">
      <c r="A53" s="187" t="s">
        <v>71</v>
      </c>
      <c r="B53" s="6" t="s">
        <v>41</v>
      </c>
      <c r="C53" s="39"/>
      <c r="D53" s="39"/>
      <c r="E53" s="309"/>
      <c r="F53" s="309"/>
      <c r="G53" s="40">
        <f>SUM(C53:F53)</f>
        <v>0</v>
      </c>
    </row>
    <row r="54" spans="1:7" ht="12" customHeight="1" thickBot="1">
      <c r="A54" s="187" t="s">
        <v>72</v>
      </c>
      <c r="B54" s="6" t="s">
        <v>2</v>
      </c>
      <c r="C54" s="250"/>
      <c r="D54" s="250"/>
      <c r="E54" s="310"/>
      <c r="F54" s="310"/>
      <c r="G54" s="41">
        <f>SUM(C54:F54)</f>
        <v>0</v>
      </c>
    </row>
    <row r="55" spans="1:7" ht="15" customHeight="1" thickBot="1">
      <c r="A55" s="59" t="s">
        <v>8</v>
      </c>
      <c r="B55" s="71" t="s">
        <v>355</v>
      </c>
      <c r="C55" s="134">
        <f>+C44+C50</f>
        <v>8956000</v>
      </c>
      <c r="D55" s="134">
        <f>+D44+D50</f>
        <v>615678</v>
      </c>
      <c r="E55" s="134">
        <f>+E44+E50</f>
        <v>-826011</v>
      </c>
      <c r="F55" s="134"/>
      <c r="G55" s="134">
        <f>+G44+G50</f>
        <v>8745667</v>
      </c>
    </row>
    <row r="56" spans="1:7" ht="13.5" thickBot="1">
      <c r="A56" s="330"/>
      <c r="B56" s="331"/>
      <c r="C56" s="332"/>
      <c r="D56" s="332"/>
      <c r="E56" s="332"/>
      <c r="F56" s="332"/>
      <c r="G56" s="333"/>
    </row>
    <row r="57" spans="1:7" ht="15" customHeight="1" thickBot="1">
      <c r="A57" s="74" t="s">
        <v>120</v>
      </c>
      <c r="B57" s="75"/>
      <c r="C57" s="47">
        <v>1</v>
      </c>
      <c r="D57" s="47">
        <v>0</v>
      </c>
      <c r="E57" s="47"/>
      <c r="F57" s="47"/>
      <c r="G57" s="47">
        <f>SUM(C57:E57)</f>
        <v>1</v>
      </c>
    </row>
    <row r="58" spans="1:7" ht="14.25" customHeight="1" thickBot="1">
      <c r="A58" s="74" t="s">
        <v>121</v>
      </c>
      <c r="B58" s="75"/>
      <c r="C58" s="47">
        <v>0</v>
      </c>
      <c r="D58" s="47">
        <v>0</v>
      </c>
      <c r="E58" s="47"/>
      <c r="F58" s="47"/>
      <c r="G58" s="47">
        <f>SUM(C58:E58)</f>
        <v>0</v>
      </c>
    </row>
  </sheetData>
  <sheetProtection formatCells="0"/>
  <mergeCells count="3">
    <mergeCell ref="A1:G1"/>
    <mergeCell ref="A7:G7"/>
    <mergeCell ref="A43:G43"/>
  </mergeCells>
  <printOptions horizontalCentered="1"/>
  <pageMargins left="0.25" right="0.25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3"/>
  <sheetViews>
    <sheetView zoomScale="120" zoomScaleNormal="120" zoomScaleSheetLayoutView="100" workbookViewId="0" topLeftCell="A67">
      <selection activeCell="F91" sqref="F91"/>
    </sheetView>
  </sheetViews>
  <sheetFormatPr defaultColWidth="9.00390625" defaultRowHeight="12.75"/>
  <cols>
    <col min="1" max="1" width="8.625" style="137" customWidth="1"/>
    <col min="2" max="2" width="85.50390625" style="137" customWidth="1"/>
    <col min="3" max="3" width="15.875" style="138" customWidth="1"/>
    <col min="4" max="4" width="12.625" style="154" bestFit="1" customWidth="1"/>
    <col min="5" max="5" width="12.375" style="154" bestFit="1" customWidth="1"/>
    <col min="6" max="6" width="12.375" style="154" customWidth="1"/>
    <col min="7" max="7" width="15.375" style="154" bestFit="1" customWidth="1"/>
    <col min="8" max="16384" width="9.375" style="154" customWidth="1"/>
  </cols>
  <sheetData>
    <row r="1" spans="2:7" ht="17.25" customHeight="1">
      <c r="B1" s="341" t="s">
        <v>463</v>
      </c>
      <c r="C1" s="341"/>
      <c r="D1" s="341"/>
      <c r="E1" s="341"/>
      <c r="F1" s="341"/>
      <c r="G1" s="341"/>
    </row>
    <row r="2" spans="1:7" ht="57.75" customHeight="1">
      <c r="A2" s="342" t="s">
        <v>386</v>
      </c>
      <c r="B2" s="342"/>
      <c r="C2" s="342"/>
      <c r="D2" s="342"/>
      <c r="E2" s="342"/>
      <c r="F2" s="342"/>
      <c r="G2" s="342"/>
    </row>
    <row r="3" spans="1:7" ht="15.75" customHeight="1">
      <c r="A3" s="343" t="s">
        <v>4</v>
      </c>
      <c r="B3" s="343"/>
      <c r="C3" s="343"/>
      <c r="D3" s="343"/>
      <c r="E3" s="343"/>
      <c r="F3" s="343"/>
      <c r="G3" s="343"/>
    </row>
    <row r="4" spans="1:7" ht="15.75" customHeight="1" thickBot="1">
      <c r="A4" s="344" t="s">
        <v>86</v>
      </c>
      <c r="B4" s="344"/>
      <c r="G4" s="94" t="s">
        <v>448</v>
      </c>
    </row>
    <row r="5" spans="1:7" ht="37.5" customHeight="1" thickBot="1">
      <c r="A5" s="21" t="s">
        <v>51</v>
      </c>
      <c r="B5" s="22" t="s">
        <v>5</v>
      </c>
      <c r="C5" s="28" t="s">
        <v>383</v>
      </c>
      <c r="D5" s="28" t="s">
        <v>387</v>
      </c>
      <c r="E5" s="28" t="s">
        <v>444</v>
      </c>
      <c r="F5" s="28" t="s">
        <v>455</v>
      </c>
      <c r="G5" s="28" t="s">
        <v>384</v>
      </c>
    </row>
    <row r="6" spans="1:7" s="155" customFormat="1" ht="12" customHeight="1" thickBot="1">
      <c r="A6" s="149">
        <v>1</v>
      </c>
      <c r="B6" s="150">
        <v>2</v>
      </c>
      <c r="C6" s="151">
        <v>3</v>
      </c>
      <c r="D6" s="151">
        <v>4</v>
      </c>
      <c r="E6" s="151"/>
      <c r="F6" s="151">
        <v>6</v>
      </c>
      <c r="G6" s="151">
        <v>7</v>
      </c>
    </row>
    <row r="7" spans="1:7" s="156" customFormat="1" ht="12" customHeight="1" thickBot="1">
      <c r="A7" s="18" t="s">
        <v>6</v>
      </c>
      <c r="B7" s="19" t="s">
        <v>146</v>
      </c>
      <c r="C7" s="84">
        <f>+C8+C9+C10+C11+C12+C13</f>
        <v>83967160</v>
      </c>
      <c r="D7" s="84">
        <f>+D8+D9+D10+D11+D12+D13</f>
        <v>2179129</v>
      </c>
      <c r="E7" s="84">
        <f>+E8+E9+E10+E11+E12+E13</f>
        <v>1033441</v>
      </c>
      <c r="F7" s="84">
        <f>+F8+F9+F10+F11+F12+F13</f>
        <v>1781193</v>
      </c>
      <c r="G7" s="84">
        <f>+G8+G9+G10+G11+G12+G13</f>
        <v>88960923</v>
      </c>
    </row>
    <row r="8" spans="1:7" s="156" customFormat="1" ht="12" customHeight="1">
      <c r="A8" s="13" t="s">
        <v>63</v>
      </c>
      <c r="B8" s="157" t="s">
        <v>147</v>
      </c>
      <c r="C8" s="87">
        <f>'5.1.1 sz. mell Önk.köt.'!C9</f>
        <v>28812695</v>
      </c>
      <c r="D8" s="87">
        <f>'5.1.1 sz. mell Önk.köt.'!D9</f>
        <v>586232</v>
      </c>
      <c r="E8" s="87">
        <f>'5.1.1 sz. mell Önk.köt.'!E9</f>
        <v>608839</v>
      </c>
      <c r="F8" s="87">
        <f>'5.1.1 sz. mell Önk.köt.'!F9</f>
        <v>-988061</v>
      </c>
      <c r="G8" s="87">
        <f>'5.1.1 sz. mell Önk.köt.'!G9</f>
        <v>29019705</v>
      </c>
    </row>
    <row r="9" spans="1:7" s="156" customFormat="1" ht="12" customHeight="1">
      <c r="A9" s="12" t="s">
        <v>64</v>
      </c>
      <c r="B9" s="158" t="s">
        <v>148</v>
      </c>
      <c r="C9" s="86">
        <f>'5.1.1 sz. mell Önk.köt.'!C10</f>
        <v>34704666</v>
      </c>
      <c r="D9" s="86">
        <f>'5.1.1 sz. mell Önk.köt.'!D10</f>
        <v>112602</v>
      </c>
      <c r="E9" s="86">
        <f>'5.1.1 sz. mell Önk.köt.'!E10</f>
        <v>177546</v>
      </c>
      <c r="F9" s="86">
        <f>'5.1.1 sz. mell Önk.köt.'!F10</f>
        <v>-290148</v>
      </c>
      <c r="G9" s="86">
        <f>'5.1.1 sz. mell Önk.köt.'!G10</f>
        <v>34704666</v>
      </c>
    </row>
    <row r="10" spans="1:7" s="156" customFormat="1" ht="12" customHeight="1">
      <c r="A10" s="12" t="s">
        <v>65</v>
      </c>
      <c r="B10" s="158" t="s">
        <v>149</v>
      </c>
      <c r="C10" s="86">
        <f>'5.1.1 sz. mell Önk.köt.'!C11</f>
        <v>17957759</v>
      </c>
      <c r="D10" s="86">
        <f>'5.1.1 sz. mell Önk.köt.'!D11</f>
        <v>226322</v>
      </c>
      <c r="E10" s="86">
        <f>'5.1.1 sz. mell Önk.köt.'!E11</f>
        <v>73467</v>
      </c>
      <c r="F10" s="86">
        <f>'5.1.1 sz. mell Önk.köt.'!F11</f>
        <v>76680</v>
      </c>
      <c r="G10" s="86">
        <f>'5.1.1 sz. mell Önk.köt.'!G11</f>
        <v>18334228</v>
      </c>
    </row>
    <row r="11" spans="1:7" s="156" customFormat="1" ht="12" customHeight="1">
      <c r="A11" s="12" t="s">
        <v>66</v>
      </c>
      <c r="B11" s="158" t="s">
        <v>150</v>
      </c>
      <c r="C11" s="86">
        <f>'5.1.1 sz. mell Önk.köt.'!C12</f>
        <v>2492040</v>
      </c>
      <c r="D11" s="86">
        <f>'5.1.1 sz. mell Önk.köt.'!D12</f>
        <v>0</v>
      </c>
      <c r="E11" s="86">
        <f>'5.1.1 sz. mell Önk.köt.'!E12</f>
        <v>173589</v>
      </c>
      <c r="F11" s="86">
        <f>'5.1.1 sz. mell Önk.köt.'!F12</f>
        <v>0</v>
      </c>
      <c r="G11" s="86">
        <f>'5.1.1 sz. mell Önk.köt.'!G12</f>
        <v>2665629</v>
      </c>
    </row>
    <row r="12" spans="1:7" s="156" customFormat="1" ht="12" customHeight="1">
      <c r="A12" s="12" t="s">
        <v>83</v>
      </c>
      <c r="B12" s="158" t="s">
        <v>151</v>
      </c>
      <c r="C12" s="86">
        <f>'5.1.1 sz. mell Önk.köt.'!C13</f>
        <v>0</v>
      </c>
      <c r="D12" s="86">
        <f>'5.1.1 sz. mell Önk.köt.'!D13</f>
        <v>1253973</v>
      </c>
      <c r="E12" s="86">
        <f>'5.1.1 sz. mell Önk.köt.'!E13</f>
        <v>0</v>
      </c>
      <c r="F12" s="86">
        <f>'5.1.1 sz. mell Önk.köt.'!F13</f>
        <v>0</v>
      </c>
      <c r="G12" s="86">
        <f>'5.1.1 sz. mell Önk.köt.'!G13</f>
        <v>1253973</v>
      </c>
    </row>
    <row r="13" spans="1:7" s="156" customFormat="1" ht="12" customHeight="1" thickBot="1">
      <c r="A13" s="14" t="s">
        <v>67</v>
      </c>
      <c r="B13" s="159" t="s">
        <v>152</v>
      </c>
      <c r="C13" s="86">
        <f>'5.1.1 sz. mell Önk.köt.'!C14</f>
        <v>0</v>
      </c>
      <c r="D13" s="86">
        <f>'5.1.1 sz. mell Önk.köt.'!D14</f>
        <v>0</v>
      </c>
      <c r="E13" s="86">
        <f>'5.1.1 sz. mell Önk.köt.'!E14</f>
        <v>0</v>
      </c>
      <c r="F13" s="86">
        <f>'5.1.1 sz. mell Önk.köt.'!F14</f>
        <v>2982722</v>
      </c>
      <c r="G13" s="86">
        <f>'5.1.1 sz. mell Önk.köt.'!G14</f>
        <v>2982722</v>
      </c>
    </row>
    <row r="14" spans="1:7" s="156" customFormat="1" ht="12" customHeight="1" thickBot="1">
      <c r="A14" s="18" t="s">
        <v>7</v>
      </c>
      <c r="B14" s="79" t="s">
        <v>153</v>
      </c>
      <c r="C14" s="84">
        <f>+C15+C16+C17+C18+C19</f>
        <v>22208260</v>
      </c>
      <c r="D14" s="84">
        <f>+D15+D16+D17+D18+D19</f>
        <v>24681094</v>
      </c>
      <c r="E14" s="84">
        <f>+E15+E16+E17+E18+E19</f>
        <v>3150359</v>
      </c>
      <c r="F14" s="84">
        <f>+F15+F16+F17+F18+F19</f>
        <v>5930</v>
      </c>
      <c r="G14" s="84">
        <f>+G15+G16+G17+G18+G19</f>
        <v>50045643</v>
      </c>
    </row>
    <row r="15" spans="1:7" s="156" customFormat="1" ht="12" customHeight="1">
      <c r="A15" s="13" t="s">
        <v>69</v>
      </c>
      <c r="B15" s="157" t="s">
        <v>154</v>
      </c>
      <c r="C15" s="87">
        <f>'5.1.1 sz. mell Önk.köt.'!C16</f>
        <v>0</v>
      </c>
      <c r="D15" s="87">
        <f>'5.1.1 sz. mell Önk.köt.'!D16</f>
        <v>8451256</v>
      </c>
      <c r="E15" s="87">
        <f>'5.1.1 sz. mell Önk.köt.'!E16</f>
        <v>0</v>
      </c>
      <c r="F15" s="87">
        <f>'5.1.1 sz. mell Önk.köt.'!F16</f>
        <v>0</v>
      </c>
      <c r="G15" s="87">
        <f>'5.1.1 sz. mell Önk.köt.'!G16</f>
        <v>8451256</v>
      </c>
    </row>
    <row r="16" spans="1:7" s="156" customFormat="1" ht="12" customHeight="1">
      <c r="A16" s="12" t="s">
        <v>70</v>
      </c>
      <c r="B16" s="158" t="s">
        <v>155</v>
      </c>
      <c r="C16" s="86">
        <f>'5.1.1 sz. mell Önk.köt.'!C17</f>
        <v>0</v>
      </c>
      <c r="D16" s="86">
        <f>'5.1.1 sz. mell Önk.köt.'!D17</f>
        <v>0</v>
      </c>
      <c r="E16" s="86">
        <f>'5.1.1 sz. mell Önk.köt.'!E17</f>
        <v>0</v>
      </c>
      <c r="F16" s="86">
        <f>'5.1.1 sz. mell Önk.köt.'!F17</f>
        <v>0</v>
      </c>
      <c r="G16" s="86">
        <f>'5.1.1 sz. mell Önk.köt.'!G17</f>
        <v>0</v>
      </c>
    </row>
    <row r="17" spans="1:7" s="156" customFormat="1" ht="12" customHeight="1">
      <c r="A17" s="12" t="s">
        <v>71</v>
      </c>
      <c r="B17" s="158" t="s">
        <v>357</v>
      </c>
      <c r="C17" s="86">
        <f>'5.1.1 sz. mell Önk.köt.'!C18</f>
        <v>0</v>
      </c>
      <c r="D17" s="86">
        <f>'5.1.1 sz. mell Önk.köt.'!D18</f>
        <v>0</v>
      </c>
      <c r="E17" s="86">
        <f>'5.1.1 sz. mell Önk.köt.'!E18</f>
        <v>0</v>
      </c>
      <c r="F17" s="86">
        <f>'5.1.1 sz. mell Önk.köt.'!F18</f>
        <v>0</v>
      </c>
      <c r="G17" s="86">
        <f>'5.1.1 sz. mell Önk.köt.'!G18</f>
        <v>0</v>
      </c>
    </row>
    <row r="18" spans="1:7" s="156" customFormat="1" ht="12" customHeight="1">
      <c r="A18" s="12" t="s">
        <v>72</v>
      </c>
      <c r="B18" s="158" t="s">
        <v>358</v>
      </c>
      <c r="C18" s="86">
        <f>'5.1.1 sz. mell Önk.köt.'!C19</f>
        <v>0</v>
      </c>
      <c r="D18" s="86">
        <f>'5.1.1 sz. mell Önk.köt.'!D19</f>
        <v>0</v>
      </c>
      <c r="E18" s="86">
        <f>'5.1.1 sz. mell Önk.köt.'!E19</f>
        <v>0</v>
      </c>
      <c r="F18" s="86">
        <f>'5.1.1 sz. mell Önk.köt.'!F19</f>
        <v>0</v>
      </c>
      <c r="G18" s="86">
        <f>'5.1.1 sz. mell Önk.köt.'!G19</f>
        <v>0</v>
      </c>
    </row>
    <row r="19" spans="1:7" s="156" customFormat="1" ht="12" customHeight="1">
      <c r="A19" s="12" t="s">
        <v>73</v>
      </c>
      <c r="B19" s="158" t="s">
        <v>156</v>
      </c>
      <c r="C19" s="86">
        <f>'5.1.1 sz. mell Önk.köt.'!C20</f>
        <v>22208260</v>
      </c>
      <c r="D19" s="86">
        <f>'5.1.1 sz. mell Önk.köt.'!D20</f>
        <v>16229838</v>
      </c>
      <c r="E19" s="86">
        <f>'5.1.1 sz. mell Önk.köt.'!E20+'5.2 sz. mell-Hivatal'!E22</f>
        <v>3150359</v>
      </c>
      <c r="F19" s="86">
        <f>'5.1.1 sz. mell Önk.köt.'!F20+'5.2 sz. mell-Hivatal'!F22</f>
        <v>5930</v>
      </c>
      <c r="G19" s="86">
        <f>'5.1.1 sz. mell Önk.köt.'!G20+'5.2 sz. mell-Hivatal'!G22</f>
        <v>41594387</v>
      </c>
    </row>
    <row r="20" spans="1:7" s="156" customFormat="1" ht="12" customHeight="1" thickBot="1">
      <c r="A20" s="14" t="s">
        <v>79</v>
      </c>
      <c r="B20" s="159" t="s">
        <v>157</v>
      </c>
      <c r="C20" s="88">
        <f>'5.1.1 sz. mell Önk.köt.'!C21</f>
        <v>0</v>
      </c>
      <c r="D20" s="88">
        <f>'5.1.1 sz. mell Önk.köt.'!D21</f>
        <v>0</v>
      </c>
      <c r="E20" s="88">
        <f>'5.1.1 sz. mell Önk.köt.'!E21</f>
        <v>0</v>
      </c>
      <c r="F20" s="88">
        <f>'5.1.1 sz. mell Önk.köt.'!F21</f>
        <v>0</v>
      </c>
      <c r="G20" s="88">
        <f>'5.1.1 sz. mell Önk.köt.'!G21</f>
        <v>0</v>
      </c>
    </row>
    <row r="21" spans="1:7" s="156" customFormat="1" ht="12" customHeight="1" thickBot="1">
      <c r="A21" s="18" t="s">
        <v>8</v>
      </c>
      <c r="B21" s="19" t="s">
        <v>158</v>
      </c>
      <c r="C21" s="84">
        <f>+C22+C23+C24+C25+C26</f>
        <v>0</v>
      </c>
      <c r="D21" s="84">
        <f>+D22+D23+D24+D25+D26</f>
        <v>1115544</v>
      </c>
      <c r="E21" s="84">
        <f>+E22+E23+E24+E25+E26</f>
        <v>0</v>
      </c>
      <c r="F21" s="84">
        <f>+F22+F23+F24+F25+F26</f>
        <v>6000000</v>
      </c>
      <c r="G21" s="84">
        <f>+G22+G23+G24+G25+G26</f>
        <v>7115544</v>
      </c>
    </row>
    <row r="22" spans="1:7" s="156" customFormat="1" ht="12" customHeight="1">
      <c r="A22" s="13" t="s">
        <v>52</v>
      </c>
      <c r="B22" s="157" t="s">
        <v>159</v>
      </c>
      <c r="C22" s="87">
        <f>'5.1.1 sz. mell Önk.köt.'!C23</f>
        <v>0</v>
      </c>
      <c r="D22" s="87">
        <f>'5.1.1 sz. mell Önk.köt.'!D23</f>
        <v>1115544</v>
      </c>
      <c r="E22" s="87">
        <f>'5.1.1 sz. mell Önk.köt.'!E23</f>
        <v>0</v>
      </c>
      <c r="F22" s="87">
        <f>'5.1.1 sz. mell Önk.köt.'!F23</f>
        <v>6000000</v>
      </c>
      <c r="G22" s="87">
        <f>'5.1.1 sz. mell Önk.köt.'!G23</f>
        <v>7115544</v>
      </c>
    </row>
    <row r="23" spans="1:7" s="156" customFormat="1" ht="12" customHeight="1">
      <c r="A23" s="12" t="s">
        <v>53</v>
      </c>
      <c r="B23" s="158" t="s">
        <v>160</v>
      </c>
      <c r="C23" s="86">
        <f>'5.1.1 sz. mell Önk.köt.'!C24</f>
        <v>0</v>
      </c>
      <c r="D23" s="86">
        <f>'5.1.1 sz. mell Önk.köt.'!D24</f>
        <v>0</v>
      </c>
      <c r="E23" s="86">
        <f>'5.1.1 sz. mell Önk.köt.'!E24</f>
        <v>0</v>
      </c>
      <c r="F23" s="86">
        <f>'5.1.1 sz. mell Önk.köt.'!F24</f>
        <v>0</v>
      </c>
      <c r="G23" s="86">
        <f>'5.1.1 sz. mell Önk.köt.'!G24</f>
        <v>0</v>
      </c>
    </row>
    <row r="24" spans="1:7" s="156" customFormat="1" ht="12" customHeight="1">
      <c r="A24" s="12" t="s">
        <v>54</v>
      </c>
      <c r="B24" s="158" t="s">
        <v>359</v>
      </c>
      <c r="C24" s="86">
        <f>'5.1.1 sz. mell Önk.köt.'!C25</f>
        <v>0</v>
      </c>
      <c r="D24" s="86">
        <f>'5.1.1 sz. mell Önk.köt.'!D25</f>
        <v>0</v>
      </c>
      <c r="E24" s="86">
        <f>'5.1.1 sz. mell Önk.köt.'!E25</f>
        <v>0</v>
      </c>
      <c r="F24" s="86">
        <f>'5.1.1 sz. mell Önk.köt.'!F25</f>
        <v>0</v>
      </c>
      <c r="G24" s="86">
        <f>'5.1.1 sz. mell Önk.köt.'!G25</f>
        <v>0</v>
      </c>
    </row>
    <row r="25" spans="1:7" s="156" customFormat="1" ht="12" customHeight="1">
      <c r="A25" s="12" t="s">
        <v>55</v>
      </c>
      <c r="B25" s="158" t="s">
        <v>360</v>
      </c>
      <c r="C25" s="86">
        <f>'5.1.1 sz. mell Önk.köt.'!C26</f>
        <v>0</v>
      </c>
      <c r="D25" s="86">
        <f>'5.1.1 sz. mell Önk.köt.'!D26</f>
        <v>0</v>
      </c>
      <c r="E25" s="86">
        <f>'5.1.1 sz. mell Önk.köt.'!E26</f>
        <v>0</v>
      </c>
      <c r="F25" s="86">
        <f>'5.1.1 sz. mell Önk.köt.'!F26</f>
        <v>0</v>
      </c>
      <c r="G25" s="86">
        <f>'5.1.1 sz. mell Önk.köt.'!G26</f>
        <v>0</v>
      </c>
    </row>
    <row r="26" spans="1:7" s="156" customFormat="1" ht="12" customHeight="1">
      <c r="A26" s="12" t="s">
        <v>93</v>
      </c>
      <c r="B26" s="158" t="s">
        <v>161</v>
      </c>
      <c r="C26" s="86">
        <f>'5.1.1 sz. mell Önk.köt.'!C27</f>
        <v>0</v>
      </c>
      <c r="D26" s="86">
        <f>'5.1.1 sz. mell Önk.köt.'!D27</f>
        <v>0</v>
      </c>
      <c r="E26" s="86">
        <f>'5.1.1 sz. mell Önk.köt.'!E27</f>
        <v>0</v>
      </c>
      <c r="F26" s="86">
        <f>'5.1.1 sz. mell Önk.köt.'!F27</f>
        <v>0</v>
      </c>
      <c r="G26" s="86">
        <f>'5.1.1 sz. mell Önk.köt.'!G27</f>
        <v>0</v>
      </c>
    </row>
    <row r="27" spans="1:7" s="156" customFormat="1" ht="12" customHeight="1" thickBot="1">
      <c r="A27" s="14" t="s">
        <v>94</v>
      </c>
      <c r="B27" s="159" t="s">
        <v>162</v>
      </c>
      <c r="C27" s="88">
        <f>'5.1.1 sz. mell Önk.köt.'!C28</f>
        <v>0</v>
      </c>
      <c r="D27" s="88">
        <f>'5.1.1 sz. mell Önk.köt.'!D28</f>
        <v>0</v>
      </c>
      <c r="E27" s="88">
        <f>'5.1.1 sz. mell Önk.köt.'!E28</f>
        <v>0</v>
      </c>
      <c r="F27" s="88">
        <f>'5.1.1 sz. mell Önk.köt.'!F28</f>
        <v>0</v>
      </c>
      <c r="G27" s="88">
        <f>'5.1.1 sz. mell Önk.köt.'!G28</f>
        <v>0</v>
      </c>
    </row>
    <row r="28" spans="1:7" s="156" customFormat="1" ht="12" customHeight="1" thickBot="1">
      <c r="A28" s="18" t="s">
        <v>95</v>
      </c>
      <c r="B28" s="19" t="s">
        <v>163</v>
      </c>
      <c r="C28" s="90">
        <f>+C29+C32+C33+C34</f>
        <v>140200000</v>
      </c>
      <c r="D28" s="90">
        <f>+D29+D32+D33+D34</f>
        <v>0</v>
      </c>
      <c r="E28" s="90">
        <f>+E29+E32+E33+E34</f>
        <v>0</v>
      </c>
      <c r="F28" s="90">
        <f>+F29+F32+F33+F34</f>
        <v>10000</v>
      </c>
      <c r="G28" s="90">
        <f>+G29+G32+G33+G34</f>
        <v>140210000</v>
      </c>
    </row>
    <row r="29" spans="1:7" s="156" customFormat="1" ht="12" customHeight="1">
      <c r="A29" s="13" t="s">
        <v>164</v>
      </c>
      <c r="B29" s="157" t="s">
        <v>170</v>
      </c>
      <c r="C29" s="152">
        <f>+C30+C31</f>
        <v>133000000</v>
      </c>
      <c r="D29" s="152">
        <f>+D30+D31</f>
        <v>0</v>
      </c>
      <c r="E29" s="152">
        <f>+E30+E31</f>
        <v>0</v>
      </c>
      <c r="F29" s="152">
        <f>+F30+F31</f>
        <v>0</v>
      </c>
      <c r="G29" s="152">
        <f>+G30+G31</f>
        <v>133000000</v>
      </c>
    </row>
    <row r="30" spans="1:7" s="156" customFormat="1" ht="12" customHeight="1">
      <c r="A30" s="12" t="s">
        <v>165</v>
      </c>
      <c r="B30" s="158" t="s">
        <v>171</v>
      </c>
      <c r="C30" s="86">
        <f>'5.1.1 sz. mell Önk.köt.'!C31</f>
        <v>27000000</v>
      </c>
      <c r="D30" s="86">
        <f>'5.1.1 sz. mell Önk.köt.'!D31</f>
        <v>0</v>
      </c>
      <c r="E30" s="86">
        <f>'5.1.1 sz. mell Önk.köt.'!E31</f>
        <v>0</v>
      </c>
      <c r="F30" s="86">
        <f>'5.1.1 sz. mell Önk.köt.'!F31</f>
        <v>0</v>
      </c>
      <c r="G30" s="86">
        <f>'5.1.1 sz. mell Önk.köt.'!G31</f>
        <v>27000000</v>
      </c>
    </row>
    <row r="31" spans="1:7" s="156" customFormat="1" ht="12" customHeight="1">
      <c r="A31" s="12" t="s">
        <v>166</v>
      </c>
      <c r="B31" s="158" t="s">
        <v>172</v>
      </c>
      <c r="C31" s="86">
        <f>'5.1.1 sz. mell Önk.köt.'!C32</f>
        <v>106000000</v>
      </c>
      <c r="D31" s="86">
        <f>'5.1.1 sz. mell Önk.köt.'!D32</f>
        <v>0</v>
      </c>
      <c r="E31" s="86">
        <f>'5.1.1 sz. mell Önk.köt.'!E32</f>
        <v>0</v>
      </c>
      <c r="F31" s="86">
        <f>'5.1.1 sz. mell Önk.köt.'!F32</f>
        <v>0</v>
      </c>
      <c r="G31" s="86">
        <f>'5.1.1 sz. mell Önk.köt.'!G32</f>
        <v>106000000</v>
      </c>
    </row>
    <row r="32" spans="1:7" s="156" customFormat="1" ht="12" customHeight="1">
      <c r="A32" s="12" t="s">
        <v>167</v>
      </c>
      <c r="B32" s="158" t="s">
        <v>173</v>
      </c>
      <c r="C32" s="86">
        <f>'5.1.1 sz. mell Önk.köt.'!C33</f>
        <v>6400000</v>
      </c>
      <c r="D32" s="86">
        <f>'5.1.1 sz. mell Önk.köt.'!D33</f>
        <v>0</v>
      </c>
      <c r="E32" s="86">
        <f>'5.1.1 sz. mell Önk.köt.'!E33</f>
        <v>0</v>
      </c>
      <c r="F32" s="86">
        <f>'5.1.1 sz. mell Önk.köt.'!F33</f>
        <v>0</v>
      </c>
      <c r="G32" s="86">
        <f>'5.1.1 sz. mell Önk.köt.'!G33</f>
        <v>6400000</v>
      </c>
    </row>
    <row r="33" spans="1:7" s="156" customFormat="1" ht="12" customHeight="1">
      <c r="A33" s="12" t="s">
        <v>168</v>
      </c>
      <c r="B33" s="158" t="s">
        <v>174</v>
      </c>
      <c r="C33" s="86">
        <f>'5.1.1 sz. mell Önk.köt.'!C34</f>
        <v>800000</v>
      </c>
      <c r="D33" s="86">
        <f>'5.1.1 sz. mell Önk.köt.'!D34</f>
        <v>0</v>
      </c>
      <c r="E33" s="86">
        <f>'5.1.1 sz. mell Önk.köt.'!E34</f>
        <v>0</v>
      </c>
      <c r="F33" s="86">
        <f>'5.1.1 sz. mell Önk.köt.'!F34</f>
        <v>0</v>
      </c>
      <c r="G33" s="86">
        <f>'5.1.1 sz. mell Önk.köt.'!G34</f>
        <v>800000</v>
      </c>
    </row>
    <row r="34" spans="1:7" s="156" customFormat="1" ht="12" customHeight="1" thickBot="1">
      <c r="A34" s="14" t="s">
        <v>169</v>
      </c>
      <c r="B34" s="159" t="s">
        <v>175</v>
      </c>
      <c r="C34" s="88">
        <f>'5.1.1 sz. mell Önk.köt.'!C35</f>
        <v>0</v>
      </c>
      <c r="D34" s="88">
        <f>'5.1.1 sz. mell Önk.köt.'!D35</f>
        <v>0</v>
      </c>
      <c r="E34" s="88">
        <f>'5.1.1 sz. mell Önk.köt.'!E35</f>
        <v>0</v>
      </c>
      <c r="F34" s="88">
        <f>'5.1.1 sz. mell Önk.köt.'!F35+'5.2 sz. mell-Hivatal'!F24</f>
        <v>10000</v>
      </c>
      <c r="G34" s="88">
        <f>'5.1.1 sz. mell Önk.köt.'!G35+'5.2 sz. mell-Hivatal'!G24</f>
        <v>10000</v>
      </c>
    </row>
    <row r="35" spans="1:7" s="156" customFormat="1" ht="12" customHeight="1" thickBot="1">
      <c r="A35" s="18" t="s">
        <v>10</v>
      </c>
      <c r="B35" s="19" t="s">
        <v>176</v>
      </c>
      <c r="C35" s="84">
        <f>SUM(C36:C45)</f>
        <v>27955000</v>
      </c>
      <c r="D35" s="84">
        <f>SUM(D36:D45)</f>
        <v>4845000</v>
      </c>
      <c r="E35" s="84">
        <f>SUM(E36:E45)</f>
        <v>-2707000</v>
      </c>
      <c r="F35" s="84">
        <f>SUM(F36:F45)</f>
        <v>10186074</v>
      </c>
      <c r="G35" s="84">
        <f>SUM(G36:G45)</f>
        <v>40279074</v>
      </c>
    </row>
    <row r="36" spans="1:7" s="156" customFormat="1" ht="12" customHeight="1">
      <c r="A36" s="13" t="s">
        <v>56</v>
      </c>
      <c r="B36" s="157" t="s">
        <v>179</v>
      </c>
      <c r="C36" s="87">
        <f>'5.1.1 sz. mell Önk.köt.'!C37+'5.2 sz. mell-Hivatal'!C9+'5.3 sz. mell-Óvoda'!C9+'13. sz. mell-Műv.Ház'!C9</f>
        <v>450000</v>
      </c>
      <c r="D36" s="87">
        <f>'5.1.1 sz. mell Önk.köt.'!D37+'5.2 sz. mell-Hivatal'!D9+'5.3 sz. mell-Óvoda'!D9+'13. sz. mell-Műv.Ház'!D9</f>
        <v>0</v>
      </c>
      <c r="E36" s="87">
        <f>'5.1.1 sz. mell Önk.köt.'!E37+'5.2 sz. mell-Hivatal'!E9+'5.3 sz. mell-Óvoda'!E9+'13. sz. mell-Műv.Ház'!E9</f>
        <v>0</v>
      </c>
      <c r="F36" s="87">
        <f>'5.1.1 sz. mell Önk.köt.'!F37+'5.2 sz. mell-Hivatal'!F9+'5.3 sz. mell-Óvoda'!F9+'13. sz. mell-Műv.Ház'!F9</f>
        <v>0</v>
      </c>
      <c r="G36" s="87">
        <f>'5.1.1 sz. mell Önk.köt.'!G37+'5.2 sz. mell-Hivatal'!G9+'5.3 sz. mell-Óvoda'!G9+'13. sz. mell-Műv.Ház'!G9</f>
        <v>450000</v>
      </c>
    </row>
    <row r="37" spans="1:7" s="156" customFormat="1" ht="12" customHeight="1">
      <c r="A37" s="12" t="s">
        <v>57</v>
      </c>
      <c r="B37" s="158" t="s">
        <v>180</v>
      </c>
      <c r="C37" s="86">
        <f>'5.1.1 sz. mell Önk.köt.'!C38+'5.2 sz. mell-Hivatal'!C10+'5.3 sz. mell-Óvoda'!C10+'13. sz. mell-Műv.Ház'!C10</f>
        <v>13538000</v>
      </c>
      <c r="D37" s="86">
        <f>'5.1.1 sz. mell Önk.köt.'!D38+'5.2 sz. mell-Hivatal'!D10+'5.3 sz. mell-Óvoda'!D10+'13. sz. mell-Műv.Ház'!D10</f>
        <v>0</v>
      </c>
      <c r="E37" s="86">
        <f>'5.1.1 sz. mell Önk.köt.'!E38+'5.2 sz. mell-Hivatal'!E10+'5.3 sz. mell-Óvoda'!E10+'13. sz. mell-Műv.Ház'!E10</f>
        <v>0</v>
      </c>
      <c r="F37" s="86">
        <f>'5.1.1 sz. mell Önk.köt.'!F38+'5.2 sz. mell-Hivatal'!F10+'5.3 sz. mell-Óvoda'!F10+'13. sz. mell-Műv.Ház'!F10</f>
        <v>0</v>
      </c>
      <c r="G37" s="86">
        <f>'5.1.1 sz. mell Önk.köt.'!G38+'5.2 sz. mell-Hivatal'!G10+'5.3 sz. mell-Óvoda'!G10+'13. sz. mell-Műv.Ház'!G10</f>
        <v>13538000</v>
      </c>
    </row>
    <row r="38" spans="1:7" s="156" customFormat="1" ht="12" customHeight="1">
      <c r="A38" s="12" t="s">
        <v>58</v>
      </c>
      <c r="B38" s="158" t="s">
        <v>181</v>
      </c>
      <c r="C38" s="86">
        <f>'5.1.1 sz. mell Önk.köt.'!C39+'5.2 sz. mell-Hivatal'!C11+'5.3 sz. mell-Óvoda'!C11+'13. sz. mell-Műv.Ház'!C11</f>
        <v>1100000</v>
      </c>
      <c r="D38" s="86">
        <f>'5.1.1 sz. mell Önk.köt.'!D39+'5.2 sz. mell-Hivatal'!D11+'5.3 sz. mell-Óvoda'!D11+'13. sz. mell-Műv.Ház'!D11</f>
        <v>413500</v>
      </c>
      <c r="E38" s="86">
        <f>'5.1.1 sz. mell Önk.köt.'!E39+'5.2 sz. mell-Hivatal'!E11+'5.3 sz. mell-Óvoda'!E11+'13. sz. mell-Műv.Ház'!E11</f>
        <v>0</v>
      </c>
      <c r="F38" s="86">
        <f>'5.1.1 sz. mell Önk.köt.'!F39+'5.2 sz. mell-Hivatal'!F11+'5.3 sz. mell-Óvoda'!F11+'13. sz. mell-Műv.Ház'!F11</f>
        <v>0</v>
      </c>
      <c r="G38" s="86">
        <f>'5.1.1 sz. mell Önk.köt.'!G39+'5.2 sz. mell-Hivatal'!G11+'5.3 sz. mell-Óvoda'!G11+'13. sz. mell-Műv.Ház'!G11</f>
        <v>1513500</v>
      </c>
    </row>
    <row r="39" spans="1:7" s="156" customFormat="1" ht="12" customHeight="1">
      <c r="A39" s="12" t="s">
        <v>97</v>
      </c>
      <c r="B39" s="158" t="s">
        <v>182</v>
      </c>
      <c r="C39" s="86">
        <f>'5.1.1 sz. mell Önk.köt.'!C40+'5.2 sz. mell-Hivatal'!C12+'5.3 sz. mell-Óvoda'!C12+'13. sz. mell-Műv.Ház'!C12</f>
        <v>400000</v>
      </c>
      <c r="D39" s="86">
        <f>'5.1.1 sz. mell Önk.köt.'!D40+'5.2 sz. mell-Hivatal'!D12+'5.3 sz. mell-Óvoda'!D12+'13. sz. mell-Műv.Ház'!D12</f>
        <v>0</v>
      </c>
      <c r="E39" s="86">
        <f>'5.1.1 sz. mell Önk.köt.'!E40+'5.2 sz. mell-Hivatal'!E12+'5.3 sz. mell-Óvoda'!E12+'13. sz. mell-Műv.Ház'!E12</f>
        <v>0</v>
      </c>
      <c r="F39" s="86">
        <f>'5.1.1 sz. mell Önk.köt.'!F40+'5.2 sz. mell-Hivatal'!F12+'5.3 sz. mell-Óvoda'!F12+'13. sz. mell-Műv.Ház'!F12</f>
        <v>0</v>
      </c>
      <c r="G39" s="86">
        <f>'5.1.1 sz. mell Önk.köt.'!G40+'5.2 sz. mell-Hivatal'!G12+'5.3 sz. mell-Óvoda'!G12+'13. sz. mell-Műv.Ház'!G12</f>
        <v>400000</v>
      </c>
    </row>
    <row r="40" spans="1:7" s="156" customFormat="1" ht="12" customHeight="1">
      <c r="A40" s="12" t="s">
        <v>98</v>
      </c>
      <c r="B40" s="158" t="s">
        <v>183</v>
      </c>
      <c r="C40" s="86">
        <f>'5.1.1 sz. mell Önk.köt.'!C41+'5.2 sz. mell-Hivatal'!C13+'5.3 sz. mell-Óvoda'!C13+'13. sz. mell-Műv.Ház'!C13</f>
        <v>7550000</v>
      </c>
      <c r="D40" s="86">
        <f>'5.1.1 sz. mell Önk.köt.'!D41+'5.2 sz. mell-Hivatal'!D13+'5.3 sz. mell-Óvoda'!D13+'13. sz. mell-Műv.Ház'!D13</f>
        <v>0</v>
      </c>
      <c r="E40" s="86">
        <f>'5.1.1 sz. mell Önk.köt.'!E41+'5.2 sz. mell-Hivatal'!E13+'5.3 sz. mell-Óvoda'!E13+'13. sz. mell-Műv.Ház'!E13</f>
        <v>0</v>
      </c>
      <c r="F40" s="86">
        <f>'5.1.1 sz. mell Önk.köt.'!F41+'5.2 sz. mell-Hivatal'!F13+'5.3 sz. mell-Óvoda'!F13+'13. sz. mell-Műv.Ház'!F13</f>
        <v>2088247</v>
      </c>
      <c r="G40" s="86">
        <f>'5.1.1 sz. mell Önk.köt.'!G41+'5.2 sz. mell-Hivatal'!G13+'5.3 sz. mell-Óvoda'!G13+'13. sz. mell-Műv.Ház'!G13</f>
        <v>9638247</v>
      </c>
    </row>
    <row r="41" spans="1:7" s="156" customFormat="1" ht="12" customHeight="1">
      <c r="A41" s="12" t="s">
        <v>99</v>
      </c>
      <c r="B41" s="158" t="s">
        <v>184</v>
      </c>
      <c r="C41" s="86">
        <f>'5.1.1 sz. mell Önk.köt.'!C42+'5.2 sz. mell-Hivatal'!C14+'5.3 sz. mell-Óvoda'!C14+'13. sz. mell-Műv.Ház'!C14</f>
        <v>4917000</v>
      </c>
      <c r="D41" s="86">
        <f>'5.1.1 sz. mell Önk.köt.'!D42+'5.2 sz. mell-Hivatal'!D14+'5.3 sz. mell-Óvoda'!D14+'13. sz. mell-Műv.Ház'!D14</f>
        <v>111500</v>
      </c>
      <c r="E41" s="86">
        <f>'5.1.1 sz. mell Önk.köt.'!E42+'5.2 sz. mell-Hivatal'!E14+'5.3 sz. mell-Óvoda'!E14+'13. sz. mell-Műv.Ház'!E14</f>
        <v>0</v>
      </c>
      <c r="F41" s="86">
        <f>'5.1.1 sz. mell Önk.köt.'!F42+'5.2 sz. mell-Hivatal'!F14+'5.3 sz. mell-Óvoda'!F14+'13. sz. mell-Műv.Ház'!F14</f>
        <v>563827</v>
      </c>
      <c r="G41" s="86">
        <f>'5.1.1 sz. mell Önk.köt.'!G42+'5.2 sz. mell-Hivatal'!G14+'5.3 sz. mell-Óvoda'!G14+'13. sz. mell-Műv.Ház'!G14</f>
        <v>5592327</v>
      </c>
    </row>
    <row r="42" spans="1:7" s="156" customFormat="1" ht="12" customHeight="1" thickBot="1">
      <c r="A42" s="14" t="s">
        <v>100</v>
      </c>
      <c r="B42" s="159" t="s">
        <v>185</v>
      </c>
      <c r="C42" s="88">
        <f>'5.1.1 sz. mell Önk.köt.'!C43+'5.2 sz. mell-Hivatal'!C15+'5.3 sz. mell-Óvoda'!C15+'13. sz. mell-Műv.Ház'!C15</f>
        <v>0</v>
      </c>
      <c r="D42" s="88">
        <f>'5.1.1 sz. mell Önk.köt.'!D43+'5.2 sz. mell-Hivatal'!D15+'5.3 sz. mell-Óvoda'!D15+'13. sz. mell-Műv.Ház'!D15</f>
        <v>4320000</v>
      </c>
      <c r="E42" s="88">
        <f>'5.1.1 sz. mell Önk.köt.'!E43+'5.2 sz. mell-Hivatal'!E15+'5.3 sz. mell-Óvoda'!E15+'13. sz. mell-Műv.Ház'!E15</f>
        <v>-2707000</v>
      </c>
      <c r="F42" s="88">
        <f>'5.1.1 sz. mell Önk.köt.'!F43+'5.2 sz. mell-Hivatal'!F15+'5.3 sz. mell-Óvoda'!F15+'13. sz. mell-Műv.Ház'!F15</f>
        <v>7534000</v>
      </c>
      <c r="G42" s="88">
        <f>'5.1.1 sz. mell Önk.köt.'!G43+'5.2 sz. mell-Hivatal'!G15+'5.3 sz. mell-Óvoda'!G15+'13. sz. mell-Műv.Ház'!G15</f>
        <v>9147000</v>
      </c>
    </row>
    <row r="43" spans="1:7" s="156" customFormat="1" ht="12" customHeight="1">
      <c r="A43" s="15" t="s">
        <v>101</v>
      </c>
      <c r="B43" s="334" t="s">
        <v>186</v>
      </c>
      <c r="C43" s="85">
        <f>'5.1.1 sz. mell Önk.köt.'!C44+'5.2 sz. mell-Hivatal'!C16+'5.3 sz. mell-Óvoda'!C16+'13. sz. mell-Műv.Ház'!C16</f>
        <v>0</v>
      </c>
      <c r="D43" s="85">
        <f>'5.1.1 sz. mell Önk.köt.'!D44+'5.2 sz. mell-Hivatal'!D16+'5.3 sz. mell-Óvoda'!D16+'13. sz. mell-Műv.Ház'!D16</f>
        <v>0</v>
      </c>
      <c r="E43" s="85">
        <f>'5.1.1 sz. mell Önk.köt.'!E44+'5.2 sz. mell-Hivatal'!E16+'5.3 sz. mell-Óvoda'!E16+'13. sz. mell-Műv.Ház'!E16</f>
        <v>0</v>
      </c>
      <c r="F43" s="85">
        <f>'5.1.1 sz. mell Önk.köt.'!F44+'5.2 sz. mell-Hivatal'!F16+'5.3 sz. mell-Óvoda'!F16+'13. sz. mell-Műv.Ház'!F16</f>
        <v>0</v>
      </c>
      <c r="G43" s="85">
        <f>'5.1.1 sz. mell Önk.köt.'!G44+'5.2 sz. mell-Hivatal'!G16+'5.3 sz. mell-Óvoda'!G16+'13. sz. mell-Műv.Ház'!G16</f>
        <v>0</v>
      </c>
    </row>
    <row r="44" spans="1:7" s="156" customFormat="1" ht="12" customHeight="1">
      <c r="A44" s="12" t="s">
        <v>177</v>
      </c>
      <c r="B44" s="158" t="s">
        <v>187</v>
      </c>
      <c r="C44" s="89">
        <f>'5.1.1 sz. mell Önk.köt.'!C45+'5.2 sz. mell-Hivatal'!C17+'5.3 sz. mell-Óvoda'!C17+'13. sz. mell-Műv.Ház'!C17</f>
        <v>0</v>
      </c>
      <c r="D44" s="89">
        <f>'5.1.1 sz. mell Önk.köt.'!D45+'5.2 sz. mell-Hivatal'!D17+'5.3 sz. mell-Óvoda'!D17+'13. sz. mell-Műv.Ház'!D17</f>
        <v>0</v>
      </c>
      <c r="E44" s="89">
        <f>'5.1.1 sz. mell Önk.köt.'!E45+'5.2 sz. mell-Hivatal'!E17+'5.3 sz. mell-Óvoda'!E17+'13. sz. mell-Műv.Ház'!E17</f>
        <v>0</v>
      </c>
      <c r="F44" s="89">
        <f>'5.1.1 sz. mell Önk.köt.'!F45+'5.2 sz. mell-Hivatal'!F17+'5.3 sz. mell-Óvoda'!F17+'13. sz. mell-Műv.Ház'!F17</f>
        <v>0</v>
      </c>
      <c r="G44" s="89">
        <f>'5.1.1 sz. mell Önk.köt.'!G45+'5.2 sz. mell-Hivatal'!G17+'5.3 sz. mell-Óvoda'!G17+'13. sz. mell-Műv.Ház'!G17</f>
        <v>0</v>
      </c>
    </row>
    <row r="45" spans="1:7" s="156" customFormat="1" ht="12" customHeight="1" thickBot="1">
      <c r="A45" s="14" t="s">
        <v>178</v>
      </c>
      <c r="B45" s="159" t="s">
        <v>188</v>
      </c>
      <c r="C45" s="146">
        <f>'5.1.1 sz. mell Önk.köt.'!C46+'5.2 sz. mell-Hivatal'!C18+'5.3 sz. mell-Óvoda'!C18+'13. sz. mell-Műv.Ház'!C18</f>
        <v>0</v>
      </c>
      <c r="D45" s="146">
        <f>'5.1.1 sz. mell Önk.köt.'!D46+'5.2 sz. mell-Hivatal'!D18+'5.3 sz. mell-Óvoda'!D18+'13. sz. mell-Műv.Ház'!D18</f>
        <v>0</v>
      </c>
      <c r="E45" s="146">
        <f>'5.1.1 sz. mell Önk.köt.'!E46+'5.2 sz. mell-Hivatal'!E18+'5.3 sz. mell-Óvoda'!E18+'13. sz. mell-Műv.Ház'!E18</f>
        <v>0</v>
      </c>
      <c r="F45" s="146">
        <f>'5.1.1 sz. mell Önk.köt.'!F46+'5.2 sz. mell-Hivatal'!F18+'5.3 sz. mell-Óvoda'!F18+'13. sz. mell-Műv.Ház'!F18</f>
        <v>0</v>
      </c>
      <c r="G45" s="146">
        <f>SUM(C45:F45)</f>
        <v>0</v>
      </c>
    </row>
    <row r="46" spans="1:7" s="156" customFormat="1" ht="12" customHeight="1" thickBot="1">
      <c r="A46" s="18" t="s">
        <v>11</v>
      </c>
      <c r="B46" s="19" t="s">
        <v>189</v>
      </c>
      <c r="C46" s="84">
        <f>SUM(C47:C51)</f>
        <v>0</v>
      </c>
      <c r="D46" s="84">
        <f>SUM(D47:D51)</f>
        <v>0</v>
      </c>
      <c r="E46" s="84">
        <f>SUM(E47:E51)</f>
        <v>0</v>
      </c>
      <c r="F46" s="84">
        <f>SUM(F47:F51)</f>
        <v>476087</v>
      </c>
      <c r="G46" s="84">
        <f>SUM(C46:F46)</f>
        <v>476087</v>
      </c>
    </row>
    <row r="47" spans="1:7" s="156" customFormat="1" ht="12" customHeight="1">
      <c r="A47" s="13" t="s">
        <v>59</v>
      </c>
      <c r="B47" s="157" t="s">
        <v>193</v>
      </c>
      <c r="C47" s="197">
        <f>'5.1.1 sz. mell Önk.köt.'!C48</f>
        <v>0</v>
      </c>
      <c r="D47" s="197">
        <f>'5.1.1 sz. mell Önk.köt.'!D48</f>
        <v>0</v>
      </c>
      <c r="E47" s="197">
        <f>'5.1.1 sz. mell Önk.köt.'!E48</f>
        <v>0</v>
      </c>
      <c r="F47" s="197">
        <f>'5.1.1 sz. mell Önk.köt.'!F48</f>
        <v>0</v>
      </c>
      <c r="G47" s="197">
        <f>SUM(C47:F47)</f>
        <v>0</v>
      </c>
    </row>
    <row r="48" spans="1:7" s="156" customFormat="1" ht="12" customHeight="1">
      <c r="A48" s="12" t="s">
        <v>60</v>
      </c>
      <c r="B48" s="158" t="s">
        <v>194</v>
      </c>
      <c r="C48" s="89">
        <f>'5.1.1 sz. mell Önk.köt.'!C49</f>
        <v>0</v>
      </c>
      <c r="D48" s="89">
        <f>'5.1.1 sz. mell Önk.köt.'!D49</f>
        <v>0</v>
      </c>
      <c r="E48" s="89">
        <f>'5.1.1 sz. mell Önk.köt.'!E49</f>
        <v>0</v>
      </c>
      <c r="F48" s="89">
        <f>'5.1.1 sz. mell Önk.köt.'!F49</f>
        <v>0</v>
      </c>
      <c r="G48" s="89">
        <f>SUM(C48:F48)</f>
        <v>0</v>
      </c>
    </row>
    <row r="49" spans="1:7" s="156" customFormat="1" ht="12" customHeight="1">
      <c r="A49" s="12" t="s">
        <v>190</v>
      </c>
      <c r="B49" s="158" t="s">
        <v>195</v>
      </c>
      <c r="C49" s="89">
        <f>'5.1.1 sz. mell Önk.köt.'!C50</f>
        <v>0</v>
      </c>
      <c r="D49" s="89">
        <f>'5.1.1 sz. mell Önk.köt.'!D50</f>
        <v>0</v>
      </c>
      <c r="E49" s="89">
        <f>'5.1.1 sz. mell Önk.köt.'!E50</f>
        <v>0</v>
      </c>
      <c r="F49" s="89">
        <f>'5.1.1 sz. mell Önk.köt.'!F50</f>
        <v>0</v>
      </c>
      <c r="G49" s="89">
        <f>SUM(C49:F49)</f>
        <v>0</v>
      </c>
    </row>
    <row r="50" spans="1:7" s="156" customFormat="1" ht="12" customHeight="1">
      <c r="A50" s="12" t="s">
        <v>191</v>
      </c>
      <c r="B50" s="158" t="s">
        <v>196</v>
      </c>
      <c r="C50" s="89">
        <f>'5.1.1 sz. mell Önk.köt.'!C51</f>
        <v>0</v>
      </c>
      <c r="D50" s="89">
        <f>'5.1.1 sz. mell Önk.köt.'!D51</f>
        <v>0</v>
      </c>
      <c r="E50" s="89">
        <f>'5.1.1 sz. mell Önk.köt.'!E51</f>
        <v>0</v>
      </c>
      <c r="F50" s="89">
        <f>'5.1.1 sz. mell Önk.köt.'!F51</f>
        <v>0</v>
      </c>
      <c r="G50" s="89">
        <f>'5.1.1 sz. mell Önk.köt.'!G51</f>
        <v>0</v>
      </c>
    </row>
    <row r="51" spans="1:7" s="156" customFormat="1" ht="12" customHeight="1" thickBot="1">
      <c r="A51" s="14" t="s">
        <v>192</v>
      </c>
      <c r="B51" s="159" t="s">
        <v>197</v>
      </c>
      <c r="C51" s="146">
        <f>'5.1.1 sz. mell Önk.köt.'!C52</f>
        <v>0</v>
      </c>
      <c r="D51" s="146">
        <f>'5.1.1 sz. mell Önk.köt.'!D52</f>
        <v>0</v>
      </c>
      <c r="E51" s="146">
        <f>'5.1.1 sz. mell Önk.köt.'!E52</f>
        <v>0</v>
      </c>
      <c r="F51" s="146">
        <f>'5.1.1 sz. mell Önk.köt.'!F52</f>
        <v>476087</v>
      </c>
      <c r="G51" s="146">
        <f>SUM(C51:F51)</f>
        <v>476087</v>
      </c>
    </row>
    <row r="52" spans="1:7" s="156" customFormat="1" ht="12" customHeight="1" thickBot="1">
      <c r="A52" s="18" t="s">
        <v>102</v>
      </c>
      <c r="B52" s="19" t="s">
        <v>198</v>
      </c>
      <c r="C52" s="84">
        <f>SUM(C53:C55)</f>
        <v>0</v>
      </c>
      <c r="D52" s="84">
        <f>SUM(D53:D55)</f>
        <v>0</v>
      </c>
      <c r="E52" s="84">
        <f>SUM(E53:E55)</f>
        <v>0</v>
      </c>
      <c r="F52" s="84">
        <f>SUM(F53:F55)</f>
        <v>0</v>
      </c>
      <c r="G52" s="84">
        <f>SUM(C52:F52)</f>
        <v>0</v>
      </c>
    </row>
    <row r="53" spans="1:7" s="156" customFormat="1" ht="12" customHeight="1">
      <c r="A53" s="13" t="s">
        <v>61</v>
      </c>
      <c r="B53" s="157" t="s">
        <v>199</v>
      </c>
      <c r="C53" s="87">
        <f>'5.1.1 sz. mell Önk.köt.'!C54</f>
        <v>0</v>
      </c>
      <c r="D53" s="87">
        <f>'5.1.1 sz. mell Önk.köt.'!D54</f>
        <v>0</v>
      </c>
      <c r="E53" s="87">
        <f>'5.1.1 sz. mell Önk.köt.'!E54</f>
        <v>0</v>
      </c>
      <c r="F53" s="87">
        <f>'5.1.1 sz. mell Önk.köt.'!F54</f>
        <v>0</v>
      </c>
      <c r="G53" s="87">
        <f>SUM(C53:F53)</f>
        <v>0</v>
      </c>
    </row>
    <row r="54" spans="1:7" s="156" customFormat="1" ht="12" customHeight="1">
      <c r="A54" s="12" t="s">
        <v>62</v>
      </c>
      <c r="B54" s="158" t="s">
        <v>200</v>
      </c>
      <c r="C54" s="86">
        <f>'5.1.1 sz. mell Önk.köt.'!C55</f>
        <v>0</v>
      </c>
      <c r="D54" s="86">
        <f>'5.1.1 sz. mell Önk.köt.'!D55</f>
        <v>0</v>
      </c>
      <c r="E54" s="86">
        <f>'5.1.1 sz. mell Önk.köt.'!E55</f>
        <v>0</v>
      </c>
      <c r="F54" s="86">
        <f>'5.1.1 sz. mell Önk.köt.'!F55</f>
        <v>0</v>
      </c>
      <c r="G54" s="86">
        <f>SUM(C54:F54)</f>
        <v>0</v>
      </c>
    </row>
    <row r="55" spans="1:7" s="156" customFormat="1" ht="12" customHeight="1">
      <c r="A55" s="12" t="s">
        <v>203</v>
      </c>
      <c r="B55" s="158" t="s">
        <v>201</v>
      </c>
      <c r="C55" s="86">
        <f>'5.1.1 sz. mell Önk.köt.'!C56</f>
        <v>0</v>
      </c>
      <c r="D55" s="86">
        <f>'5.1.1 sz. mell Önk.köt.'!D56</f>
        <v>0</v>
      </c>
      <c r="E55" s="86">
        <f>'5.1.1 sz. mell Önk.köt.'!E56</f>
        <v>0</v>
      </c>
      <c r="F55" s="86">
        <f>'5.1.1 sz. mell Önk.köt.'!F56</f>
        <v>0</v>
      </c>
      <c r="G55" s="86">
        <f>'5.1.1 sz. mell Önk.köt.'!G56</f>
        <v>0</v>
      </c>
    </row>
    <row r="56" spans="1:7" s="156" customFormat="1" ht="12" customHeight="1" thickBot="1">
      <c r="A56" s="14" t="s">
        <v>204</v>
      </c>
      <c r="B56" s="159" t="s">
        <v>202</v>
      </c>
      <c r="C56" s="88">
        <f>'5.1.1 sz. mell Önk.köt.'!C57</f>
        <v>0</v>
      </c>
      <c r="D56" s="88">
        <f>'5.1.1 sz. mell Önk.köt.'!D57</f>
        <v>0</v>
      </c>
      <c r="E56" s="88">
        <f>'5.1.1 sz. mell Önk.köt.'!E57</f>
        <v>0</v>
      </c>
      <c r="F56" s="88">
        <f>'5.1.1 sz. mell Önk.köt.'!F57</f>
        <v>0</v>
      </c>
      <c r="G56" s="88">
        <f>'5.1.1 sz. mell Önk.köt.'!G57</f>
        <v>0</v>
      </c>
    </row>
    <row r="57" spans="1:7" s="156" customFormat="1" ht="12" customHeight="1" thickBot="1">
      <c r="A57" s="18" t="s">
        <v>13</v>
      </c>
      <c r="B57" s="79" t="s">
        <v>205</v>
      </c>
      <c r="C57" s="84">
        <f>SUM(C58:C60)</f>
        <v>0</v>
      </c>
      <c r="D57" s="84">
        <f>SUM(D58:D60)</f>
        <v>13218691</v>
      </c>
      <c r="E57" s="84">
        <f>SUM(E58:E60)</f>
        <v>-13218691</v>
      </c>
      <c r="F57" s="84">
        <f>SUM(F58:F60)</f>
        <v>0</v>
      </c>
      <c r="G57" s="84">
        <f>SUM(G58:G60)</f>
        <v>0</v>
      </c>
    </row>
    <row r="58" spans="1:7" s="156" customFormat="1" ht="12" customHeight="1" thickBot="1">
      <c r="A58" s="335" t="s">
        <v>103</v>
      </c>
      <c r="B58" s="336" t="s">
        <v>207</v>
      </c>
      <c r="C58" s="242">
        <f>'5.1.1 sz. mell Önk.köt.'!C59</f>
        <v>0</v>
      </c>
      <c r="D58" s="242">
        <f>'5.1.1 sz. mell Önk.köt.'!D59</f>
        <v>0</v>
      </c>
      <c r="E58" s="242">
        <f>'5.1.1 sz. mell Önk.köt.'!E59</f>
        <v>0</v>
      </c>
      <c r="F58" s="242">
        <f>'5.1.1 sz. mell Önk.köt.'!F59</f>
        <v>0</v>
      </c>
      <c r="G58" s="242">
        <f>'5.1.1 sz. mell Önk.köt.'!G59</f>
        <v>0</v>
      </c>
    </row>
    <row r="59" spans="1:7" s="156" customFormat="1" ht="12" customHeight="1">
      <c r="A59" s="13" t="s">
        <v>104</v>
      </c>
      <c r="B59" s="157" t="s">
        <v>362</v>
      </c>
      <c r="C59" s="197">
        <f>'5.1.1 sz. mell Önk.köt.'!C60</f>
        <v>0</v>
      </c>
      <c r="D59" s="197">
        <f>'5.1.1 sz. mell Önk.köt.'!D60</f>
        <v>0</v>
      </c>
      <c r="E59" s="197">
        <f>'5.1.1 sz. mell Önk.köt.'!E60</f>
        <v>0</v>
      </c>
      <c r="F59" s="197">
        <f>'5.1.1 sz. mell Önk.köt.'!F60</f>
        <v>0</v>
      </c>
      <c r="G59" s="197">
        <f>'5.1.1 sz. mell Önk.köt.'!G60</f>
        <v>0</v>
      </c>
    </row>
    <row r="60" spans="1:7" s="156" customFormat="1" ht="12" customHeight="1">
      <c r="A60" s="12" t="s">
        <v>126</v>
      </c>
      <c r="B60" s="158" t="s">
        <v>208</v>
      </c>
      <c r="C60" s="89">
        <f>'5.1.1 sz. mell Önk.köt.'!C61</f>
        <v>0</v>
      </c>
      <c r="D60" s="89">
        <f>'5.1.1 sz. mell Önk.köt.'!D61</f>
        <v>13218691</v>
      </c>
      <c r="E60" s="89">
        <f>'5.1.1 sz. mell Önk.köt.'!E61</f>
        <v>-13218691</v>
      </c>
      <c r="F60" s="89">
        <f>'5.1.1 sz. mell Önk.köt.'!F61</f>
        <v>0</v>
      </c>
      <c r="G60" s="89">
        <f>'5.1.1 sz. mell Önk.köt.'!G61</f>
        <v>0</v>
      </c>
    </row>
    <row r="61" spans="1:7" s="156" customFormat="1" ht="12" customHeight="1" thickBot="1">
      <c r="A61" s="14" t="s">
        <v>206</v>
      </c>
      <c r="B61" s="159" t="s">
        <v>209</v>
      </c>
      <c r="C61" s="89">
        <f>'5.1.1 sz. mell Önk.köt.'!C62</f>
        <v>0</v>
      </c>
      <c r="D61" s="89">
        <f>'5.1.1 sz. mell Önk.köt.'!D62</f>
        <v>0</v>
      </c>
      <c r="E61" s="89">
        <f>'5.1.1 sz. mell Önk.köt.'!E62</f>
        <v>0</v>
      </c>
      <c r="F61" s="89">
        <f>'5.1.1 sz. mell Önk.köt.'!F62</f>
        <v>0</v>
      </c>
      <c r="G61" s="89">
        <f>'5.1.1 sz. mell Önk.köt.'!G62</f>
        <v>0</v>
      </c>
    </row>
    <row r="62" spans="1:7" s="156" customFormat="1" ht="12" customHeight="1" thickBot="1">
      <c r="A62" s="18" t="s">
        <v>14</v>
      </c>
      <c r="B62" s="19" t="s">
        <v>210</v>
      </c>
      <c r="C62" s="90">
        <f>+C7+C14+C21+C28+C35+C46+C52+C57</f>
        <v>274330420</v>
      </c>
      <c r="D62" s="90">
        <f>+D7+D14+D21+D28+D35+D46+D52+D57</f>
        <v>46039458</v>
      </c>
      <c r="E62" s="90">
        <f>+E7+E14+E21+E28+E35+E46+E52+E57</f>
        <v>-11741891</v>
      </c>
      <c r="F62" s="90">
        <f>+F7+F14+F21+F28+F35+F46+F52+F57</f>
        <v>18459284</v>
      </c>
      <c r="G62" s="90">
        <f>+G7+G14+G21+G28+G35+G46+G52+G57</f>
        <v>327087271</v>
      </c>
    </row>
    <row r="63" spans="1:7" s="156" customFormat="1" ht="12" customHeight="1" thickBot="1">
      <c r="A63" s="160" t="s">
        <v>211</v>
      </c>
      <c r="B63" s="79" t="s">
        <v>212</v>
      </c>
      <c r="C63" s="84">
        <f>SUM(C64:C66)</f>
        <v>0</v>
      </c>
      <c r="D63" s="84">
        <f>SUM(D64:D66)</f>
        <v>0</v>
      </c>
      <c r="E63" s="84">
        <f>SUM(E64:E66)</f>
        <v>0</v>
      </c>
      <c r="F63" s="84">
        <f>SUM(F64:F66)</f>
        <v>1925600</v>
      </c>
      <c r="G63" s="84">
        <f>SUM(G64:G66)</f>
        <v>1925600</v>
      </c>
    </row>
    <row r="64" spans="1:7" s="156" customFormat="1" ht="12" customHeight="1">
      <c r="A64" s="13" t="s">
        <v>245</v>
      </c>
      <c r="B64" s="157" t="s">
        <v>213</v>
      </c>
      <c r="C64" s="89">
        <f>'5.1.1 sz. mell Önk.köt.'!C65</f>
        <v>0</v>
      </c>
      <c r="D64" s="89">
        <f>'5.1.1 sz. mell Önk.köt.'!D65</f>
        <v>0</v>
      </c>
      <c r="E64" s="89">
        <f>'5.1.1 sz. mell Önk.köt.'!E65</f>
        <v>0</v>
      </c>
      <c r="F64" s="89">
        <f>'5.1.1 sz. mell Önk.köt.'!F65</f>
        <v>1925600</v>
      </c>
      <c r="G64" s="89">
        <f>'5.1.1 sz. mell Önk.köt.'!G65</f>
        <v>1925600</v>
      </c>
    </row>
    <row r="65" spans="1:7" s="156" customFormat="1" ht="12" customHeight="1">
      <c r="A65" s="12" t="s">
        <v>254</v>
      </c>
      <c r="B65" s="158" t="s">
        <v>214</v>
      </c>
      <c r="C65" s="89">
        <f>'5.1.1 sz. mell Önk.köt.'!C66</f>
        <v>0</v>
      </c>
      <c r="D65" s="89">
        <f>'5.1.1 sz. mell Önk.köt.'!D66</f>
        <v>0</v>
      </c>
      <c r="E65" s="89">
        <f>'5.1.1 sz. mell Önk.köt.'!E66</f>
        <v>0</v>
      </c>
      <c r="F65" s="89">
        <f>'5.1.1 sz. mell Önk.köt.'!F66</f>
        <v>0</v>
      </c>
      <c r="G65" s="89">
        <f>'5.1.1 sz. mell Önk.köt.'!G66</f>
        <v>0</v>
      </c>
    </row>
    <row r="66" spans="1:7" s="156" customFormat="1" ht="12" customHeight="1" thickBot="1">
      <c r="A66" s="14" t="s">
        <v>255</v>
      </c>
      <c r="B66" s="161" t="s">
        <v>215</v>
      </c>
      <c r="C66" s="89">
        <f>'5.1.1 sz. mell Önk.köt.'!C67</f>
        <v>0</v>
      </c>
      <c r="D66" s="89">
        <f>'5.1.1 sz. mell Önk.köt.'!D67</f>
        <v>0</v>
      </c>
      <c r="E66" s="89">
        <f>'5.1.1 sz. mell Önk.köt.'!E67</f>
        <v>0</v>
      </c>
      <c r="F66" s="89">
        <f>'5.1.1 sz. mell Önk.köt.'!F67</f>
        <v>0</v>
      </c>
      <c r="G66" s="89">
        <f>'5.1.1 sz. mell Önk.köt.'!G67</f>
        <v>0</v>
      </c>
    </row>
    <row r="67" spans="1:7" s="156" customFormat="1" ht="12" customHeight="1" thickBot="1">
      <c r="A67" s="160" t="s">
        <v>216</v>
      </c>
      <c r="B67" s="79" t="s">
        <v>217</v>
      </c>
      <c r="C67" s="84">
        <f>SUM(C68:C71)</f>
        <v>0</v>
      </c>
      <c r="D67" s="84">
        <f>SUM(D68:D71)</f>
        <v>0</v>
      </c>
      <c r="E67" s="84">
        <f>SUM(E68:E71)</f>
        <v>0</v>
      </c>
      <c r="F67" s="84">
        <f>SUM(F68:F71)</f>
        <v>0</v>
      </c>
      <c r="G67" s="84">
        <f>SUM(G68:G71)</f>
        <v>0</v>
      </c>
    </row>
    <row r="68" spans="1:7" s="156" customFormat="1" ht="12" customHeight="1">
      <c r="A68" s="13" t="s">
        <v>84</v>
      </c>
      <c r="B68" s="157" t="s">
        <v>218</v>
      </c>
      <c r="C68" s="89">
        <f>'5.1.1 sz. mell Önk.köt.'!C69</f>
        <v>0</v>
      </c>
      <c r="D68" s="89">
        <f>'5.1.1 sz. mell Önk.köt.'!D69</f>
        <v>0</v>
      </c>
      <c r="E68" s="89">
        <f>'5.1.1 sz. mell Önk.köt.'!E69</f>
        <v>0</v>
      </c>
      <c r="F68" s="89">
        <f>'5.1.1 sz. mell Önk.köt.'!F69</f>
        <v>0</v>
      </c>
      <c r="G68" s="89">
        <f>'5.1.1 sz. mell Önk.köt.'!G69</f>
        <v>0</v>
      </c>
    </row>
    <row r="69" spans="1:7" s="156" customFormat="1" ht="12" customHeight="1">
      <c r="A69" s="12" t="s">
        <v>85</v>
      </c>
      <c r="B69" s="158" t="s">
        <v>219</v>
      </c>
      <c r="C69" s="89">
        <f>'5.1.1 sz. mell Önk.köt.'!C70</f>
        <v>0</v>
      </c>
      <c r="D69" s="89">
        <f>'5.1.1 sz. mell Önk.köt.'!D70</f>
        <v>0</v>
      </c>
      <c r="E69" s="89">
        <f>'5.1.1 sz. mell Önk.köt.'!E70</f>
        <v>0</v>
      </c>
      <c r="F69" s="89">
        <f>'5.1.1 sz. mell Önk.köt.'!F70</f>
        <v>0</v>
      </c>
      <c r="G69" s="89">
        <f>'5.1.1 sz. mell Önk.köt.'!G70</f>
        <v>0</v>
      </c>
    </row>
    <row r="70" spans="1:7" s="156" customFormat="1" ht="12" customHeight="1">
      <c r="A70" s="12" t="s">
        <v>246</v>
      </c>
      <c r="B70" s="158" t="s">
        <v>220</v>
      </c>
      <c r="C70" s="89">
        <f>'5.1.1 sz. mell Önk.köt.'!C71</f>
        <v>0</v>
      </c>
      <c r="D70" s="89">
        <f>'5.1.1 sz. mell Önk.köt.'!D71</f>
        <v>0</v>
      </c>
      <c r="E70" s="89">
        <f>'5.1.1 sz. mell Önk.köt.'!E71</f>
        <v>0</v>
      </c>
      <c r="F70" s="89">
        <f>'5.1.1 sz. mell Önk.köt.'!F71</f>
        <v>0</v>
      </c>
      <c r="G70" s="89">
        <f>'5.1.1 sz. mell Önk.köt.'!G71</f>
        <v>0</v>
      </c>
    </row>
    <row r="71" spans="1:7" s="156" customFormat="1" ht="12" customHeight="1" thickBot="1">
      <c r="A71" s="14" t="s">
        <v>247</v>
      </c>
      <c r="B71" s="159" t="s">
        <v>221</v>
      </c>
      <c r="C71" s="89">
        <f>'5.1.1 sz. mell Önk.köt.'!C72</f>
        <v>0</v>
      </c>
      <c r="D71" s="89">
        <f>'5.1.1 sz. mell Önk.köt.'!D72</f>
        <v>0</v>
      </c>
      <c r="E71" s="89">
        <f>'5.1.1 sz. mell Önk.köt.'!E72</f>
        <v>0</v>
      </c>
      <c r="F71" s="89">
        <f>'5.1.1 sz. mell Önk.köt.'!F72</f>
        <v>0</v>
      </c>
      <c r="G71" s="89">
        <f>'5.1.1 sz. mell Önk.köt.'!G72</f>
        <v>0</v>
      </c>
    </row>
    <row r="72" spans="1:7" s="156" customFormat="1" ht="12" customHeight="1" thickBot="1">
      <c r="A72" s="160" t="s">
        <v>222</v>
      </c>
      <c r="B72" s="79" t="s">
        <v>223</v>
      </c>
      <c r="C72" s="84">
        <f>SUM(C73:C74)</f>
        <v>0</v>
      </c>
      <c r="D72" s="84">
        <f>SUM(D73:D74)</f>
        <v>91004639</v>
      </c>
      <c r="E72" s="84">
        <f>SUM(E73:E74)</f>
        <v>0</v>
      </c>
      <c r="F72" s="84">
        <f>SUM(F73:F74)</f>
        <v>0</v>
      </c>
      <c r="G72" s="84">
        <f>SUM(G73:G74)</f>
        <v>91004639</v>
      </c>
    </row>
    <row r="73" spans="1:7" s="156" customFormat="1" ht="12" customHeight="1">
      <c r="A73" s="13" t="s">
        <v>248</v>
      </c>
      <c r="B73" s="157" t="s">
        <v>224</v>
      </c>
      <c r="C73" s="89">
        <f>'5.1.1 sz. mell Önk.köt.'!C74</f>
        <v>0</v>
      </c>
      <c r="D73" s="89">
        <f>'5.1.1 sz. mell Önk.köt.'!D74+'5.2 sz. mell-Hivatal'!D37+'5.3 sz. mell-Óvoda'!D37+'13. sz. mell-Műv.Ház'!D37</f>
        <v>91004639</v>
      </c>
      <c r="E73" s="89">
        <f>'5.1.1 sz. mell Önk.köt.'!E74+'5.2 sz. mell-Hivatal'!E37+'5.3 sz. mell-Óvoda'!E37+'13. sz. mell-Műv.Ház'!E37</f>
        <v>0</v>
      </c>
      <c r="F73" s="89">
        <f>'5.1.1 sz. mell Önk.köt.'!F74+'5.2 sz. mell-Hivatal'!F37+'5.3 sz. mell-Óvoda'!F37+'13. sz. mell-Műv.Ház'!F37</f>
        <v>0</v>
      </c>
      <c r="G73" s="89">
        <f>'5.1.1 sz. mell Önk.köt.'!G74+'5.2 sz. mell-Hivatal'!G37+'5.3 sz. mell-Óvoda'!G37+'13. sz. mell-Műv.Ház'!G37</f>
        <v>91004639</v>
      </c>
    </row>
    <row r="74" spans="1:7" s="156" customFormat="1" ht="12" customHeight="1" thickBot="1">
      <c r="A74" s="14" t="s">
        <v>249</v>
      </c>
      <c r="B74" s="159" t="s">
        <v>225</v>
      </c>
      <c r="C74" s="89">
        <f>'5.1.1 sz. mell Önk.köt.'!C75</f>
        <v>0</v>
      </c>
      <c r="D74" s="89">
        <f>'5.1.1 sz. mell Önk.köt.'!D75</f>
        <v>0</v>
      </c>
      <c r="E74" s="89">
        <f>'5.1.1 sz. mell Önk.köt.'!E75</f>
        <v>0</v>
      </c>
      <c r="F74" s="89">
        <f>'5.1.1 sz. mell Önk.köt.'!F75</f>
        <v>0</v>
      </c>
      <c r="G74" s="89">
        <f>'5.1.1 sz. mell Önk.köt.'!G75</f>
        <v>0</v>
      </c>
    </row>
    <row r="75" spans="1:7" s="156" customFormat="1" ht="12" customHeight="1" thickBot="1">
      <c r="A75" s="160" t="s">
        <v>226</v>
      </c>
      <c r="B75" s="79" t="s">
        <v>370</v>
      </c>
      <c r="C75" s="84">
        <f>SUM(C76:C79)</f>
        <v>125926000</v>
      </c>
      <c r="D75" s="84">
        <f>SUM(D76:D79)</f>
        <v>430417</v>
      </c>
      <c r="E75" s="84">
        <f>SUM(E76:E79)</f>
        <v>-793147</v>
      </c>
      <c r="F75" s="84">
        <f>SUM(F76:F79)</f>
        <v>309165</v>
      </c>
      <c r="G75" s="84">
        <f>SUM(G76:G79)</f>
        <v>125872435</v>
      </c>
    </row>
    <row r="76" spans="1:7" s="156" customFormat="1" ht="12" customHeight="1">
      <c r="A76" s="13" t="s">
        <v>250</v>
      </c>
      <c r="B76" s="157" t="s">
        <v>228</v>
      </c>
      <c r="C76" s="89">
        <f>'5.1.1 sz. mell Önk.köt.'!C77</f>
        <v>0</v>
      </c>
      <c r="D76" s="89">
        <f>'5.1.1 sz. mell Önk.köt.'!D77</f>
        <v>0</v>
      </c>
      <c r="E76" s="89">
        <f>'5.1.1 sz. mell Önk.köt.'!E77</f>
        <v>0</v>
      </c>
      <c r="F76" s="89">
        <f>'5.1.1 sz. mell Önk.köt.'!F77</f>
        <v>0</v>
      </c>
      <c r="G76" s="89">
        <f>'5.1.1 sz. mell Önk.köt.'!G77</f>
        <v>0</v>
      </c>
    </row>
    <row r="77" spans="1:7" s="156" customFormat="1" ht="12" customHeight="1">
      <c r="A77" s="12" t="s">
        <v>251</v>
      </c>
      <c r="B77" s="158" t="s">
        <v>229</v>
      </c>
      <c r="C77" s="89">
        <f>'5.1.1 sz. mell Önk.köt.'!C78</f>
        <v>0</v>
      </c>
      <c r="D77" s="89">
        <f>'5.1.1 sz. mell Önk.köt.'!D78</f>
        <v>0</v>
      </c>
      <c r="E77" s="89">
        <f>'5.1.1 sz. mell Önk.köt.'!E78</f>
        <v>0</v>
      </c>
      <c r="F77" s="89">
        <f>'5.1.1 sz. mell Önk.köt.'!F78</f>
        <v>0</v>
      </c>
      <c r="G77" s="89">
        <f>'5.1.1 sz. mell Önk.köt.'!G78</f>
        <v>0</v>
      </c>
    </row>
    <row r="78" spans="1:7" s="156" customFormat="1" ht="12" customHeight="1">
      <c r="A78" s="12" t="s">
        <v>252</v>
      </c>
      <c r="B78" s="158" t="s">
        <v>230</v>
      </c>
      <c r="C78" s="89">
        <f>'5.1.1 sz. mell Önk.köt.'!C79</f>
        <v>0</v>
      </c>
      <c r="D78" s="89">
        <f>'5.1.1 sz. mell Önk.köt.'!D79</f>
        <v>0</v>
      </c>
      <c r="E78" s="89">
        <f>'5.1.1 sz. mell Önk.köt.'!E79</f>
        <v>0</v>
      </c>
      <c r="F78" s="89">
        <f>'5.1.1 sz. mell Önk.köt.'!F79</f>
        <v>0</v>
      </c>
      <c r="G78" s="89">
        <f>'5.1.1 sz. mell Önk.köt.'!G79</f>
        <v>0</v>
      </c>
    </row>
    <row r="79" spans="1:7" s="156" customFormat="1" ht="12" customHeight="1" thickBot="1">
      <c r="A79" s="12" t="s">
        <v>369</v>
      </c>
      <c r="B79" s="51" t="s">
        <v>351</v>
      </c>
      <c r="C79" s="89">
        <f>'5.2 sz. mell-Hivatal'!C39+'5.3 sz. mell-Óvoda'!C39+'13. sz. mell-Műv.Ház'!C39</f>
        <v>125926000</v>
      </c>
      <c r="D79" s="89">
        <f>'5.2 sz. mell-Hivatal'!D39+'5.3 sz. mell-Óvoda'!D39+'13. sz. mell-Műv.Ház'!D39</f>
        <v>430417</v>
      </c>
      <c r="E79" s="89">
        <f>'5.2 sz. mell-Hivatal'!E39+'5.3 sz. mell-Óvoda'!E39+'13. sz. mell-Műv.Ház'!E39</f>
        <v>-793147</v>
      </c>
      <c r="F79" s="89">
        <f>'5.2 sz. mell-Hivatal'!F39+'5.3 sz. mell-Óvoda'!F39+'13. sz. mell-Műv.Ház'!F39</f>
        <v>309165</v>
      </c>
      <c r="G79" s="89">
        <f>'5.2 sz. mell-Hivatal'!G39+'5.3 sz. mell-Óvoda'!G39+'13. sz. mell-Műv.Ház'!G39</f>
        <v>125872435</v>
      </c>
    </row>
    <row r="80" spans="1:7" s="156" customFormat="1" ht="12" customHeight="1" thickBot="1">
      <c r="A80" s="160" t="s">
        <v>231</v>
      </c>
      <c r="B80" s="79" t="s">
        <v>253</v>
      </c>
      <c r="C80" s="84">
        <f>SUM(C81:C84)</f>
        <v>0</v>
      </c>
      <c r="D80" s="84">
        <f>SUM(D81:D84)</f>
        <v>0</v>
      </c>
      <c r="E80" s="84">
        <f>SUM(E81:E84)</f>
        <v>0</v>
      </c>
      <c r="F80" s="84">
        <f>SUM(F81:F84)</f>
        <v>0</v>
      </c>
      <c r="G80" s="84">
        <f>SUM(G81:G84)</f>
        <v>0</v>
      </c>
    </row>
    <row r="81" spans="1:7" s="156" customFormat="1" ht="12" customHeight="1">
      <c r="A81" s="162" t="s">
        <v>232</v>
      </c>
      <c r="B81" s="157" t="s">
        <v>233</v>
      </c>
      <c r="C81" s="89">
        <f>'5.1.1 sz. mell Önk.köt.'!C81</f>
        <v>0</v>
      </c>
      <c r="D81" s="89">
        <f>'5.1.1 sz. mell Önk.köt.'!D81</f>
        <v>0</v>
      </c>
      <c r="E81" s="89">
        <f>'5.1.1 sz. mell Önk.köt.'!E81</f>
        <v>0</v>
      </c>
      <c r="F81" s="89">
        <f>'5.1.1 sz. mell Önk.köt.'!F81</f>
        <v>0</v>
      </c>
      <c r="G81" s="89">
        <f>'5.1.1 sz. mell Önk.köt.'!G81</f>
        <v>0</v>
      </c>
    </row>
    <row r="82" spans="1:7" s="156" customFormat="1" ht="12" customHeight="1">
      <c r="A82" s="163" t="s">
        <v>234</v>
      </c>
      <c r="B82" s="158" t="s">
        <v>235</v>
      </c>
      <c r="C82" s="89">
        <f>'5.1.1 sz. mell Önk.köt.'!C82</f>
        <v>0</v>
      </c>
      <c r="D82" s="89">
        <f>'5.1.1 sz. mell Önk.köt.'!D82</f>
        <v>0</v>
      </c>
      <c r="E82" s="89">
        <f>'5.1.1 sz. mell Önk.köt.'!E82</f>
        <v>0</v>
      </c>
      <c r="F82" s="89">
        <f>'5.1.1 sz. mell Önk.köt.'!F82</f>
        <v>0</v>
      </c>
      <c r="G82" s="89">
        <f>'5.1.1 sz. mell Önk.köt.'!G82</f>
        <v>0</v>
      </c>
    </row>
    <row r="83" spans="1:7" s="156" customFormat="1" ht="12" customHeight="1">
      <c r="A83" s="163" t="s">
        <v>236</v>
      </c>
      <c r="B83" s="158" t="s">
        <v>237</v>
      </c>
      <c r="C83" s="89">
        <f>'5.1.1 sz. mell Önk.köt.'!C83</f>
        <v>0</v>
      </c>
      <c r="D83" s="89">
        <f>'5.1.1 sz. mell Önk.köt.'!D83</f>
        <v>0</v>
      </c>
      <c r="E83" s="89">
        <f>'5.1.1 sz. mell Önk.köt.'!E83</f>
        <v>0</v>
      </c>
      <c r="F83" s="89">
        <f>'5.1.1 sz. mell Önk.köt.'!F83</f>
        <v>0</v>
      </c>
      <c r="G83" s="89">
        <f>'5.1.1 sz. mell Önk.köt.'!G83</f>
        <v>0</v>
      </c>
    </row>
    <row r="84" spans="1:7" s="156" customFormat="1" ht="12" customHeight="1" thickBot="1">
      <c r="A84" s="164" t="s">
        <v>238</v>
      </c>
      <c r="B84" s="159" t="s">
        <v>239</v>
      </c>
      <c r="C84" s="89">
        <f>'5.1.1 sz. mell Önk.köt.'!C84</f>
        <v>0</v>
      </c>
      <c r="D84" s="89">
        <f>'5.1.1 sz. mell Önk.köt.'!D84</f>
        <v>0</v>
      </c>
      <c r="E84" s="89">
        <f>'5.1.1 sz. mell Önk.köt.'!E84</f>
        <v>0</v>
      </c>
      <c r="F84" s="89">
        <f>'5.1.1 sz. mell Önk.köt.'!F84</f>
        <v>0</v>
      </c>
      <c r="G84" s="89">
        <f>'5.1.1 sz. mell Önk.köt.'!G84</f>
        <v>0</v>
      </c>
    </row>
    <row r="85" spans="1:7" s="156" customFormat="1" ht="13.5" customHeight="1" thickBot="1">
      <c r="A85" s="160" t="s">
        <v>240</v>
      </c>
      <c r="B85" s="79" t="s">
        <v>241</v>
      </c>
      <c r="C85" s="198">
        <f>'5.1.1 sz. mell Önk.köt.'!C85</f>
        <v>0</v>
      </c>
      <c r="D85" s="198">
        <f>'5.1.1 sz. mell Önk.köt.'!D85</f>
        <v>0</v>
      </c>
      <c r="E85" s="198">
        <f>'5.1.1 sz. mell Önk.köt.'!E85</f>
        <v>0</v>
      </c>
      <c r="F85" s="198">
        <f>'5.1.1 sz. mell Önk.köt.'!F85</f>
        <v>0</v>
      </c>
      <c r="G85" s="198">
        <f>'5.1.1 sz. mell Önk.köt.'!G85</f>
        <v>0</v>
      </c>
    </row>
    <row r="86" spans="1:7" s="156" customFormat="1" ht="15.75" customHeight="1" thickBot="1">
      <c r="A86" s="160" t="s">
        <v>242</v>
      </c>
      <c r="B86" s="165" t="s">
        <v>243</v>
      </c>
      <c r="C86" s="90">
        <f>+C63+C67+C72+C75+C80+C85</f>
        <v>125926000</v>
      </c>
      <c r="D86" s="90">
        <f>+D63+D67+D72+D75+D80+D85</f>
        <v>91435056</v>
      </c>
      <c r="E86" s="90">
        <f>+E63+E67+E72+E75+E80+E85</f>
        <v>-793147</v>
      </c>
      <c r="F86" s="90">
        <f>+F63+F67+F72+F75+F80+F85</f>
        <v>2234765</v>
      </c>
      <c r="G86" s="90">
        <f>+G63+G67+G72+G75+G80+G85</f>
        <v>218802674</v>
      </c>
    </row>
    <row r="87" spans="1:7" s="156" customFormat="1" ht="16.5" customHeight="1" thickBot="1">
      <c r="A87" s="166" t="s">
        <v>256</v>
      </c>
      <c r="B87" s="167" t="s">
        <v>244</v>
      </c>
      <c r="C87" s="90">
        <f>+C62+C86</f>
        <v>400256420</v>
      </c>
      <c r="D87" s="90">
        <f>+D62+D86</f>
        <v>137474514</v>
      </c>
      <c r="E87" s="90">
        <f>+E62+E86</f>
        <v>-12535038</v>
      </c>
      <c r="F87" s="90">
        <f>+F62+F86</f>
        <v>20694049</v>
      </c>
      <c r="G87" s="90">
        <f>+G62+G86</f>
        <v>545889945</v>
      </c>
    </row>
    <row r="88" spans="1:3" s="156" customFormat="1" ht="83.25" customHeight="1">
      <c r="A88" s="3"/>
      <c r="B88" s="4"/>
      <c r="C88" s="91"/>
    </row>
    <row r="89" spans="1:7" ht="16.5" customHeight="1">
      <c r="A89" s="343" t="s">
        <v>34</v>
      </c>
      <c r="B89" s="343"/>
      <c r="C89" s="343"/>
      <c r="D89" s="343"/>
      <c r="E89" s="343"/>
      <c r="F89" s="343"/>
      <c r="G89" s="343"/>
    </row>
    <row r="90" spans="1:7" s="168" customFormat="1" ht="16.5" customHeight="1" thickBot="1">
      <c r="A90" s="345" t="s">
        <v>87</v>
      </c>
      <c r="B90" s="345"/>
      <c r="G90" s="50" t="s">
        <v>448</v>
      </c>
    </row>
    <row r="91" spans="1:7" ht="37.5" customHeight="1" thickBot="1">
      <c r="A91" s="21" t="s">
        <v>51</v>
      </c>
      <c r="B91" s="22" t="s">
        <v>35</v>
      </c>
      <c r="C91" s="28" t="s">
        <v>383</v>
      </c>
      <c r="D91" s="28" t="s">
        <v>387</v>
      </c>
      <c r="E91" s="28" t="s">
        <v>444</v>
      </c>
      <c r="F91" s="28" t="s">
        <v>456</v>
      </c>
      <c r="G91" s="28" t="s">
        <v>384</v>
      </c>
    </row>
    <row r="92" spans="1:7" s="155" customFormat="1" ht="12" customHeight="1" thickBot="1">
      <c r="A92" s="25">
        <v>1</v>
      </c>
      <c r="B92" s="26">
        <v>2</v>
      </c>
      <c r="C92" s="27">
        <v>3</v>
      </c>
      <c r="D92" s="27">
        <v>4</v>
      </c>
      <c r="E92" s="27"/>
      <c r="F92" s="27"/>
      <c r="G92" s="27">
        <v>5</v>
      </c>
    </row>
    <row r="93" spans="1:7" ht="12" customHeight="1" thickBot="1">
      <c r="A93" s="20" t="s">
        <v>6</v>
      </c>
      <c r="B93" s="24" t="s">
        <v>259</v>
      </c>
      <c r="C93" s="83">
        <f>SUM(C94:C98)</f>
        <v>252807800.3</v>
      </c>
      <c r="D93" s="83">
        <f>SUM(D94:D98)</f>
        <v>47438554</v>
      </c>
      <c r="E93" s="83">
        <f>SUM(E94:E98)</f>
        <v>9407800</v>
      </c>
      <c r="F93" s="83">
        <f>SUM(F94:F98)</f>
        <v>15696315</v>
      </c>
      <c r="G93" s="83">
        <f>SUM(G94:G98)</f>
        <v>325350469.3</v>
      </c>
    </row>
    <row r="94" spans="1:7" ht="12" customHeight="1">
      <c r="A94" s="15" t="s">
        <v>63</v>
      </c>
      <c r="B94" s="8" t="s">
        <v>36</v>
      </c>
      <c r="C94" s="85">
        <f>'5.1.1 sz. mell Önk.köt.'!C92+'5.2 sz. mell-Hivatal'!C45+'5.3 sz. mell-Óvoda'!C45+'13. sz. mell-Műv.Ház'!C45</f>
        <v>119047700</v>
      </c>
      <c r="D94" s="85">
        <f>'5.1.1 sz. mell Önk.köt.'!D92+'5.2 sz. mell-Hivatal'!D45+'5.3 sz. mell-Óvoda'!D45+'13. sz. mell-Műv.Ház'!D45</f>
        <v>16082953</v>
      </c>
      <c r="E94" s="85">
        <f>'5.1.1 sz. mell Önk.köt.'!E92+'5.2 sz. mell-Hivatal'!E45+'5.3 sz. mell-Óvoda'!E45+'13. sz. mell-Műv.Ház'!E45</f>
        <v>-7621663</v>
      </c>
      <c r="F94" s="85">
        <f>'5.1.1 sz. mell Önk.köt.'!F92+'5.2 sz. mell-Hivatal'!F45+'5.3 sz. mell-Óvoda'!F45+'13. sz. mell-Műv.Ház'!F45</f>
        <v>3046001</v>
      </c>
      <c r="G94" s="85">
        <f>'5.1.1 sz. mell Önk.köt.'!G92+'5.2 sz. mell-Hivatal'!G45+'5.3 sz. mell-Óvoda'!G45+'13. sz. mell-Műv.Ház'!G45</f>
        <v>130554991</v>
      </c>
    </row>
    <row r="95" spans="1:7" ht="12" customHeight="1">
      <c r="A95" s="12" t="s">
        <v>64</v>
      </c>
      <c r="B95" s="6" t="s">
        <v>105</v>
      </c>
      <c r="C95" s="86">
        <f>'5.1.1 sz. mell Önk.köt.'!C93+'5.2 sz. mell-Hivatal'!C46+'5.3 sz. mell-Óvoda'!C46+'13. sz. mell-Műv.Ház'!C46</f>
        <v>33038560</v>
      </c>
      <c r="D95" s="86">
        <f>'5.1.1 sz. mell Önk.köt.'!D93+'5.2 sz. mell-Hivatal'!D46+'5.3 sz. mell-Óvoda'!D46+'13. sz. mell-Műv.Ház'!D46</f>
        <v>1244007</v>
      </c>
      <c r="E95" s="86">
        <f>'5.1.1 sz. mell Önk.köt.'!E93+'5.2 sz. mell-Hivatal'!E46+'5.3 sz. mell-Óvoda'!E46+'13. sz. mell-Műv.Ház'!E46</f>
        <v>-2014630</v>
      </c>
      <c r="F95" s="86">
        <f>'5.1.1 sz. mell Önk.köt.'!F93+'5.2 sz. mell-Hivatal'!F46+'5.3 sz. mell-Óvoda'!F46+'13. sz. mell-Műv.Ház'!F46</f>
        <v>975292</v>
      </c>
      <c r="G95" s="86">
        <f>'5.1.1 sz. mell Önk.köt.'!G93+'5.2 sz. mell-Hivatal'!G46+'5.3 sz. mell-Óvoda'!G46+'13. sz. mell-Műv.Ház'!G46</f>
        <v>33243229</v>
      </c>
    </row>
    <row r="96" spans="1:7" ht="12" customHeight="1">
      <c r="A96" s="12" t="s">
        <v>65</v>
      </c>
      <c r="B96" s="6" t="s">
        <v>82</v>
      </c>
      <c r="C96" s="88">
        <f>'5.1.1 sz. mell Önk.köt.'!C94+'5.2 sz. mell-Hivatal'!C47+'5.3 sz. mell-Óvoda'!C47+'13. sz. mell-Műv.Ház'!C47</f>
        <v>91165540.3</v>
      </c>
      <c r="D96" s="88">
        <f>'5.1.1 sz. mell Önk.köt.'!D94+'5.2 sz. mell-Hivatal'!D47+'5.3 sz. mell-Óvoda'!D47+'13. sz. mell-Műv.Ház'!D47</f>
        <v>20011538</v>
      </c>
      <c r="E96" s="88">
        <f>'5.1.1 sz. mell Önk.köt.'!E94+'5.2 sz. mell-Hivatal'!E47+'5.3 sz. mell-Óvoda'!E47+'13. sz. mell-Műv.Ház'!E47</f>
        <v>-1590907</v>
      </c>
      <c r="F96" s="88">
        <f>'5.1.1 sz. mell Önk.köt.'!F94+'5.2 sz. mell-Hivatal'!F47+'5.3 sz. mell-Óvoda'!F47+'13. sz. mell-Műv.Ház'!F47</f>
        <v>10341522</v>
      </c>
      <c r="G96" s="88">
        <f>'5.1.1 sz. mell Önk.köt.'!G94+'5.2 sz. mell-Hivatal'!G47+'5.3 sz. mell-Óvoda'!G47+'13. sz. mell-Műv.Ház'!G47</f>
        <v>119927693.3</v>
      </c>
    </row>
    <row r="97" spans="1:7" ht="12" customHeight="1">
      <c r="A97" s="12" t="s">
        <v>66</v>
      </c>
      <c r="B97" s="9" t="s">
        <v>106</v>
      </c>
      <c r="C97" s="88">
        <f>'5.1.1 sz. mell Önk.köt.'!C95+'5.2 sz. mell-Hivatal'!C48</f>
        <v>3000000</v>
      </c>
      <c r="D97" s="88">
        <f>'5.1.1 sz. mell Önk.köt.'!D95+'5.2 sz. mell-Hivatal'!D48</f>
        <v>1120800</v>
      </c>
      <c r="E97" s="88">
        <f>'5.1.1 sz. mell Önk.köt.'!E95+'5.2 sz. mell-Hivatal'!E48</f>
        <v>-165000</v>
      </c>
      <c r="F97" s="88">
        <f>'5.1.1 sz. mell Önk.köt.'!F95+'5.2 sz. mell-Hivatal'!F48</f>
        <v>1333500</v>
      </c>
      <c r="G97" s="88">
        <f>'5.1.1 sz. mell Önk.köt.'!G95+'5.2 sz. mell-Hivatal'!G48</f>
        <v>5289300</v>
      </c>
    </row>
    <row r="98" spans="1:7" ht="12" customHeight="1">
      <c r="A98" s="12" t="s">
        <v>74</v>
      </c>
      <c r="B98" s="17" t="s">
        <v>107</v>
      </c>
      <c r="C98" s="88">
        <f>'5.1.1 sz. mell Önk.köt.'!C96</f>
        <v>6556000</v>
      </c>
      <c r="D98" s="88">
        <f>'5.1.1 sz. mell Önk.köt.'!D96+'5.2 sz. mell-Hivatal'!D49+'5.3 sz. mell-Óvoda'!D49+'13. sz. mell-Műv.Ház'!D49</f>
        <v>8979256</v>
      </c>
      <c r="E98" s="88">
        <f>'5.1.1 sz. mell Önk.köt.'!E96+'5.2 sz. mell-Hivatal'!E49+'5.3 sz. mell-Óvoda'!E49+'13. sz. mell-Műv.Ház'!E49</f>
        <v>20800000</v>
      </c>
      <c r="F98" s="88">
        <f>'5.1.1 sz. mell Önk.köt.'!F96+'5.2 sz. mell-Hivatal'!F49+'5.3 sz. mell-Óvoda'!F49+'13. sz. mell-Műv.Ház'!F49</f>
        <v>0</v>
      </c>
      <c r="G98" s="88">
        <f>'5.1.1 sz. mell Önk.köt.'!G96+'5.2 sz. mell-Hivatal'!G49+'5.3 sz. mell-Óvoda'!G49+'13. sz. mell-Műv.Ház'!G49</f>
        <v>36335256</v>
      </c>
    </row>
    <row r="99" spans="1:7" ht="12" customHeight="1">
      <c r="A99" s="12" t="s">
        <v>67</v>
      </c>
      <c r="B99" s="6" t="s">
        <v>260</v>
      </c>
      <c r="C99" s="88">
        <f>'5.1.1 sz. mell Önk.köt.'!C97</f>
        <v>0</v>
      </c>
      <c r="D99" s="88">
        <f>'5.1.1 sz. mell Önk.köt.'!D97+'5.2 sz. mell-Hivatal'!D49+'5.3 sz. mell-Óvoda'!D49+'13. sz. mell-Műv.Ház'!D49</f>
        <v>9461256</v>
      </c>
      <c r="E99" s="88">
        <f>'5.1.1 sz. mell Önk.köt.'!E97+'5.2 sz. mell-Hivatal'!E49+'5.3 sz. mell-Óvoda'!E49+'13. sz. mell-Műv.Ház'!E49</f>
        <v>0</v>
      </c>
      <c r="F99" s="88">
        <f>'5.1.1 sz. mell Önk.köt.'!F97+'5.2 sz. mell-Hivatal'!F49+'5.3 sz. mell-Óvoda'!F49+'13. sz. mell-Műv.Ház'!F49</f>
        <v>0</v>
      </c>
      <c r="G99" s="88">
        <f>'5.1.1 sz. mell Önk.köt.'!G97+'5.2 sz. mell-Hivatal'!G49+'5.3 sz. mell-Óvoda'!G49+'13. sz. mell-Műv.Ház'!G49</f>
        <v>9461256</v>
      </c>
    </row>
    <row r="100" spans="1:7" ht="12" customHeight="1">
      <c r="A100" s="12" t="s">
        <v>68</v>
      </c>
      <c r="B100" s="52" t="s">
        <v>261</v>
      </c>
      <c r="C100" s="88">
        <f>'5.1.1 sz. mell Önk.köt.'!C98</f>
        <v>0</v>
      </c>
      <c r="D100" s="88">
        <f>'5.1.1 sz. mell Önk.köt.'!D98</f>
        <v>0</v>
      </c>
      <c r="E100" s="88">
        <f>'5.1.1 sz. mell Önk.köt.'!E98</f>
        <v>0</v>
      </c>
      <c r="F100" s="88">
        <f>'5.1.1 sz. mell Önk.köt.'!F98</f>
        <v>0</v>
      </c>
      <c r="G100" s="88">
        <f>'5.1.1 sz. mell Önk.köt.'!G98</f>
        <v>0</v>
      </c>
    </row>
    <row r="101" spans="1:7" ht="12" customHeight="1">
      <c r="A101" s="12" t="s">
        <v>75</v>
      </c>
      <c r="B101" s="53" t="s">
        <v>262</v>
      </c>
      <c r="C101" s="88">
        <f>'5.1.1 sz. mell Önk.köt.'!C99</f>
        <v>0</v>
      </c>
      <c r="D101" s="88">
        <f>'5.1.1 sz. mell Önk.köt.'!D99</f>
        <v>0</v>
      </c>
      <c r="E101" s="88">
        <f>'5.1.1 sz. mell Önk.köt.'!E99</f>
        <v>0</v>
      </c>
      <c r="F101" s="88">
        <f>'5.1.1 sz. mell Önk.köt.'!F99</f>
        <v>0</v>
      </c>
      <c r="G101" s="88">
        <f>'5.1.1 sz. mell Önk.köt.'!G99</f>
        <v>0</v>
      </c>
    </row>
    <row r="102" spans="1:7" ht="12" customHeight="1">
      <c r="A102" s="12" t="s">
        <v>76</v>
      </c>
      <c r="B102" s="53" t="s">
        <v>263</v>
      </c>
      <c r="C102" s="88">
        <f>'5.1.1 sz. mell Önk.köt.'!C100</f>
        <v>0</v>
      </c>
      <c r="D102" s="88">
        <f>'5.1.1 sz. mell Önk.köt.'!D100</f>
        <v>0</v>
      </c>
      <c r="E102" s="88">
        <f>'5.1.1 sz. mell Önk.köt.'!E100</f>
        <v>0</v>
      </c>
      <c r="F102" s="88">
        <f>'5.1.1 sz. mell Önk.köt.'!F100</f>
        <v>0</v>
      </c>
      <c r="G102" s="88">
        <f>'5.1.1 sz. mell Önk.köt.'!G100</f>
        <v>0</v>
      </c>
    </row>
    <row r="103" spans="1:7" ht="12" customHeight="1">
      <c r="A103" s="12" t="s">
        <v>77</v>
      </c>
      <c r="B103" s="52" t="s">
        <v>264</v>
      </c>
      <c r="C103" s="88">
        <f>'5.1.1 sz. mell Önk.köt.'!C101</f>
        <v>6406000</v>
      </c>
      <c r="D103" s="88">
        <f>'5.1.1 sz. mell Önk.köt.'!D101</f>
        <v>-1182000</v>
      </c>
      <c r="E103" s="88">
        <f>'5.1.1 sz. mell Önk.köt.'!E101</f>
        <v>0</v>
      </c>
      <c r="F103" s="88">
        <f>'5.1.1 sz. mell Önk.köt.'!F101</f>
        <v>0</v>
      </c>
      <c r="G103" s="88">
        <f>'5.1.1 sz. mell Önk.köt.'!G101</f>
        <v>5224000</v>
      </c>
    </row>
    <row r="104" spans="1:7" ht="12" customHeight="1">
      <c r="A104" s="12" t="s">
        <v>78</v>
      </c>
      <c r="B104" s="52" t="s">
        <v>265</v>
      </c>
      <c r="C104" s="88">
        <f>'5.1.1 sz. mell Önk.köt.'!C102</f>
        <v>0</v>
      </c>
      <c r="D104" s="88">
        <f>'5.1.1 sz. mell Önk.köt.'!D102</f>
        <v>0</v>
      </c>
      <c r="E104" s="88">
        <f>'5.1.1 sz. mell Önk.köt.'!E102</f>
        <v>0</v>
      </c>
      <c r="F104" s="88">
        <f>'5.1.1 sz. mell Önk.köt.'!F102</f>
        <v>0</v>
      </c>
      <c r="G104" s="88">
        <f>'5.1.1 sz. mell Önk.köt.'!G102</f>
        <v>0</v>
      </c>
    </row>
    <row r="105" spans="1:7" ht="12" customHeight="1">
      <c r="A105" s="12" t="s">
        <v>80</v>
      </c>
      <c r="B105" s="53" t="s">
        <v>266</v>
      </c>
      <c r="C105" s="88">
        <f>'5.1.1 sz. mell Önk.köt.'!C103</f>
        <v>0</v>
      </c>
      <c r="D105" s="88">
        <f>'5.1.1 sz. mell Önk.köt.'!D103</f>
        <v>0</v>
      </c>
      <c r="E105" s="88">
        <f>'5.1.1 sz. mell Önk.köt.'!E103</f>
        <v>0</v>
      </c>
      <c r="F105" s="88">
        <f>'5.1.1 sz. mell Önk.köt.'!F103</f>
        <v>0</v>
      </c>
      <c r="G105" s="88">
        <f>'5.1.1 sz. mell Önk.köt.'!G103</f>
        <v>0</v>
      </c>
    </row>
    <row r="106" spans="1:7" ht="12" customHeight="1">
      <c r="A106" s="11" t="s">
        <v>108</v>
      </c>
      <c r="B106" s="54" t="s">
        <v>267</v>
      </c>
      <c r="C106" s="88">
        <f>'5.1.1 sz. mell Önk.köt.'!C104</f>
        <v>0</v>
      </c>
      <c r="D106" s="88">
        <f>'5.1.1 sz. mell Önk.köt.'!D104</f>
        <v>0</v>
      </c>
      <c r="E106" s="88">
        <f>'5.1.1 sz. mell Önk.köt.'!E104</f>
        <v>0</v>
      </c>
      <c r="F106" s="88">
        <f>'5.1.1 sz. mell Önk.köt.'!F104</f>
        <v>0</v>
      </c>
      <c r="G106" s="88">
        <f>'5.1.1 sz. mell Önk.köt.'!G104</f>
        <v>0</v>
      </c>
    </row>
    <row r="107" spans="1:7" ht="12" customHeight="1">
      <c r="A107" s="12" t="s">
        <v>257</v>
      </c>
      <c r="B107" s="54" t="s">
        <v>268</v>
      </c>
      <c r="C107" s="88">
        <f>'5.1.1 sz. mell Önk.köt.'!C105</f>
        <v>0</v>
      </c>
      <c r="D107" s="88">
        <f>'5.1.1 sz. mell Önk.köt.'!D105</f>
        <v>0</v>
      </c>
      <c r="E107" s="88">
        <f>'5.1.1 sz. mell Önk.köt.'!E105</f>
        <v>0</v>
      </c>
      <c r="F107" s="88">
        <f>'5.1.1 sz. mell Önk.köt.'!F105</f>
        <v>0</v>
      </c>
      <c r="G107" s="88">
        <f>'5.1.1 sz. mell Önk.köt.'!G105</f>
        <v>0</v>
      </c>
    </row>
    <row r="108" spans="1:7" ht="12" customHeight="1" thickBot="1">
      <c r="A108" s="16" t="s">
        <v>258</v>
      </c>
      <c r="B108" s="55" t="s">
        <v>269</v>
      </c>
      <c r="C108" s="92">
        <f>'5.1.1 sz. mell Önk.köt.'!C106</f>
        <v>150000</v>
      </c>
      <c r="D108" s="92">
        <f>'5.1.1 sz. mell Önk.köt.'!D106</f>
        <v>700000</v>
      </c>
      <c r="E108" s="92">
        <f>'5.1.1 sz. mell Önk.köt.'!E106</f>
        <v>20800000</v>
      </c>
      <c r="F108" s="92">
        <f>'5.1.1 sz. mell Önk.köt.'!F106</f>
        <v>0</v>
      </c>
      <c r="G108" s="92">
        <f>'5.1.1 sz. mell Önk.köt.'!G106</f>
        <v>21650000</v>
      </c>
    </row>
    <row r="109" spans="1:7" ht="12" customHeight="1" thickBot="1">
      <c r="A109" s="18" t="s">
        <v>7</v>
      </c>
      <c r="B109" s="23" t="s">
        <v>270</v>
      </c>
      <c r="C109" s="84">
        <f>+C110+C112+C114</f>
        <v>6138750</v>
      </c>
      <c r="D109" s="84">
        <f>+D110+D112+D114</f>
        <v>71415663</v>
      </c>
      <c r="E109" s="84">
        <f>+E110+E112+E114</f>
        <v>-7405500</v>
      </c>
      <c r="F109" s="84">
        <f>+F110+F112+F114</f>
        <v>7100882</v>
      </c>
      <c r="G109" s="84">
        <f>+G110+G112+G114</f>
        <v>77249795</v>
      </c>
    </row>
    <row r="110" spans="1:7" ht="12" customHeight="1">
      <c r="A110" s="13" t="s">
        <v>69</v>
      </c>
      <c r="B110" s="6" t="s">
        <v>124</v>
      </c>
      <c r="C110" s="87">
        <f>'5.1.1 sz. mell Önk.köt.'!C108+'5.2 sz. mell-Hivatal'!C51+'5.3 sz. mell-Óvoda'!C51+'13. sz. mell-Műv.Ház'!C51</f>
        <v>6138750</v>
      </c>
      <c r="D110" s="87">
        <f>'5.1.1 sz. mell Önk.köt.'!D108+'5.2 sz. mell-Hivatal'!D51+'5.3 sz. mell-Óvoda'!D51+'13. sz. mell-Műv.Ház'!D51</f>
        <v>45925663</v>
      </c>
      <c r="E110" s="87">
        <f>'5.1.1 sz. mell Önk.köt.'!E108+'5.2 sz. mell-Hivatal'!E51+'5.3 sz. mell-Óvoda'!E51+'13. sz. mell-Műv.Ház'!E51</f>
        <v>-7740000</v>
      </c>
      <c r="F110" s="87">
        <f>'5.1.1 sz. mell Önk.köt.'!F108+'5.2 sz. mell-Hivatal'!F51+'5.3 sz. mell-Óvoda'!F51+'13. sz. mell-Műv.Ház'!F51</f>
        <v>7100882</v>
      </c>
      <c r="G110" s="87">
        <f>'5.1.1 sz. mell Önk.köt.'!G108+'5.2 sz. mell-Hivatal'!G51+'5.3 sz. mell-Óvoda'!G51+'13. sz. mell-Műv.Ház'!G51</f>
        <v>51425295</v>
      </c>
    </row>
    <row r="111" spans="1:7" ht="12" customHeight="1">
      <c r="A111" s="13" t="s">
        <v>70</v>
      </c>
      <c r="B111" s="10" t="s">
        <v>274</v>
      </c>
      <c r="C111" s="87">
        <f>'5.1.1 sz. mell Önk.köt.'!C109</f>
        <v>0</v>
      </c>
      <c r="D111" s="87">
        <f>'5.1.1 sz. mell Önk.köt.'!D109</f>
        <v>0</v>
      </c>
      <c r="E111" s="87">
        <f>'5.1.1 sz. mell Önk.köt.'!E109</f>
        <v>0</v>
      </c>
      <c r="F111" s="87">
        <f>'5.1.1 sz. mell Önk.köt.'!F109</f>
        <v>0</v>
      </c>
      <c r="G111" s="87">
        <f>'5.1.1 sz. mell Önk.köt.'!G109</f>
        <v>0</v>
      </c>
    </row>
    <row r="112" spans="1:7" ht="12" customHeight="1">
      <c r="A112" s="13" t="s">
        <v>71</v>
      </c>
      <c r="B112" s="10" t="s">
        <v>109</v>
      </c>
      <c r="C112" s="86">
        <f>'5.1.1 sz. mell Önk.köt.'!C110</f>
        <v>0</v>
      </c>
      <c r="D112" s="86">
        <f>'5.1.1 sz. mell Önk.köt.'!D110</f>
        <v>25490000</v>
      </c>
      <c r="E112" s="86">
        <f>'5.1.1 sz. mell Önk.köt.'!E110</f>
        <v>334500</v>
      </c>
      <c r="F112" s="86">
        <f>'5.1.1 sz. mell Önk.köt.'!F110</f>
        <v>0</v>
      </c>
      <c r="G112" s="86">
        <f>'5.1.1 sz. mell Önk.köt.'!G110</f>
        <v>25824500</v>
      </c>
    </row>
    <row r="113" spans="1:7" ht="12" customHeight="1">
      <c r="A113" s="13" t="s">
        <v>72</v>
      </c>
      <c r="B113" s="10" t="s">
        <v>275</v>
      </c>
      <c r="C113" s="77">
        <f>'5.1.1 sz. mell Önk.köt.'!C111</f>
        <v>0</v>
      </c>
      <c r="D113" s="77">
        <f>'5.1.1 sz. mell Önk.köt.'!D111</f>
        <v>0</v>
      </c>
      <c r="E113" s="77">
        <f>'5.1.1 sz. mell Önk.köt.'!E111</f>
        <v>0</v>
      </c>
      <c r="F113" s="77">
        <f>'5.1.1 sz. mell Önk.köt.'!F111</f>
        <v>0</v>
      </c>
      <c r="G113" s="77">
        <f>'5.1.1 sz. mell Önk.köt.'!G111</f>
        <v>0</v>
      </c>
    </row>
    <row r="114" spans="1:7" ht="12" customHeight="1">
      <c r="A114" s="13" t="s">
        <v>73</v>
      </c>
      <c r="B114" s="81" t="s">
        <v>127</v>
      </c>
      <c r="C114" s="77">
        <f>'5.1.1 sz. mell Önk.köt.'!C112</f>
        <v>0</v>
      </c>
      <c r="D114" s="77">
        <f>'5.1.1 sz. mell Önk.köt.'!D112</f>
        <v>0</v>
      </c>
      <c r="E114" s="77">
        <f>'5.1.1 sz. mell Önk.köt.'!E112</f>
        <v>0</v>
      </c>
      <c r="F114" s="77">
        <f>'5.1.1 sz. mell Önk.köt.'!F112</f>
        <v>0</v>
      </c>
      <c r="G114" s="77">
        <f>'5.1.1 sz. mell Önk.köt.'!G112</f>
        <v>0</v>
      </c>
    </row>
    <row r="115" spans="1:7" ht="12" customHeight="1">
      <c r="A115" s="13" t="s">
        <v>79</v>
      </c>
      <c r="B115" s="80" t="s">
        <v>363</v>
      </c>
      <c r="C115" s="77">
        <f>'5.1.1 sz. mell Önk.köt.'!C113</f>
        <v>0</v>
      </c>
      <c r="D115" s="77">
        <f>'5.1.1 sz. mell Önk.köt.'!D113</f>
        <v>0</v>
      </c>
      <c r="E115" s="77">
        <f>'5.1.1 sz. mell Önk.köt.'!E113</f>
        <v>0</v>
      </c>
      <c r="F115" s="77">
        <f>'5.1.1 sz. mell Önk.köt.'!F113</f>
        <v>0</v>
      </c>
      <c r="G115" s="77">
        <f>'5.1.1 sz. mell Önk.köt.'!G113</f>
        <v>0</v>
      </c>
    </row>
    <row r="116" spans="1:7" ht="12" customHeight="1">
      <c r="A116" s="13" t="s">
        <v>81</v>
      </c>
      <c r="B116" s="153" t="s">
        <v>280</v>
      </c>
      <c r="C116" s="77">
        <f>'5.1.1 sz. mell Önk.köt.'!C114</f>
        <v>0</v>
      </c>
      <c r="D116" s="77">
        <f>'5.1.1 sz. mell Önk.köt.'!D114</f>
        <v>0</v>
      </c>
      <c r="E116" s="77">
        <f>'5.1.1 sz. mell Önk.köt.'!E114</f>
        <v>0</v>
      </c>
      <c r="F116" s="77">
        <f>'5.1.1 sz. mell Önk.köt.'!F114</f>
        <v>0</v>
      </c>
      <c r="G116" s="77">
        <f>'5.1.1 sz. mell Önk.köt.'!G114</f>
        <v>0</v>
      </c>
    </row>
    <row r="117" spans="1:7" ht="15.75">
      <c r="A117" s="13" t="s">
        <v>110</v>
      </c>
      <c r="B117" s="53" t="s">
        <v>263</v>
      </c>
      <c r="C117" s="77">
        <f>'5.1.1 sz. mell Önk.köt.'!C115</f>
        <v>0</v>
      </c>
      <c r="D117" s="77">
        <f>'5.1.1 sz. mell Önk.köt.'!D115</f>
        <v>0</v>
      </c>
      <c r="E117" s="77">
        <f>'5.1.1 sz. mell Önk.köt.'!E115</f>
        <v>0</v>
      </c>
      <c r="F117" s="77">
        <f>'5.1.1 sz. mell Önk.köt.'!F115</f>
        <v>0</v>
      </c>
      <c r="G117" s="77">
        <f>'5.1.1 sz. mell Önk.köt.'!G115</f>
        <v>0</v>
      </c>
    </row>
    <row r="118" spans="1:7" ht="12" customHeight="1">
      <c r="A118" s="13" t="s">
        <v>111</v>
      </c>
      <c r="B118" s="53" t="s">
        <v>279</v>
      </c>
      <c r="C118" s="77">
        <f>'5.1.1 sz. mell Önk.köt.'!C116</f>
        <v>0</v>
      </c>
      <c r="D118" s="77">
        <f>'5.1.1 sz. mell Önk.köt.'!D116</f>
        <v>0</v>
      </c>
      <c r="E118" s="77">
        <f>'5.1.1 sz. mell Önk.köt.'!E116</f>
        <v>0</v>
      </c>
      <c r="F118" s="77">
        <f>'5.1.1 sz. mell Önk.köt.'!F116</f>
        <v>0</v>
      </c>
      <c r="G118" s="77">
        <f>'5.1.1 sz. mell Önk.köt.'!G116</f>
        <v>0</v>
      </c>
    </row>
    <row r="119" spans="1:7" ht="12" customHeight="1">
      <c r="A119" s="13" t="s">
        <v>112</v>
      </c>
      <c r="B119" s="53" t="s">
        <v>278</v>
      </c>
      <c r="C119" s="77">
        <f>'5.1.1 sz. mell Önk.köt.'!C117</f>
        <v>0</v>
      </c>
      <c r="D119" s="77">
        <f>'5.1.1 sz. mell Önk.köt.'!D117</f>
        <v>0</v>
      </c>
      <c r="E119" s="77">
        <f>'5.1.1 sz. mell Önk.köt.'!E117</f>
        <v>0</v>
      </c>
      <c r="F119" s="77">
        <f>'5.1.1 sz. mell Önk.köt.'!F117</f>
        <v>0</v>
      </c>
      <c r="G119" s="77">
        <f>'5.1.1 sz. mell Önk.köt.'!G117</f>
        <v>0</v>
      </c>
    </row>
    <row r="120" spans="1:7" ht="12" customHeight="1">
      <c r="A120" s="13" t="s">
        <v>271</v>
      </c>
      <c r="B120" s="53" t="s">
        <v>266</v>
      </c>
      <c r="C120" s="77">
        <f>'5.1.1 sz. mell Önk.köt.'!C118</f>
        <v>0</v>
      </c>
      <c r="D120" s="77">
        <f>'5.1.1 sz. mell Önk.köt.'!D118</f>
        <v>0</v>
      </c>
      <c r="E120" s="77">
        <f>'5.1.1 sz. mell Önk.köt.'!E118</f>
        <v>0</v>
      </c>
      <c r="F120" s="77">
        <f>'5.1.1 sz. mell Önk.köt.'!F118</f>
        <v>0</v>
      </c>
      <c r="G120" s="77">
        <f>'5.1.1 sz. mell Önk.köt.'!G118</f>
        <v>0</v>
      </c>
    </row>
    <row r="121" spans="1:7" ht="12" customHeight="1">
      <c r="A121" s="13" t="s">
        <v>272</v>
      </c>
      <c r="B121" s="53" t="s">
        <v>277</v>
      </c>
      <c r="C121" s="77">
        <f>'5.1.1 sz. mell Önk.köt.'!C119</f>
        <v>0</v>
      </c>
      <c r="D121" s="77">
        <f>'5.1.1 sz. mell Önk.köt.'!D119</f>
        <v>0</v>
      </c>
      <c r="E121" s="77">
        <f>'5.1.1 sz. mell Önk.köt.'!E119</f>
        <v>0</v>
      </c>
      <c r="F121" s="77">
        <f>'5.1.1 sz. mell Önk.köt.'!F119</f>
        <v>0</v>
      </c>
      <c r="G121" s="77">
        <f>'5.1.1 sz. mell Önk.köt.'!G119</f>
        <v>0</v>
      </c>
    </row>
    <row r="122" spans="1:7" ht="16.5" thickBot="1">
      <c r="A122" s="11" t="s">
        <v>273</v>
      </c>
      <c r="B122" s="53" t="s">
        <v>276</v>
      </c>
      <c r="C122" s="78">
        <f>'5.1.1 sz. mell Önk.köt.'!C120</f>
        <v>0</v>
      </c>
      <c r="D122" s="78">
        <f>'5.1.1 sz. mell Önk.köt.'!D120</f>
        <v>0</v>
      </c>
      <c r="E122" s="78">
        <f>'5.1.1 sz. mell Önk.köt.'!E120</f>
        <v>0</v>
      </c>
      <c r="F122" s="78">
        <f>'5.1.1 sz. mell Önk.köt.'!F120</f>
        <v>0</v>
      </c>
      <c r="G122" s="78">
        <f>'5.1.1 sz. mell Önk.köt.'!G120</f>
        <v>0</v>
      </c>
    </row>
    <row r="123" spans="1:7" ht="12" customHeight="1" thickBot="1">
      <c r="A123" s="18" t="s">
        <v>8</v>
      </c>
      <c r="B123" s="48" t="s">
        <v>281</v>
      </c>
      <c r="C123" s="84">
        <f>+C124+C125</f>
        <v>0</v>
      </c>
      <c r="D123" s="84">
        <f>+D124+D125</f>
        <v>20051009</v>
      </c>
      <c r="E123" s="84">
        <f>+E124+E125</f>
        <v>-15436191</v>
      </c>
      <c r="F123" s="84">
        <f>+F124+F125</f>
        <v>-2412313</v>
      </c>
      <c r="G123" s="84">
        <f>+G124+G125</f>
        <v>2202505</v>
      </c>
    </row>
    <row r="124" spans="1:7" ht="12" customHeight="1">
      <c r="A124" s="13" t="s">
        <v>52</v>
      </c>
      <c r="B124" s="7" t="s">
        <v>42</v>
      </c>
      <c r="C124" s="87">
        <f>'5.1.1 sz. mell Önk.köt.'!C122</f>
        <v>0</v>
      </c>
      <c r="D124" s="87">
        <f>'5.1.1 sz. mell Önk.köt.'!D122</f>
        <v>9311951</v>
      </c>
      <c r="E124" s="87">
        <f>'5.1.1 sz. mell Önk.köt.'!E122</f>
        <v>-4697133</v>
      </c>
      <c r="F124" s="87">
        <f>'5.1.1 sz. mell Önk.köt.'!F122</f>
        <v>-2412313</v>
      </c>
      <c r="G124" s="87">
        <f>'5.1.1 sz. mell Önk.köt.'!G122</f>
        <v>2202505</v>
      </c>
    </row>
    <row r="125" spans="1:7" ht="12" customHeight="1" thickBot="1">
      <c r="A125" s="14" t="s">
        <v>53</v>
      </c>
      <c r="B125" s="10" t="s">
        <v>43</v>
      </c>
      <c r="C125" s="88">
        <f>'5.1.1 sz. mell Önk.köt.'!C123</f>
        <v>0</v>
      </c>
      <c r="D125" s="88">
        <f>'5.1.1 sz. mell Önk.köt.'!D123</f>
        <v>10739058</v>
      </c>
      <c r="E125" s="88">
        <f>'5.1.1 sz. mell Önk.köt.'!E123</f>
        <v>-10739058</v>
      </c>
      <c r="F125" s="88">
        <f>'5.1.1 sz. mell Önk.köt.'!F123</f>
        <v>0</v>
      </c>
      <c r="G125" s="88">
        <f>'5.1.1 sz. mell Önk.köt.'!G123</f>
        <v>0</v>
      </c>
    </row>
    <row r="126" spans="1:7" ht="12" customHeight="1" thickBot="1">
      <c r="A126" s="18" t="s">
        <v>9</v>
      </c>
      <c r="B126" s="48" t="s">
        <v>282</v>
      </c>
      <c r="C126" s="84">
        <f>+C93+C109+C123</f>
        <v>258946550.3</v>
      </c>
      <c r="D126" s="84">
        <f>+D93+D109+D123</f>
        <v>138905226</v>
      </c>
      <c r="E126" s="84">
        <f>+E93+E109+E123</f>
        <v>-13433891</v>
      </c>
      <c r="F126" s="84">
        <f>+F93+F109+F123</f>
        <v>20384884</v>
      </c>
      <c r="G126" s="84">
        <f>+G93+G109+G123</f>
        <v>404802769.3</v>
      </c>
    </row>
    <row r="127" spans="1:7" ht="12" customHeight="1" thickBot="1">
      <c r="A127" s="18" t="s">
        <v>10</v>
      </c>
      <c r="B127" s="48" t="s">
        <v>283</v>
      </c>
      <c r="C127" s="84">
        <f>+C128+C129+C130</f>
        <v>0</v>
      </c>
      <c r="D127" s="84">
        <f>+D128+D129+D130</f>
        <v>0</v>
      </c>
      <c r="E127" s="84">
        <f>+E128+E129+E130</f>
        <v>0</v>
      </c>
      <c r="F127" s="84">
        <f>+F128+F129+F130</f>
        <v>0</v>
      </c>
      <c r="G127" s="84">
        <f>+G128+G129+G130</f>
        <v>0</v>
      </c>
    </row>
    <row r="128" spans="1:7" ht="12" customHeight="1">
      <c r="A128" s="13" t="s">
        <v>56</v>
      </c>
      <c r="B128" s="7" t="s">
        <v>284</v>
      </c>
      <c r="C128" s="77">
        <f>'5.1.1 sz. mell Önk.köt.'!C126</f>
        <v>0</v>
      </c>
      <c r="D128" s="77">
        <f>'5.1.1 sz. mell Önk.köt.'!D126</f>
        <v>0</v>
      </c>
      <c r="E128" s="77">
        <f>'5.1.1 sz. mell Önk.köt.'!E126</f>
        <v>0</v>
      </c>
      <c r="F128" s="77">
        <f>'5.1.1 sz. mell Önk.köt.'!F126</f>
        <v>0</v>
      </c>
      <c r="G128" s="77">
        <f>'5.1.1 sz. mell Önk.köt.'!G126</f>
        <v>0</v>
      </c>
    </row>
    <row r="129" spans="1:7" ht="12" customHeight="1">
      <c r="A129" s="13" t="s">
        <v>57</v>
      </c>
      <c r="B129" s="7" t="s">
        <v>285</v>
      </c>
      <c r="C129" s="77">
        <f>'5.1.1 sz. mell Önk.köt.'!C127</f>
        <v>0</v>
      </c>
      <c r="D129" s="77">
        <f>'5.1.1 sz. mell Önk.köt.'!D127</f>
        <v>0</v>
      </c>
      <c r="E129" s="77">
        <f>'5.1.1 sz. mell Önk.köt.'!E127</f>
        <v>0</v>
      </c>
      <c r="F129" s="77">
        <f>'5.1.1 sz. mell Önk.köt.'!F127</f>
        <v>0</v>
      </c>
      <c r="G129" s="77">
        <f>'5.1.1 sz. mell Önk.köt.'!G127</f>
        <v>0</v>
      </c>
    </row>
    <row r="130" spans="1:7" ht="12" customHeight="1" thickBot="1">
      <c r="A130" s="11" t="s">
        <v>58</v>
      </c>
      <c r="B130" s="5" t="s">
        <v>286</v>
      </c>
      <c r="C130" s="77">
        <f>'5.1.1 sz. mell Önk.köt.'!C128</f>
        <v>0</v>
      </c>
      <c r="D130" s="77">
        <f>'5.1.1 sz. mell Önk.köt.'!D128</f>
        <v>0</v>
      </c>
      <c r="E130" s="77">
        <f>'5.1.1 sz. mell Önk.köt.'!E128</f>
        <v>0</v>
      </c>
      <c r="F130" s="77">
        <f>'5.1.1 sz. mell Önk.köt.'!F128</f>
        <v>0</v>
      </c>
      <c r="G130" s="77">
        <f>'5.1.1 sz. mell Önk.köt.'!G128</f>
        <v>0</v>
      </c>
    </row>
    <row r="131" spans="1:7" ht="12" customHeight="1" thickBot="1">
      <c r="A131" s="18" t="s">
        <v>11</v>
      </c>
      <c r="B131" s="48" t="s">
        <v>329</v>
      </c>
      <c r="C131" s="84">
        <f>+C132+C133+C134+C135</f>
        <v>0</v>
      </c>
      <c r="D131" s="84">
        <f>+D132+D133+D134+D135</f>
        <v>0</v>
      </c>
      <c r="E131" s="84">
        <f>+E132+E133+E134+E135</f>
        <v>0</v>
      </c>
      <c r="F131" s="84">
        <f>+F132+F133+F134+F135</f>
        <v>0</v>
      </c>
      <c r="G131" s="84">
        <f>+G132+G133+G134+G135</f>
        <v>0</v>
      </c>
    </row>
    <row r="132" spans="1:7" ht="12" customHeight="1">
      <c r="A132" s="13" t="s">
        <v>59</v>
      </c>
      <c r="B132" s="7" t="s">
        <v>287</v>
      </c>
      <c r="C132" s="77">
        <f>'5.1.1 sz. mell Önk.köt.'!C130</f>
        <v>0</v>
      </c>
      <c r="D132" s="77">
        <f>'5.1.1 sz. mell Önk.köt.'!D130</f>
        <v>0</v>
      </c>
      <c r="E132" s="77">
        <f>'5.1.1 sz. mell Önk.köt.'!E130</f>
        <v>0</v>
      </c>
      <c r="F132" s="77">
        <f>'5.1.1 sz. mell Önk.köt.'!F130</f>
        <v>0</v>
      </c>
      <c r="G132" s="77">
        <f>'5.1.1 sz. mell Önk.köt.'!G130</f>
        <v>0</v>
      </c>
    </row>
    <row r="133" spans="1:7" ht="12" customHeight="1">
      <c r="A133" s="13" t="s">
        <v>60</v>
      </c>
      <c r="B133" s="7" t="s">
        <v>288</v>
      </c>
      <c r="C133" s="77">
        <f>'5.1.1 sz. mell Önk.köt.'!C131</f>
        <v>0</v>
      </c>
      <c r="D133" s="77">
        <f>'5.1.1 sz. mell Önk.köt.'!D131</f>
        <v>0</v>
      </c>
      <c r="E133" s="77">
        <f>'5.1.1 sz. mell Önk.köt.'!E131</f>
        <v>0</v>
      </c>
      <c r="F133" s="77">
        <f>'5.1.1 sz. mell Önk.köt.'!F131</f>
        <v>0</v>
      </c>
      <c r="G133" s="77">
        <f>'5.1.1 sz. mell Önk.köt.'!G131</f>
        <v>0</v>
      </c>
    </row>
    <row r="134" spans="1:7" ht="12" customHeight="1">
      <c r="A134" s="13" t="s">
        <v>190</v>
      </c>
      <c r="B134" s="7" t="s">
        <v>289</v>
      </c>
      <c r="C134" s="77">
        <f>'5.1.1 sz. mell Önk.köt.'!C132</f>
        <v>0</v>
      </c>
      <c r="D134" s="77">
        <f>'5.1.1 sz. mell Önk.köt.'!D132</f>
        <v>0</v>
      </c>
      <c r="E134" s="77">
        <f>'5.1.1 sz. mell Önk.köt.'!E132</f>
        <v>0</v>
      </c>
      <c r="F134" s="77">
        <f>'5.1.1 sz. mell Önk.köt.'!F132</f>
        <v>0</v>
      </c>
      <c r="G134" s="77">
        <f>'5.1.1 sz. mell Önk.köt.'!G132</f>
        <v>0</v>
      </c>
    </row>
    <row r="135" spans="1:7" ht="12" customHeight="1" thickBot="1">
      <c r="A135" s="11" t="s">
        <v>191</v>
      </c>
      <c r="B135" s="5" t="s">
        <v>290</v>
      </c>
      <c r="C135" s="77">
        <f>'5.1.1 sz. mell Önk.köt.'!C133</f>
        <v>0</v>
      </c>
      <c r="D135" s="77">
        <f>'5.1.1 sz. mell Önk.köt.'!D133</f>
        <v>0</v>
      </c>
      <c r="E135" s="77">
        <f>'5.1.1 sz. mell Önk.köt.'!E133</f>
        <v>0</v>
      </c>
      <c r="F135" s="77">
        <f>'5.1.1 sz. mell Önk.köt.'!F133</f>
        <v>0</v>
      </c>
      <c r="G135" s="77">
        <f>'5.1.1 sz. mell Önk.köt.'!G133</f>
        <v>0</v>
      </c>
    </row>
    <row r="136" spans="1:7" ht="12" customHeight="1" thickBot="1">
      <c r="A136" s="18" t="s">
        <v>12</v>
      </c>
      <c r="B136" s="48" t="s">
        <v>291</v>
      </c>
      <c r="C136" s="90">
        <f>+C137+C138+C139+C140+C141</f>
        <v>125926000</v>
      </c>
      <c r="D136" s="90">
        <f>+D137+D138+D139+D140+D141</f>
        <v>3327221</v>
      </c>
      <c r="E136" s="90">
        <f>+E137+E138+E139+E140+E141</f>
        <v>-793147</v>
      </c>
      <c r="F136" s="90">
        <f>+F137+F138+F139+F140+F141</f>
        <v>309165</v>
      </c>
      <c r="G136" s="90">
        <f>+G137+G138+G139+G140+G141</f>
        <v>128769239</v>
      </c>
    </row>
    <row r="137" spans="1:7" ht="12" customHeight="1">
      <c r="A137" s="13" t="s">
        <v>61</v>
      </c>
      <c r="B137" s="7" t="s">
        <v>292</v>
      </c>
      <c r="C137" s="77">
        <f>'5.1.1 sz. mell Önk.köt.'!C135</f>
        <v>0</v>
      </c>
      <c r="D137" s="77">
        <f>'5.1.1 sz. mell Önk.köt.'!D135</f>
        <v>0</v>
      </c>
      <c r="E137" s="77">
        <f>'5.1.1 sz. mell Önk.köt.'!E135</f>
        <v>0</v>
      </c>
      <c r="F137" s="77">
        <f>'5.1.1 sz. mell Önk.köt.'!F135</f>
        <v>0</v>
      </c>
      <c r="G137" s="77">
        <f>'5.1.1 sz. mell Önk.köt.'!G135</f>
        <v>0</v>
      </c>
    </row>
    <row r="138" spans="1:7" ht="12" customHeight="1">
      <c r="A138" s="13" t="s">
        <v>62</v>
      </c>
      <c r="B138" s="7" t="s">
        <v>302</v>
      </c>
      <c r="C138" s="77">
        <f>'5.1.1 sz. mell Önk.köt.'!C136</f>
        <v>0</v>
      </c>
      <c r="D138" s="77">
        <f>'5.1.1 sz. mell Önk.köt.'!D136</f>
        <v>2896804</v>
      </c>
      <c r="E138" s="77">
        <f>'5.1.1 sz. mell Önk.köt.'!E136</f>
        <v>0</v>
      </c>
      <c r="F138" s="77">
        <f>'5.1.1 sz. mell Önk.köt.'!F136</f>
        <v>0</v>
      </c>
      <c r="G138" s="77">
        <f>'5.1.1 sz. mell Önk.köt.'!G136</f>
        <v>2896804</v>
      </c>
    </row>
    <row r="139" spans="1:7" ht="12" customHeight="1">
      <c r="A139" s="13" t="s">
        <v>203</v>
      </c>
      <c r="B139" s="7" t="s">
        <v>367</v>
      </c>
      <c r="C139" s="77">
        <f>'5.1.1 sz. mell Önk.köt.'!C137</f>
        <v>125926000</v>
      </c>
      <c r="D139" s="77">
        <f>'5.1.1 sz. mell Önk.köt.'!D137</f>
        <v>430417</v>
      </c>
      <c r="E139" s="77">
        <f>'5.1.1 sz. mell Önk.köt.'!E137</f>
        <v>-793147</v>
      </c>
      <c r="F139" s="77">
        <f>'5.1.1 sz. mell Önk.köt.'!F137</f>
        <v>309165</v>
      </c>
      <c r="G139" s="77">
        <f>'5.1.1 sz. mell Önk.köt.'!G137</f>
        <v>125872435</v>
      </c>
    </row>
    <row r="140" spans="1:7" ht="12" customHeight="1">
      <c r="A140" s="13" t="s">
        <v>204</v>
      </c>
      <c r="B140" s="7" t="s">
        <v>293</v>
      </c>
      <c r="C140" s="77">
        <f>'5.1.1 sz. mell Önk.köt.'!C138</f>
        <v>0</v>
      </c>
      <c r="D140" s="77">
        <f>'5.1.1 sz. mell Önk.köt.'!D138</f>
        <v>0</v>
      </c>
      <c r="E140" s="77">
        <f>'5.1.1 sz. mell Önk.köt.'!E138</f>
        <v>0</v>
      </c>
      <c r="F140" s="77">
        <f>'5.1.1 sz. mell Önk.köt.'!F138</f>
        <v>0</v>
      </c>
      <c r="G140" s="77">
        <f>'5.1.1 sz. mell Önk.köt.'!G138</f>
        <v>0</v>
      </c>
    </row>
    <row r="141" spans="1:7" ht="12" customHeight="1" thickBot="1">
      <c r="A141" s="13" t="s">
        <v>366</v>
      </c>
      <c r="B141" s="7" t="s">
        <v>294</v>
      </c>
      <c r="C141" s="77">
        <f>'5.1.1 sz. mell Önk.köt.'!C139</f>
        <v>0</v>
      </c>
      <c r="D141" s="77">
        <f>'5.1.1 sz. mell Önk.köt.'!D139</f>
        <v>0</v>
      </c>
      <c r="E141" s="77">
        <f>'5.1.1 sz. mell Önk.köt.'!E139</f>
        <v>0</v>
      </c>
      <c r="F141" s="77">
        <f>'5.1.1 sz. mell Önk.köt.'!F139</f>
        <v>0</v>
      </c>
      <c r="G141" s="77">
        <f>'5.1.1 sz. mell Önk.köt.'!G139</f>
        <v>0</v>
      </c>
    </row>
    <row r="142" spans="1:7" ht="12" customHeight="1" thickBot="1">
      <c r="A142" s="18" t="s">
        <v>13</v>
      </c>
      <c r="B142" s="48" t="s">
        <v>295</v>
      </c>
      <c r="C142" s="93">
        <f>+C143+C144+C145+C146</f>
        <v>0</v>
      </c>
      <c r="D142" s="93">
        <f>+D143+D144+D145+D146</f>
        <v>0</v>
      </c>
      <c r="E142" s="93">
        <f>+E143+E144+E145+E146</f>
        <v>0</v>
      </c>
      <c r="F142" s="93">
        <f>+F143+F144+F145+F146</f>
        <v>0</v>
      </c>
      <c r="G142" s="93">
        <f>+G143+G144+G145+G146</f>
        <v>0</v>
      </c>
    </row>
    <row r="143" spans="1:7" ht="12" customHeight="1">
      <c r="A143" s="13" t="s">
        <v>103</v>
      </c>
      <c r="B143" s="7" t="s">
        <v>296</v>
      </c>
      <c r="C143" s="77">
        <f>'5.1.1 sz. mell Önk.köt.'!C141</f>
        <v>0</v>
      </c>
      <c r="D143" s="77">
        <f>'5.1.1 sz. mell Önk.köt.'!D141</f>
        <v>0</v>
      </c>
      <c r="E143" s="77">
        <f>'5.1.1 sz. mell Önk.köt.'!E141</f>
        <v>0</v>
      </c>
      <c r="F143" s="77">
        <f>'5.1.1 sz. mell Önk.köt.'!F141</f>
        <v>0</v>
      </c>
      <c r="G143" s="77">
        <f>'5.1.1 sz. mell Önk.köt.'!G141</f>
        <v>0</v>
      </c>
    </row>
    <row r="144" spans="1:7" ht="12" customHeight="1">
      <c r="A144" s="13" t="s">
        <v>104</v>
      </c>
      <c r="B144" s="7" t="s">
        <v>297</v>
      </c>
      <c r="C144" s="77">
        <f>'5.1.1 sz. mell Önk.köt.'!C142</f>
        <v>0</v>
      </c>
      <c r="D144" s="77">
        <f>'5.1.1 sz. mell Önk.köt.'!D142</f>
        <v>0</v>
      </c>
      <c r="E144" s="77">
        <f>'5.1.1 sz. mell Önk.köt.'!E142</f>
        <v>0</v>
      </c>
      <c r="F144" s="77">
        <f>'5.1.1 sz. mell Önk.köt.'!F142</f>
        <v>0</v>
      </c>
      <c r="G144" s="77">
        <f>'5.1.1 sz. mell Önk.köt.'!G142</f>
        <v>0</v>
      </c>
    </row>
    <row r="145" spans="1:7" ht="12" customHeight="1">
      <c r="A145" s="13" t="s">
        <v>126</v>
      </c>
      <c r="B145" s="7" t="s">
        <v>298</v>
      </c>
      <c r="C145" s="77">
        <f>'5.1.1 sz. mell Önk.köt.'!C143</f>
        <v>0</v>
      </c>
      <c r="D145" s="77">
        <f>'5.1.1 sz. mell Önk.köt.'!D143</f>
        <v>0</v>
      </c>
      <c r="E145" s="77">
        <f>'5.1.1 sz. mell Önk.köt.'!E143</f>
        <v>0</v>
      </c>
      <c r="F145" s="77">
        <f>'5.1.1 sz. mell Önk.köt.'!F143</f>
        <v>0</v>
      </c>
      <c r="G145" s="77">
        <f>'5.1.1 sz. mell Önk.köt.'!G143</f>
        <v>0</v>
      </c>
    </row>
    <row r="146" spans="1:7" ht="12" customHeight="1" thickBot="1">
      <c r="A146" s="13" t="s">
        <v>206</v>
      </c>
      <c r="B146" s="7" t="s">
        <v>299</v>
      </c>
      <c r="C146" s="77">
        <f>'5.1.1 sz. mell Önk.köt.'!C144</f>
        <v>0</v>
      </c>
      <c r="D146" s="77">
        <f>'5.1.1 sz. mell Önk.köt.'!D144</f>
        <v>0</v>
      </c>
      <c r="E146" s="77">
        <f>'5.1.1 sz. mell Önk.köt.'!E144</f>
        <v>0</v>
      </c>
      <c r="F146" s="77">
        <f>'5.1.1 sz. mell Önk.köt.'!F144</f>
        <v>0</v>
      </c>
      <c r="G146" s="77">
        <f>'5.1.1 sz. mell Önk.köt.'!G144</f>
        <v>0</v>
      </c>
    </row>
    <row r="147" spans="1:11" ht="15" customHeight="1" thickBot="1">
      <c r="A147" s="18" t="s">
        <v>14</v>
      </c>
      <c r="B147" s="48" t="s">
        <v>300</v>
      </c>
      <c r="C147" s="169">
        <f>+C127+C131+C136+C142</f>
        <v>125926000</v>
      </c>
      <c r="D147" s="169">
        <f>+D127+D131+D136+D142</f>
        <v>3327221</v>
      </c>
      <c r="E147" s="169">
        <f>+E127+E131+E136+E142</f>
        <v>-793147</v>
      </c>
      <c r="F147" s="169">
        <f>+F127+F131+F136+F142</f>
        <v>309165</v>
      </c>
      <c r="G147" s="169">
        <f>+G127+G131+G136+G142</f>
        <v>128769239</v>
      </c>
      <c r="H147" s="170"/>
      <c r="I147" s="171"/>
      <c r="J147" s="171"/>
      <c r="K147" s="171"/>
    </row>
    <row r="148" spans="1:7" s="156" customFormat="1" ht="12.75" customHeight="1" thickBot="1">
      <c r="A148" s="82" t="s">
        <v>15</v>
      </c>
      <c r="B148" s="136" t="s">
        <v>301</v>
      </c>
      <c r="C148" s="169">
        <f>+C126+C147</f>
        <v>384872550.3</v>
      </c>
      <c r="D148" s="169">
        <f>+D126+D147</f>
        <v>142232447</v>
      </c>
      <c r="E148" s="169">
        <f>+E126+E147</f>
        <v>-14227038</v>
      </c>
      <c r="F148" s="169">
        <f>+F126+F147</f>
        <v>20694049</v>
      </c>
      <c r="G148" s="169">
        <f>+G126+G147</f>
        <v>533572008.3</v>
      </c>
    </row>
    <row r="149" ht="7.5" customHeight="1"/>
    <row r="150" spans="1:3" ht="15.75">
      <c r="A150" s="346" t="s">
        <v>303</v>
      </c>
      <c r="B150" s="346"/>
      <c r="C150" s="346"/>
    </row>
    <row r="151" spans="1:3" ht="15" customHeight="1" thickBot="1">
      <c r="A151" s="344" t="s">
        <v>88</v>
      </c>
      <c r="B151" s="344"/>
      <c r="C151" s="94" t="s">
        <v>125</v>
      </c>
    </row>
    <row r="152" spans="1:7" ht="13.5" customHeight="1" thickBot="1">
      <c r="A152" s="18">
        <v>1</v>
      </c>
      <c r="B152" s="23" t="s">
        <v>304</v>
      </c>
      <c r="C152" s="84">
        <f>+C62-C126</f>
        <v>15383869.699999988</v>
      </c>
      <c r="D152" s="84">
        <f>+D62-D126</f>
        <v>-92865768</v>
      </c>
      <c r="E152" s="84">
        <f>+E62-E126</f>
        <v>1692000</v>
      </c>
      <c r="F152" s="84">
        <f>+F62-F126</f>
        <v>-1925600</v>
      </c>
      <c r="G152" s="84">
        <f>+G62-G126</f>
        <v>-77715498.30000001</v>
      </c>
    </row>
    <row r="153" spans="1:7" ht="27.75" customHeight="1" thickBot="1">
      <c r="A153" s="18" t="s">
        <v>7</v>
      </c>
      <c r="B153" s="23" t="s">
        <v>305</v>
      </c>
      <c r="C153" s="84">
        <f>+C86-C147</f>
        <v>0</v>
      </c>
      <c r="D153" s="84">
        <f>+D86-D147</f>
        <v>88107835</v>
      </c>
      <c r="E153" s="84">
        <f>+E86-E147</f>
        <v>0</v>
      </c>
      <c r="F153" s="84">
        <f>+F86-F147</f>
        <v>1925600</v>
      </c>
      <c r="G153" s="84">
        <f>+G86-G147</f>
        <v>90033435</v>
      </c>
    </row>
  </sheetData>
  <sheetProtection/>
  <mergeCells count="8">
    <mergeCell ref="A2:G2"/>
    <mergeCell ref="B1:G1"/>
    <mergeCell ref="A150:C150"/>
    <mergeCell ref="A151:B151"/>
    <mergeCell ref="A4:B4"/>
    <mergeCell ref="A90:B90"/>
    <mergeCell ref="A89:G89"/>
    <mergeCell ref="A3:G3"/>
  </mergeCells>
  <printOptions horizontalCentered="1"/>
  <pageMargins left="0.25" right="0.25" top="0.75" bottom="0.75" header="0.3" footer="0.3"/>
  <pageSetup fitToHeight="2" horizontalDpi="600" verticalDpi="600" orientation="portrait" paperSize="9" scale="61" r:id="rId1"/>
  <headerFooter alignWithMargins="0">
    <oddFooter>&amp;L"Módosította a 3/2017.(II.23.) önkormányzati rendelet. Hatályos 2016. (XII.31.) napjától."</oddFooter>
  </headerFooter>
  <rowBreaks count="2" manualBreakCount="2">
    <brk id="87" max="5" man="1"/>
    <brk id="8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3"/>
  <sheetViews>
    <sheetView zoomScale="120" zoomScaleNormal="120" zoomScaleSheetLayoutView="100" workbookViewId="0" topLeftCell="A67">
      <selection activeCell="F91" sqref="F91"/>
    </sheetView>
  </sheetViews>
  <sheetFormatPr defaultColWidth="9.00390625" defaultRowHeight="12.75"/>
  <cols>
    <col min="1" max="1" width="9.50390625" style="137" customWidth="1"/>
    <col min="2" max="2" width="86.875" style="137" bestFit="1" customWidth="1"/>
    <col min="3" max="3" width="15.875" style="138" customWidth="1"/>
    <col min="4" max="5" width="12.375" style="154" bestFit="1" customWidth="1"/>
    <col min="6" max="6" width="12.375" style="154" customWidth="1"/>
    <col min="7" max="7" width="15.375" style="154" bestFit="1" customWidth="1"/>
    <col min="8" max="16384" width="9.375" style="154" customWidth="1"/>
  </cols>
  <sheetData>
    <row r="1" spans="2:7" ht="17.25" customHeight="1">
      <c r="B1" s="341" t="s">
        <v>464</v>
      </c>
      <c r="C1" s="341"/>
      <c r="D1" s="341"/>
      <c r="E1" s="341"/>
      <c r="F1" s="341"/>
      <c r="G1" s="341"/>
    </row>
    <row r="2" spans="1:7" ht="57.75" customHeight="1">
      <c r="A2" s="342" t="s">
        <v>385</v>
      </c>
      <c r="B2" s="342"/>
      <c r="C2" s="342"/>
      <c r="D2" s="342"/>
      <c r="E2" s="342"/>
      <c r="F2" s="342"/>
      <c r="G2" s="342"/>
    </row>
    <row r="3" spans="1:7" ht="15.75" customHeight="1">
      <c r="A3" s="343" t="s">
        <v>4</v>
      </c>
      <c r="B3" s="343"/>
      <c r="C3" s="343"/>
      <c r="D3" s="343"/>
      <c r="E3" s="343"/>
      <c r="F3" s="343"/>
      <c r="G3" s="343"/>
    </row>
    <row r="4" spans="1:7" ht="15.75" customHeight="1" thickBot="1">
      <c r="A4" s="344" t="s">
        <v>86</v>
      </c>
      <c r="B4" s="344"/>
      <c r="G4" s="94" t="s">
        <v>448</v>
      </c>
    </row>
    <row r="5" spans="1:7" ht="37.5" customHeight="1" thickBot="1">
      <c r="A5" s="21" t="s">
        <v>51</v>
      </c>
      <c r="B5" s="22" t="s">
        <v>5</v>
      </c>
      <c r="C5" s="28" t="s">
        <v>383</v>
      </c>
      <c r="D5" s="28" t="s">
        <v>387</v>
      </c>
      <c r="E5" s="28" t="s">
        <v>444</v>
      </c>
      <c r="F5" s="28" t="s">
        <v>455</v>
      </c>
      <c r="G5" s="28" t="s">
        <v>384</v>
      </c>
    </row>
    <row r="6" spans="1:7" s="155" customFormat="1" ht="12" customHeight="1" thickBot="1">
      <c r="A6" s="149">
        <v>1</v>
      </c>
      <c r="B6" s="150">
        <v>2</v>
      </c>
      <c r="C6" s="151">
        <v>3</v>
      </c>
      <c r="D6" s="151">
        <v>4</v>
      </c>
      <c r="E6" s="151">
        <v>4</v>
      </c>
      <c r="F6" s="151">
        <v>6</v>
      </c>
      <c r="G6" s="151">
        <v>7</v>
      </c>
    </row>
    <row r="7" spans="1:7" s="156" customFormat="1" ht="12" customHeight="1" thickBot="1">
      <c r="A7" s="18" t="s">
        <v>6</v>
      </c>
      <c r="B7" s="19" t="s">
        <v>146</v>
      </c>
      <c r="C7" s="84">
        <f>+C8+C9+C10+C11+C12+C13</f>
        <v>0</v>
      </c>
      <c r="D7" s="84">
        <f>+D8+D9+D10+D11+D12+D13</f>
        <v>0</v>
      </c>
      <c r="E7" s="84">
        <f>+E8+E9+E10+E11+E12+E13</f>
        <v>0</v>
      </c>
      <c r="F7" s="84"/>
      <c r="G7" s="84">
        <f>+G8+G9+G10+G11+G12+G13</f>
        <v>0</v>
      </c>
    </row>
    <row r="8" spans="1:7" s="156" customFormat="1" ht="12" customHeight="1">
      <c r="A8" s="13" t="s">
        <v>63</v>
      </c>
      <c r="B8" s="157" t="s">
        <v>147</v>
      </c>
      <c r="C8" s="87"/>
      <c r="D8" s="87"/>
      <c r="E8" s="87"/>
      <c r="F8" s="87"/>
      <c r="G8" s="87"/>
    </row>
    <row r="9" spans="1:7" s="156" customFormat="1" ht="12" customHeight="1">
      <c r="A9" s="12" t="s">
        <v>64</v>
      </c>
      <c r="B9" s="158" t="s">
        <v>148</v>
      </c>
      <c r="C9" s="86"/>
      <c r="D9" s="86"/>
      <c r="E9" s="86"/>
      <c r="F9" s="86"/>
      <c r="G9" s="86"/>
    </row>
    <row r="10" spans="1:7" s="156" customFormat="1" ht="12" customHeight="1">
      <c r="A10" s="12" t="s">
        <v>65</v>
      </c>
      <c r="B10" s="158" t="s">
        <v>149</v>
      </c>
      <c r="C10" s="86"/>
      <c r="D10" s="86"/>
      <c r="E10" s="86"/>
      <c r="F10" s="86"/>
      <c r="G10" s="86"/>
    </row>
    <row r="11" spans="1:7" s="156" customFormat="1" ht="12" customHeight="1">
      <c r="A11" s="12" t="s">
        <v>66</v>
      </c>
      <c r="B11" s="158" t="s">
        <v>150</v>
      </c>
      <c r="C11" s="86"/>
      <c r="D11" s="86"/>
      <c r="E11" s="86"/>
      <c r="F11" s="86"/>
      <c r="G11" s="86"/>
    </row>
    <row r="12" spans="1:7" s="156" customFormat="1" ht="12" customHeight="1">
      <c r="A12" s="12" t="s">
        <v>83</v>
      </c>
      <c r="B12" s="158" t="s">
        <v>151</v>
      </c>
      <c r="C12" s="86"/>
      <c r="D12" s="86"/>
      <c r="E12" s="86"/>
      <c r="F12" s="86"/>
      <c r="G12" s="86"/>
    </row>
    <row r="13" spans="1:7" s="156" customFormat="1" ht="12" customHeight="1" thickBot="1">
      <c r="A13" s="14" t="s">
        <v>67</v>
      </c>
      <c r="B13" s="159" t="s">
        <v>152</v>
      </c>
      <c r="C13" s="86"/>
      <c r="D13" s="86"/>
      <c r="E13" s="86"/>
      <c r="F13" s="86"/>
      <c r="G13" s="86"/>
    </row>
    <row r="14" spans="1:7" s="156" customFormat="1" ht="12" customHeight="1" thickBot="1">
      <c r="A14" s="18" t="s">
        <v>7</v>
      </c>
      <c r="B14" s="79" t="s">
        <v>153</v>
      </c>
      <c r="C14" s="84">
        <f>+C15+C16+C17+C18+C19</f>
        <v>1190000</v>
      </c>
      <c r="D14" s="84">
        <f>+D15+D16+D17+D18+D19</f>
        <v>0</v>
      </c>
      <c r="E14" s="84">
        <f>+E15+E16+E17+E18+E19</f>
        <v>0</v>
      </c>
      <c r="F14" s="84"/>
      <c r="G14" s="84">
        <f>+G15+G16+G17+G18+G19</f>
        <v>1190000</v>
      </c>
    </row>
    <row r="15" spans="1:7" s="156" customFormat="1" ht="12" customHeight="1">
      <c r="A15" s="13" t="s">
        <v>69</v>
      </c>
      <c r="B15" s="157" t="s">
        <v>154</v>
      </c>
      <c r="C15" s="87"/>
      <c r="D15" s="87"/>
      <c r="E15" s="87"/>
      <c r="F15" s="87"/>
      <c r="G15" s="87"/>
    </row>
    <row r="16" spans="1:7" s="156" customFormat="1" ht="12" customHeight="1">
      <c r="A16" s="12" t="s">
        <v>70</v>
      </c>
      <c r="B16" s="158" t="s">
        <v>155</v>
      </c>
      <c r="C16" s="86"/>
      <c r="D16" s="86"/>
      <c r="E16" s="86"/>
      <c r="F16" s="86"/>
      <c r="G16" s="86"/>
    </row>
    <row r="17" spans="1:7" s="156" customFormat="1" ht="12" customHeight="1">
      <c r="A17" s="12" t="s">
        <v>71</v>
      </c>
      <c r="B17" s="158" t="s">
        <v>357</v>
      </c>
      <c r="C17" s="86"/>
      <c r="D17" s="86"/>
      <c r="E17" s="86"/>
      <c r="F17" s="86"/>
      <c r="G17" s="86"/>
    </row>
    <row r="18" spans="1:7" s="156" customFormat="1" ht="12" customHeight="1">
      <c r="A18" s="12" t="s">
        <v>72</v>
      </c>
      <c r="B18" s="158" t="s">
        <v>358</v>
      </c>
      <c r="C18" s="86"/>
      <c r="D18" s="86"/>
      <c r="E18" s="86"/>
      <c r="F18" s="86"/>
      <c r="G18" s="86"/>
    </row>
    <row r="19" spans="1:7" s="156" customFormat="1" ht="12" customHeight="1">
      <c r="A19" s="12" t="s">
        <v>73</v>
      </c>
      <c r="B19" s="158" t="s">
        <v>156</v>
      </c>
      <c r="C19" s="86">
        <f>'5.1.2 sz. mell Önk.önként '!C20</f>
        <v>1190000</v>
      </c>
      <c r="D19" s="86"/>
      <c r="E19" s="86"/>
      <c r="F19" s="86"/>
      <c r="G19" s="86">
        <f>'5.1.2 sz. mell Önk.önként '!G20</f>
        <v>1190000</v>
      </c>
    </row>
    <row r="20" spans="1:7" s="156" customFormat="1" ht="12" customHeight="1" thickBot="1">
      <c r="A20" s="14" t="s">
        <v>79</v>
      </c>
      <c r="B20" s="159" t="s">
        <v>157</v>
      </c>
      <c r="C20" s="88"/>
      <c r="D20" s="88"/>
      <c r="E20" s="88"/>
      <c r="F20" s="88"/>
      <c r="G20" s="88"/>
    </row>
    <row r="21" spans="1:7" s="156" customFormat="1" ht="12" customHeight="1" thickBot="1">
      <c r="A21" s="18" t="s">
        <v>8</v>
      </c>
      <c r="B21" s="19" t="s">
        <v>158</v>
      </c>
      <c r="C21" s="84">
        <f>+C22+C23+C24+C25+C26</f>
        <v>0</v>
      </c>
      <c r="D21" s="84">
        <f>+D22+D23+D24+D25+D26</f>
        <v>0</v>
      </c>
      <c r="E21" s="84">
        <f>+E22+E23+E24+E25+E26</f>
        <v>0</v>
      </c>
      <c r="F21" s="84"/>
      <c r="G21" s="84">
        <f>+G22+G23+G24+G25+G26</f>
        <v>0</v>
      </c>
    </row>
    <row r="22" spans="1:7" s="156" customFormat="1" ht="12" customHeight="1">
      <c r="A22" s="13" t="s">
        <v>52</v>
      </c>
      <c r="B22" s="157" t="s">
        <v>159</v>
      </c>
      <c r="C22" s="87"/>
      <c r="D22" s="87"/>
      <c r="E22" s="87"/>
      <c r="F22" s="87"/>
      <c r="G22" s="87"/>
    </row>
    <row r="23" spans="1:7" s="156" customFormat="1" ht="12" customHeight="1">
      <c r="A23" s="12" t="s">
        <v>53</v>
      </c>
      <c r="B23" s="158" t="s">
        <v>160</v>
      </c>
      <c r="C23" s="86"/>
      <c r="D23" s="86"/>
      <c r="E23" s="86"/>
      <c r="F23" s="86"/>
      <c r="G23" s="86"/>
    </row>
    <row r="24" spans="1:7" s="156" customFormat="1" ht="12" customHeight="1">
      <c r="A24" s="12" t="s">
        <v>54</v>
      </c>
      <c r="B24" s="158" t="s">
        <v>359</v>
      </c>
      <c r="C24" s="86"/>
      <c r="D24" s="86"/>
      <c r="E24" s="86"/>
      <c r="F24" s="86"/>
      <c r="G24" s="86"/>
    </row>
    <row r="25" spans="1:7" s="156" customFormat="1" ht="12" customHeight="1">
      <c r="A25" s="12" t="s">
        <v>55</v>
      </c>
      <c r="B25" s="158" t="s">
        <v>360</v>
      </c>
      <c r="C25" s="86"/>
      <c r="D25" s="86"/>
      <c r="E25" s="86"/>
      <c r="F25" s="86"/>
      <c r="G25" s="86"/>
    </row>
    <row r="26" spans="1:7" s="156" customFormat="1" ht="12" customHeight="1">
      <c r="A26" s="12" t="s">
        <v>93</v>
      </c>
      <c r="B26" s="158" t="s">
        <v>161</v>
      </c>
      <c r="C26" s="86"/>
      <c r="D26" s="86"/>
      <c r="E26" s="86"/>
      <c r="F26" s="86"/>
      <c r="G26" s="86"/>
    </row>
    <row r="27" spans="1:7" s="156" customFormat="1" ht="12" customHeight="1" thickBot="1">
      <c r="A27" s="14" t="s">
        <v>94</v>
      </c>
      <c r="B27" s="159" t="s">
        <v>162</v>
      </c>
      <c r="C27" s="88"/>
      <c r="D27" s="88"/>
      <c r="E27" s="88"/>
      <c r="F27" s="88"/>
      <c r="G27" s="88"/>
    </row>
    <row r="28" spans="1:7" s="156" customFormat="1" ht="12" customHeight="1" thickBot="1">
      <c r="A28" s="18" t="s">
        <v>95</v>
      </c>
      <c r="B28" s="19" t="s">
        <v>163</v>
      </c>
      <c r="C28" s="90">
        <f>+C29+C32+C33+C34</f>
        <v>0</v>
      </c>
      <c r="D28" s="90">
        <f>+D29+D32+D33+D34</f>
        <v>0</v>
      </c>
      <c r="E28" s="90">
        <f>+E29+E32+E33+E34</f>
        <v>0</v>
      </c>
      <c r="F28" s="90"/>
      <c r="G28" s="90">
        <f>+G29+G32+G33+G34</f>
        <v>0</v>
      </c>
    </row>
    <row r="29" spans="1:7" s="156" customFormat="1" ht="12" customHeight="1">
      <c r="A29" s="13" t="s">
        <v>164</v>
      </c>
      <c r="B29" s="157" t="s">
        <v>170</v>
      </c>
      <c r="C29" s="152">
        <f>+C30+C31</f>
        <v>0</v>
      </c>
      <c r="D29" s="152">
        <f>+D30+D31</f>
        <v>0</v>
      </c>
      <c r="E29" s="152">
        <f>+E30+E31</f>
        <v>0</v>
      </c>
      <c r="F29" s="152"/>
      <c r="G29" s="152">
        <f>+G30+G31</f>
        <v>0</v>
      </c>
    </row>
    <row r="30" spans="1:7" s="156" customFormat="1" ht="12" customHeight="1">
      <c r="A30" s="12" t="s">
        <v>165</v>
      </c>
      <c r="B30" s="158" t="s">
        <v>171</v>
      </c>
      <c r="C30" s="86"/>
      <c r="D30" s="86"/>
      <c r="E30" s="86"/>
      <c r="F30" s="86"/>
      <c r="G30" s="86"/>
    </row>
    <row r="31" spans="1:7" s="156" customFormat="1" ht="12" customHeight="1">
      <c r="A31" s="12" t="s">
        <v>166</v>
      </c>
      <c r="B31" s="158" t="s">
        <v>172</v>
      </c>
      <c r="C31" s="86"/>
      <c r="D31" s="86"/>
      <c r="E31" s="86"/>
      <c r="F31" s="86"/>
      <c r="G31" s="86"/>
    </row>
    <row r="32" spans="1:7" s="156" customFormat="1" ht="12" customHeight="1">
      <c r="A32" s="12" t="s">
        <v>167</v>
      </c>
      <c r="B32" s="158" t="s">
        <v>173</v>
      </c>
      <c r="C32" s="86"/>
      <c r="D32" s="86"/>
      <c r="E32" s="86"/>
      <c r="F32" s="86"/>
      <c r="G32" s="86"/>
    </row>
    <row r="33" spans="1:7" s="156" customFormat="1" ht="12" customHeight="1">
      <c r="A33" s="12" t="s">
        <v>168</v>
      </c>
      <c r="B33" s="158" t="s">
        <v>174</v>
      </c>
      <c r="C33" s="86"/>
      <c r="D33" s="86"/>
      <c r="E33" s="86"/>
      <c r="F33" s="86"/>
      <c r="G33" s="86"/>
    </row>
    <row r="34" spans="1:7" s="156" customFormat="1" ht="12" customHeight="1" thickBot="1">
      <c r="A34" s="14" t="s">
        <v>169</v>
      </c>
      <c r="B34" s="159" t="s">
        <v>175</v>
      </c>
      <c r="C34" s="88"/>
      <c r="D34" s="88"/>
      <c r="E34" s="88"/>
      <c r="F34" s="88"/>
      <c r="G34" s="88"/>
    </row>
    <row r="35" spans="1:7" s="156" customFormat="1" ht="12" customHeight="1" thickBot="1">
      <c r="A35" s="18" t="s">
        <v>10</v>
      </c>
      <c r="B35" s="19" t="s">
        <v>176</v>
      </c>
      <c r="C35" s="84">
        <f>SUM(C36:C45)</f>
        <v>66757590</v>
      </c>
      <c r="D35" s="84">
        <f>SUM(D36:D45)</f>
        <v>9058710</v>
      </c>
      <c r="E35" s="84">
        <f>SUM(E36:E45)</f>
        <v>-4339099</v>
      </c>
      <c r="F35" s="84"/>
      <c r="G35" s="84">
        <f>SUM(G36:G45)</f>
        <v>71477201</v>
      </c>
    </row>
    <row r="36" spans="1:7" s="156" customFormat="1" ht="12" customHeight="1">
      <c r="A36" s="13" t="s">
        <v>56</v>
      </c>
      <c r="B36" s="157" t="s">
        <v>179</v>
      </c>
      <c r="C36" s="87">
        <f>'5.1.2 sz. mell Önk.önként '!C37</f>
        <v>0</v>
      </c>
      <c r="D36" s="87">
        <f>'5.1.2 sz. mell Önk.önként '!D37</f>
        <v>0</v>
      </c>
      <c r="E36" s="87">
        <f>'5.1.2 sz. mell Önk.önként '!E37</f>
        <v>0</v>
      </c>
      <c r="F36" s="87"/>
      <c r="G36" s="87">
        <f>'5.1.2 sz. mell Önk.önként '!G37</f>
        <v>0</v>
      </c>
    </row>
    <row r="37" spans="1:7" s="156" customFormat="1" ht="12" customHeight="1">
      <c r="A37" s="12" t="s">
        <v>57</v>
      </c>
      <c r="B37" s="158" t="s">
        <v>180</v>
      </c>
      <c r="C37" s="86">
        <f>'5.1.2 sz. mell Önk.önként '!C38</f>
        <v>53362590</v>
      </c>
      <c r="D37" s="86">
        <f>'5.1.2 sz. mell Önk.önként '!D38</f>
        <v>0</v>
      </c>
      <c r="E37" s="86">
        <f>'5.1.2 sz. mell Önk.önként '!E38</f>
        <v>0</v>
      </c>
      <c r="F37" s="86"/>
      <c r="G37" s="86">
        <f>'5.1.2 sz. mell Önk.önként '!G38</f>
        <v>53362590</v>
      </c>
    </row>
    <row r="38" spans="1:7" s="156" customFormat="1" ht="12" customHeight="1">
      <c r="A38" s="12" t="s">
        <v>58</v>
      </c>
      <c r="B38" s="158" t="s">
        <v>181</v>
      </c>
      <c r="C38" s="86">
        <f>'5.1.2 sz. mell Önk.önként '!C39</f>
        <v>0</v>
      </c>
      <c r="D38" s="86">
        <f>'5.1.2 sz. mell Önk.önként '!D39</f>
        <v>0</v>
      </c>
      <c r="E38" s="86">
        <f>'5.1.2 sz. mell Önk.önként '!E39</f>
        <v>0</v>
      </c>
      <c r="F38" s="86"/>
      <c r="G38" s="86">
        <f>'5.1.2 sz. mell Önk.önként '!G39</f>
        <v>0</v>
      </c>
    </row>
    <row r="39" spans="1:7" s="156" customFormat="1" ht="12" customHeight="1">
      <c r="A39" s="12" t="s">
        <v>97</v>
      </c>
      <c r="B39" s="158" t="s">
        <v>182</v>
      </c>
      <c r="C39" s="86">
        <f>'5.1.2 sz. mell Önk.önként '!C40</f>
        <v>0</v>
      </c>
      <c r="D39" s="86">
        <f>'5.1.2 sz. mell Önk.önként '!D40</f>
        <v>0</v>
      </c>
      <c r="E39" s="86">
        <f>'5.1.2 sz. mell Önk.önként '!E40</f>
        <v>0</v>
      </c>
      <c r="F39" s="86"/>
      <c r="G39" s="86">
        <f>'5.1.2 sz. mell Önk.önként '!G40</f>
        <v>0</v>
      </c>
    </row>
    <row r="40" spans="1:7" s="156" customFormat="1" ht="12" customHeight="1">
      <c r="A40" s="12" t="s">
        <v>98</v>
      </c>
      <c r="B40" s="158" t="s">
        <v>183</v>
      </c>
      <c r="C40" s="86">
        <f>'5.1.2 sz. mell Önk.önként '!C41</f>
        <v>0</v>
      </c>
      <c r="D40" s="86">
        <f>'5.1.2 sz. mell Önk.önként '!D41</f>
        <v>0</v>
      </c>
      <c r="E40" s="86">
        <f>'5.1.2 sz. mell Önk.önként '!E41</f>
        <v>0</v>
      </c>
      <c r="F40" s="86"/>
      <c r="G40" s="86">
        <f>'5.1.2 sz. mell Önk.önként '!G41</f>
        <v>0</v>
      </c>
    </row>
    <row r="41" spans="1:7" s="156" customFormat="1" ht="12" customHeight="1">
      <c r="A41" s="12" t="s">
        <v>99</v>
      </c>
      <c r="B41" s="158" t="s">
        <v>184</v>
      </c>
      <c r="C41" s="86">
        <f>'5.1.2 sz. mell Önk.önként '!C42</f>
        <v>12565000</v>
      </c>
      <c r="D41" s="86">
        <f>'5.1.2 sz. mell Önk.önként '!D42</f>
        <v>0</v>
      </c>
      <c r="E41" s="86">
        <f>'5.1.2 sz. mell Önk.önként '!E42</f>
        <v>0</v>
      </c>
      <c r="F41" s="86"/>
      <c r="G41" s="86">
        <f>'5.1.2 sz. mell Önk.önként '!G42</f>
        <v>12565000</v>
      </c>
    </row>
    <row r="42" spans="1:7" s="156" customFormat="1" ht="12" customHeight="1" thickBot="1">
      <c r="A42" s="14" t="s">
        <v>100</v>
      </c>
      <c r="B42" s="159" t="s">
        <v>185</v>
      </c>
      <c r="C42" s="88">
        <f>'5.1.2 sz. mell Önk.önként '!C43</f>
        <v>830000</v>
      </c>
      <c r="D42" s="88">
        <f>'5.1.2 sz. mell Önk.önként '!D43</f>
        <v>9058710</v>
      </c>
      <c r="E42" s="88">
        <f>'5.1.2 sz. mell Önk.önként '!E43</f>
        <v>-4339099</v>
      </c>
      <c r="F42" s="88"/>
      <c r="G42" s="88">
        <f>'5.1.2 sz. mell Önk.önként '!G43</f>
        <v>5549611</v>
      </c>
    </row>
    <row r="43" spans="1:7" s="156" customFormat="1" ht="12" customHeight="1">
      <c r="A43" s="15" t="s">
        <v>101</v>
      </c>
      <c r="B43" s="334" t="s">
        <v>186</v>
      </c>
      <c r="C43" s="85">
        <f>'5.1.2 sz. mell Önk.önként '!C44</f>
        <v>0</v>
      </c>
      <c r="D43" s="85">
        <f>'5.1.2 sz. mell Önk.önként '!D44</f>
        <v>0</v>
      </c>
      <c r="E43" s="85">
        <f>'5.1.2 sz. mell Önk.önként '!E44</f>
        <v>0</v>
      </c>
      <c r="F43" s="85"/>
      <c r="G43" s="85">
        <f>'5.1.2 sz. mell Önk.önként '!G44</f>
        <v>0</v>
      </c>
    </row>
    <row r="44" spans="1:7" s="156" customFormat="1" ht="12" customHeight="1">
      <c r="A44" s="12" t="s">
        <v>177</v>
      </c>
      <c r="B44" s="158" t="s">
        <v>187</v>
      </c>
      <c r="C44" s="89">
        <f>'5.1.2 sz. mell Önk.önként '!C45</f>
        <v>0</v>
      </c>
      <c r="D44" s="89">
        <f>'5.1.2 sz. mell Önk.önként '!D45</f>
        <v>0</v>
      </c>
      <c r="E44" s="89">
        <f>'5.1.2 sz. mell Önk.önként '!E45</f>
        <v>0</v>
      </c>
      <c r="F44" s="89"/>
      <c r="G44" s="89">
        <f>'5.1.2 sz. mell Önk.önként '!G45</f>
        <v>0</v>
      </c>
    </row>
    <row r="45" spans="1:7" s="156" customFormat="1" ht="12" customHeight="1" thickBot="1">
      <c r="A45" s="14" t="s">
        <v>178</v>
      </c>
      <c r="B45" s="159" t="s">
        <v>188</v>
      </c>
      <c r="C45" s="146">
        <f>'5.1.2 sz. mell Önk.önként '!C46</f>
        <v>0</v>
      </c>
      <c r="D45" s="146">
        <f>'5.1.2 sz. mell Önk.önként '!D46</f>
        <v>0</v>
      </c>
      <c r="E45" s="146">
        <f>'5.1.2 sz. mell Önk.önként '!E46</f>
        <v>0</v>
      </c>
      <c r="F45" s="146"/>
      <c r="G45" s="146">
        <f>SUM(C45:F45)</f>
        <v>0</v>
      </c>
    </row>
    <row r="46" spans="1:7" s="156" customFormat="1" ht="12" customHeight="1" thickBot="1">
      <c r="A46" s="18" t="s">
        <v>11</v>
      </c>
      <c r="B46" s="19" t="s">
        <v>189</v>
      </c>
      <c r="C46" s="84">
        <f>SUM(C47:C51)</f>
        <v>0</v>
      </c>
      <c r="D46" s="84">
        <f>SUM(D47:D51)</f>
        <v>0</v>
      </c>
      <c r="E46" s="84">
        <f>SUM(E47:E51)</f>
        <v>0</v>
      </c>
      <c r="F46" s="84"/>
      <c r="G46" s="84">
        <f>SUM(C46:F46)</f>
        <v>0</v>
      </c>
    </row>
    <row r="47" spans="1:7" s="156" customFormat="1" ht="12" customHeight="1">
      <c r="A47" s="13" t="s">
        <v>59</v>
      </c>
      <c r="B47" s="157" t="s">
        <v>193</v>
      </c>
      <c r="C47" s="197"/>
      <c r="D47" s="197"/>
      <c r="E47" s="197"/>
      <c r="F47" s="197"/>
      <c r="G47" s="197">
        <f>SUM(C47:F47)</f>
        <v>0</v>
      </c>
    </row>
    <row r="48" spans="1:7" s="156" customFormat="1" ht="12" customHeight="1">
      <c r="A48" s="12" t="s">
        <v>60</v>
      </c>
      <c r="B48" s="158" t="s">
        <v>194</v>
      </c>
      <c r="C48" s="89"/>
      <c r="D48" s="89"/>
      <c r="E48" s="89"/>
      <c r="F48" s="89"/>
      <c r="G48" s="89">
        <f>SUM(C48:F48)</f>
        <v>0</v>
      </c>
    </row>
    <row r="49" spans="1:7" s="156" customFormat="1" ht="12" customHeight="1">
      <c r="A49" s="12" t="s">
        <v>190</v>
      </c>
      <c r="B49" s="158" t="s">
        <v>195</v>
      </c>
      <c r="C49" s="89"/>
      <c r="D49" s="89"/>
      <c r="E49" s="89"/>
      <c r="F49" s="89"/>
      <c r="G49" s="89">
        <f>SUM(C49:F49)</f>
        <v>0</v>
      </c>
    </row>
    <row r="50" spans="1:7" s="156" customFormat="1" ht="12" customHeight="1">
      <c r="A50" s="12" t="s">
        <v>191</v>
      </c>
      <c r="B50" s="158" t="s">
        <v>196</v>
      </c>
      <c r="C50" s="89"/>
      <c r="D50" s="89"/>
      <c r="E50" s="89"/>
      <c r="F50" s="89"/>
      <c r="G50" s="89"/>
    </row>
    <row r="51" spans="1:7" s="156" customFormat="1" ht="12" customHeight="1" thickBot="1">
      <c r="A51" s="14" t="s">
        <v>192</v>
      </c>
      <c r="B51" s="159" t="s">
        <v>197</v>
      </c>
      <c r="C51" s="146"/>
      <c r="D51" s="146"/>
      <c r="E51" s="146"/>
      <c r="F51" s="146"/>
      <c r="G51" s="146">
        <f>SUM(C51:F51)</f>
        <v>0</v>
      </c>
    </row>
    <row r="52" spans="1:7" s="156" customFormat="1" ht="12" customHeight="1" thickBot="1">
      <c r="A52" s="18" t="s">
        <v>102</v>
      </c>
      <c r="B52" s="19" t="s">
        <v>198</v>
      </c>
      <c r="C52" s="84">
        <f>SUM(C53:C55)</f>
        <v>0</v>
      </c>
      <c r="D52" s="84">
        <f>SUM(D53:D55)</f>
        <v>0</v>
      </c>
      <c r="E52" s="84">
        <f>SUM(E53:E55)</f>
        <v>0</v>
      </c>
      <c r="F52" s="84"/>
      <c r="G52" s="84">
        <f>SUM(C52:F52)</f>
        <v>0</v>
      </c>
    </row>
    <row r="53" spans="1:7" s="156" customFormat="1" ht="12" customHeight="1">
      <c r="A53" s="13" t="s">
        <v>61</v>
      </c>
      <c r="B53" s="157" t="s">
        <v>199</v>
      </c>
      <c r="C53" s="87"/>
      <c r="D53" s="87"/>
      <c r="E53" s="87"/>
      <c r="F53" s="87"/>
      <c r="G53" s="87">
        <f>SUM(C53:F53)</f>
        <v>0</v>
      </c>
    </row>
    <row r="54" spans="1:7" s="156" customFormat="1" ht="12" customHeight="1">
      <c r="A54" s="12" t="s">
        <v>62</v>
      </c>
      <c r="B54" s="158" t="s">
        <v>361</v>
      </c>
      <c r="C54" s="86"/>
      <c r="D54" s="86"/>
      <c r="E54" s="86"/>
      <c r="F54" s="86"/>
      <c r="G54" s="86">
        <f>SUM(C54:F54)</f>
        <v>0</v>
      </c>
    </row>
    <row r="55" spans="1:7" s="156" customFormat="1" ht="12" customHeight="1">
      <c r="A55" s="12" t="s">
        <v>203</v>
      </c>
      <c r="B55" s="158" t="s">
        <v>201</v>
      </c>
      <c r="C55" s="86"/>
      <c r="D55" s="86"/>
      <c r="E55" s="86"/>
      <c r="F55" s="86"/>
      <c r="G55" s="86"/>
    </row>
    <row r="56" spans="1:7" s="156" customFormat="1" ht="12" customHeight="1" thickBot="1">
      <c r="A56" s="14" t="s">
        <v>204</v>
      </c>
      <c r="B56" s="159" t="s">
        <v>202</v>
      </c>
      <c r="C56" s="88"/>
      <c r="D56" s="88"/>
      <c r="E56" s="88"/>
      <c r="F56" s="88"/>
      <c r="G56" s="88"/>
    </row>
    <row r="57" spans="1:7" s="156" customFormat="1" ht="12" customHeight="1" thickBot="1">
      <c r="A57" s="18" t="s">
        <v>13</v>
      </c>
      <c r="B57" s="79" t="s">
        <v>205</v>
      </c>
      <c r="C57" s="84">
        <f>SUM(C58:C60)</f>
        <v>0</v>
      </c>
      <c r="D57" s="84">
        <f>SUM(D58:D60)</f>
        <v>0</v>
      </c>
      <c r="E57" s="84">
        <f>SUM(E58:E60)</f>
        <v>0</v>
      </c>
      <c r="F57" s="84"/>
      <c r="G57" s="84">
        <f>SUM(G58:G60)</f>
        <v>0</v>
      </c>
    </row>
    <row r="58" spans="1:7" s="156" customFormat="1" ht="12" customHeight="1" thickBot="1">
      <c r="A58" s="335" t="s">
        <v>103</v>
      </c>
      <c r="B58" s="336" t="s">
        <v>207</v>
      </c>
      <c r="C58" s="242"/>
      <c r="D58" s="242"/>
      <c r="E58" s="242"/>
      <c r="F58" s="242"/>
      <c r="G58" s="242"/>
    </row>
    <row r="59" spans="1:7" s="156" customFormat="1" ht="12" customHeight="1">
      <c r="A59" s="13" t="s">
        <v>104</v>
      </c>
      <c r="B59" s="157" t="s">
        <v>362</v>
      </c>
      <c r="C59" s="197"/>
      <c r="D59" s="197"/>
      <c r="E59" s="197"/>
      <c r="F59" s="197"/>
      <c r="G59" s="197"/>
    </row>
    <row r="60" spans="1:7" s="156" customFormat="1" ht="12" customHeight="1">
      <c r="A60" s="12" t="s">
        <v>126</v>
      </c>
      <c r="B60" s="158" t="s">
        <v>208</v>
      </c>
      <c r="C60" s="89"/>
      <c r="D60" s="89"/>
      <c r="E60" s="89"/>
      <c r="F60" s="89"/>
      <c r="G60" s="89"/>
    </row>
    <row r="61" spans="1:7" s="156" customFormat="1" ht="12" customHeight="1" thickBot="1">
      <c r="A61" s="14" t="s">
        <v>206</v>
      </c>
      <c r="B61" s="159" t="s">
        <v>209</v>
      </c>
      <c r="C61" s="89"/>
      <c r="D61" s="89"/>
      <c r="E61" s="89"/>
      <c r="F61" s="89"/>
      <c r="G61" s="89"/>
    </row>
    <row r="62" spans="1:7" s="156" customFormat="1" ht="12" customHeight="1" thickBot="1">
      <c r="A62" s="18" t="s">
        <v>14</v>
      </c>
      <c r="B62" s="19" t="s">
        <v>210</v>
      </c>
      <c r="C62" s="90">
        <f>+C7+C14+C21+C28+C35+C46+C52+C57</f>
        <v>67947590</v>
      </c>
      <c r="D62" s="90">
        <f>+D7+D14+D21+D28+D35+D46+D52+D57</f>
        <v>9058710</v>
      </c>
      <c r="E62" s="90">
        <f>+E7+E14+E21+E28+E35+E46+E52+E57</f>
        <v>-4339099</v>
      </c>
      <c r="F62" s="90"/>
      <c r="G62" s="90">
        <f>+G7+G14+G21+G28+G35+G46+G52+G57</f>
        <v>72667201</v>
      </c>
    </row>
    <row r="63" spans="1:7" s="156" customFormat="1" ht="12" customHeight="1" thickBot="1">
      <c r="A63" s="160" t="s">
        <v>211</v>
      </c>
      <c r="B63" s="79" t="s">
        <v>212</v>
      </c>
      <c r="C63" s="84">
        <f>SUM(C64:C66)</f>
        <v>0</v>
      </c>
      <c r="D63" s="84">
        <f>SUM(D64:D66)</f>
        <v>0</v>
      </c>
      <c r="E63" s="84">
        <f>SUM(E64:E66)</f>
        <v>0</v>
      </c>
      <c r="F63" s="84"/>
      <c r="G63" s="84">
        <f>SUM(G64:G66)</f>
        <v>0</v>
      </c>
    </row>
    <row r="64" spans="1:7" s="156" customFormat="1" ht="12" customHeight="1">
      <c r="A64" s="13" t="s">
        <v>245</v>
      </c>
      <c r="B64" s="157" t="s">
        <v>213</v>
      </c>
      <c r="C64" s="89"/>
      <c r="D64" s="89"/>
      <c r="E64" s="89"/>
      <c r="F64" s="89"/>
      <c r="G64" s="89"/>
    </row>
    <row r="65" spans="1:7" s="156" customFormat="1" ht="12" customHeight="1">
      <c r="A65" s="12" t="s">
        <v>254</v>
      </c>
      <c r="B65" s="158" t="s">
        <v>214</v>
      </c>
      <c r="C65" s="89"/>
      <c r="D65" s="89"/>
      <c r="E65" s="89"/>
      <c r="F65" s="89"/>
      <c r="G65" s="89"/>
    </row>
    <row r="66" spans="1:7" s="156" customFormat="1" ht="12" customHeight="1" thickBot="1">
      <c r="A66" s="14" t="s">
        <v>255</v>
      </c>
      <c r="B66" s="161" t="s">
        <v>215</v>
      </c>
      <c r="C66" s="89"/>
      <c r="D66" s="89"/>
      <c r="E66" s="89"/>
      <c r="F66" s="89"/>
      <c r="G66" s="89"/>
    </row>
    <row r="67" spans="1:7" s="156" customFormat="1" ht="12" customHeight="1" thickBot="1">
      <c r="A67" s="160" t="s">
        <v>216</v>
      </c>
      <c r="B67" s="79" t="s">
        <v>217</v>
      </c>
      <c r="C67" s="84">
        <f>SUM(C68:C71)</f>
        <v>0</v>
      </c>
      <c r="D67" s="84">
        <f>SUM(D68:D71)</f>
        <v>0</v>
      </c>
      <c r="E67" s="84">
        <f>SUM(E68:E71)</f>
        <v>0</v>
      </c>
      <c r="F67" s="84"/>
      <c r="G67" s="84">
        <f>SUM(G68:G71)</f>
        <v>0</v>
      </c>
    </row>
    <row r="68" spans="1:7" s="156" customFormat="1" ht="12" customHeight="1">
      <c r="A68" s="13" t="s">
        <v>84</v>
      </c>
      <c r="B68" s="157" t="s">
        <v>218</v>
      </c>
      <c r="C68" s="89"/>
      <c r="D68" s="89"/>
      <c r="E68" s="89"/>
      <c r="F68" s="89"/>
      <c r="G68" s="89"/>
    </row>
    <row r="69" spans="1:7" s="156" customFormat="1" ht="12" customHeight="1">
      <c r="A69" s="12" t="s">
        <v>85</v>
      </c>
      <c r="B69" s="158" t="s">
        <v>219</v>
      </c>
      <c r="C69" s="89"/>
      <c r="D69" s="89"/>
      <c r="E69" s="89"/>
      <c r="F69" s="89"/>
      <c r="G69" s="89"/>
    </row>
    <row r="70" spans="1:7" s="156" customFormat="1" ht="12" customHeight="1">
      <c r="A70" s="12" t="s">
        <v>246</v>
      </c>
      <c r="B70" s="158" t="s">
        <v>220</v>
      </c>
      <c r="C70" s="89"/>
      <c r="D70" s="89"/>
      <c r="E70" s="89"/>
      <c r="F70" s="89"/>
      <c r="G70" s="89"/>
    </row>
    <row r="71" spans="1:7" s="156" customFormat="1" ht="12" customHeight="1" thickBot="1">
      <c r="A71" s="14" t="s">
        <v>247</v>
      </c>
      <c r="B71" s="159" t="s">
        <v>221</v>
      </c>
      <c r="C71" s="89"/>
      <c r="D71" s="89"/>
      <c r="E71" s="89"/>
      <c r="F71" s="89"/>
      <c r="G71" s="89"/>
    </row>
    <row r="72" spans="1:7" s="156" customFormat="1" ht="12" customHeight="1" thickBot="1">
      <c r="A72" s="160" t="s">
        <v>222</v>
      </c>
      <c r="B72" s="79" t="s">
        <v>223</v>
      </c>
      <c r="C72" s="84">
        <f>SUM(C73:C74)</f>
        <v>0</v>
      </c>
      <c r="D72" s="84">
        <f>SUM(D73:D74)</f>
        <v>29430000</v>
      </c>
      <c r="E72" s="84">
        <f>SUM(E73:E74)</f>
        <v>0</v>
      </c>
      <c r="F72" s="84"/>
      <c r="G72" s="84">
        <f>SUM(G73:G74)</f>
        <v>29430000</v>
      </c>
    </row>
    <row r="73" spans="1:7" s="156" customFormat="1" ht="12" customHeight="1">
      <c r="A73" s="13" t="s">
        <v>248</v>
      </c>
      <c r="B73" s="157" t="s">
        <v>224</v>
      </c>
      <c r="C73" s="89"/>
      <c r="D73" s="89">
        <f>'5.1.2 sz. mell Önk.önként '!D74</f>
        <v>29430000</v>
      </c>
      <c r="E73" s="89">
        <f>'5.1.2 sz. mell Önk.önként '!E74</f>
        <v>0</v>
      </c>
      <c r="F73" s="89"/>
      <c r="G73" s="89">
        <f>'5.1.2 sz. mell Önk.önként '!G74</f>
        <v>29430000</v>
      </c>
    </row>
    <row r="74" spans="1:7" s="156" customFormat="1" ht="12" customHeight="1" thickBot="1">
      <c r="A74" s="14" t="s">
        <v>249</v>
      </c>
      <c r="B74" s="159" t="s">
        <v>225</v>
      </c>
      <c r="C74" s="89"/>
      <c r="D74" s="89"/>
      <c r="E74" s="89"/>
      <c r="F74" s="89"/>
      <c r="G74" s="89"/>
    </row>
    <row r="75" spans="1:7" s="156" customFormat="1" ht="12" customHeight="1" thickBot="1">
      <c r="A75" s="160" t="s">
        <v>226</v>
      </c>
      <c r="B75" s="79" t="s">
        <v>370</v>
      </c>
      <c r="C75" s="84">
        <f>SUM(C76:C79)</f>
        <v>0</v>
      </c>
      <c r="D75" s="84">
        <f>SUM(D76:D79)</f>
        <v>0</v>
      </c>
      <c r="E75" s="84">
        <f>SUM(E76:E79)</f>
        <v>0</v>
      </c>
      <c r="F75" s="84"/>
      <c r="G75" s="84">
        <f>SUM(G76:G79)</f>
        <v>0</v>
      </c>
    </row>
    <row r="76" spans="1:7" s="156" customFormat="1" ht="12" customHeight="1">
      <c r="A76" s="13" t="s">
        <v>250</v>
      </c>
      <c r="B76" s="157" t="s">
        <v>228</v>
      </c>
      <c r="C76" s="89"/>
      <c r="D76" s="89"/>
      <c r="E76" s="89"/>
      <c r="F76" s="89"/>
      <c r="G76" s="89"/>
    </row>
    <row r="77" spans="1:7" s="156" customFormat="1" ht="12" customHeight="1">
      <c r="A77" s="12" t="s">
        <v>251</v>
      </c>
      <c r="B77" s="158" t="s">
        <v>229</v>
      </c>
      <c r="C77" s="89"/>
      <c r="D77" s="89"/>
      <c r="E77" s="89"/>
      <c r="F77" s="89"/>
      <c r="G77" s="89"/>
    </row>
    <row r="78" spans="1:7" s="156" customFormat="1" ht="12" customHeight="1">
      <c r="A78" s="12" t="s">
        <v>252</v>
      </c>
      <c r="B78" s="158" t="s">
        <v>230</v>
      </c>
      <c r="C78" s="89"/>
      <c r="D78" s="89"/>
      <c r="E78" s="89"/>
      <c r="F78" s="89"/>
      <c r="G78" s="89"/>
    </row>
    <row r="79" spans="1:7" s="156" customFormat="1" ht="12" customHeight="1" thickBot="1">
      <c r="A79" s="12" t="s">
        <v>369</v>
      </c>
      <c r="B79" s="51" t="s">
        <v>351</v>
      </c>
      <c r="C79" s="214"/>
      <c r="D79" s="214"/>
      <c r="E79" s="214"/>
      <c r="F79" s="214"/>
      <c r="G79" s="214"/>
    </row>
    <row r="80" spans="1:7" s="156" customFormat="1" ht="12" customHeight="1" thickBot="1">
      <c r="A80" s="160" t="s">
        <v>231</v>
      </c>
      <c r="B80" s="79" t="s">
        <v>253</v>
      </c>
      <c r="C80" s="84">
        <f>SUM(C81:C84)</f>
        <v>0</v>
      </c>
      <c r="D80" s="84">
        <f>SUM(D81:D84)</f>
        <v>0</v>
      </c>
      <c r="E80" s="84">
        <f>SUM(E81:E84)</f>
        <v>0</v>
      </c>
      <c r="F80" s="84"/>
      <c r="G80" s="84">
        <f>SUM(G81:G84)</f>
        <v>0</v>
      </c>
    </row>
    <row r="81" spans="1:7" s="156" customFormat="1" ht="12" customHeight="1">
      <c r="A81" s="162" t="s">
        <v>232</v>
      </c>
      <c r="B81" s="157" t="s">
        <v>233</v>
      </c>
      <c r="C81" s="89"/>
      <c r="D81" s="89"/>
      <c r="E81" s="89"/>
      <c r="F81" s="89"/>
      <c r="G81" s="89"/>
    </row>
    <row r="82" spans="1:7" s="156" customFormat="1" ht="12" customHeight="1">
      <c r="A82" s="163" t="s">
        <v>234</v>
      </c>
      <c r="B82" s="158" t="s">
        <v>235</v>
      </c>
      <c r="C82" s="89"/>
      <c r="D82" s="89"/>
      <c r="E82" s="89"/>
      <c r="F82" s="89"/>
      <c r="G82" s="89"/>
    </row>
    <row r="83" spans="1:7" s="156" customFormat="1" ht="12" customHeight="1">
      <c r="A83" s="163" t="s">
        <v>236</v>
      </c>
      <c r="B83" s="158" t="s">
        <v>237</v>
      </c>
      <c r="C83" s="89"/>
      <c r="D83" s="89"/>
      <c r="E83" s="89"/>
      <c r="F83" s="89"/>
      <c r="G83" s="89"/>
    </row>
    <row r="84" spans="1:7" s="156" customFormat="1" ht="12" customHeight="1" thickBot="1">
      <c r="A84" s="164" t="s">
        <v>238</v>
      </c>
      <c r="B84" s="159" t="s">
        <v>239</v>
      </c>
      <c r="C84" s="89"/>
      <c r="D84" s="89"/>
      <c r="E84" s="89"/>
      <c r="F84" s="89"/>
      <c r="G84" s="89"/>
    </row>
    <row r="85" spans="1:7" s="156" customFormat="1" ht="13.5" customHeight="1" thickBot="1">
      <c r="A85" s="160" t="s">
        <v>240</v>
      </c>
      <c r="B85" s="79" t="s">
        <v>241</v>
      </c>
      <c r="C85" s="198"/>
      <c r="D85" s="198"/>
      <c r="E85" s="198"/>
      <c r="F85" s="198"/>
      <c r="G85" s="198"/>
    </row>
    <row r="86" spans="1:7" s="156" customFormat="1" ht="15.75" customHeight="1" thickBot="1">
      <c r="A86" s="160" t="s">
        <v>242</v>
      </c>
      <c r="B86" s="165" t="s">
        <v>243</v>
      </c>
      <c r="C86" s="90">
        <f>+C63+C67+C72+C75+C80+C85</f>
        <v>0</v>
      </c>
      <c r="D86" s="90">
        <f>+D63+D67+D72+D75+D80+D85</f>
        <v>29430000</v>
      </c>
      <c r="E86" s="90">
        <f>+E63+E67+E72+E75+E80+E85</f>
        <v>0</v>
      </c>
      <c r="F86" s="90"/>
      <c r="G86" s="90">
        <f>+G63+G67+G72+G75+G80+G85</f>
        <v>29430000</v>
      </c>
    </row>
    <row r="87" spans="1:7" s="156" customFormat="1" ht="16.5" customHeight="1" thickBot="1">
      <c r="A87" s="166" t="s">
        <v>256</v>
      </c>
      <c r="B87" s="167" t="s">
        <v>244</v>
      </c>
      <c r="C87" s="90">
        <f>+C62+C86</f>
        <v>67947590</v>
      </c>
      <c r="D87" s="90">
        <f>+D62+D86</f>
        <v>38488710</v>
      </c>
      <c r="E87" s="90">
        <f>+E62+E86</f>
        <v>-4339099</v>
      </c>
      <c r="F87" s="90"/>
      <c r="G87" s="90">
        <f>+G62+G86</f>
        <v>102097201</v>
      </c>
    </row>
    <row r="88" spans="1:3" s="156" customFormat="1" ht="83.25" customHeight="1">
      <c r="A88" s="3"/>
      <c r="B88" s="4"/>
      <c r="C88" s="91"/>
    </row>
    <row r="89" spans="1:3" ht="16.5" customHeight="1">
      <c r="A89" s="343" t="s">
        <v>34</v>
      </c>
      <c r="B89" s="343"/>
      <c r="C89" s="343"/>
    </row>
    <row r="90" spans="1:7" s="168" customFormat="1" ht="16.5" customHeight="1" thickBot="1">
      <c r="A90" s="345" t="s">
        <v>87</v>
      </c>
      <c r="B90" s="345"/>
      <c r="G90" s="50" t="s">
        <v>448</v>
      </c>
    </row>
    <row r="91" spans="1:7" ht="37.5" customHeight="1" thickBot="1">
      <c r="A91" s="21" t="s">
        <v>51</v>
      </c>
      <c r="B91" s="22" t="s">
        <v>35</v>
      </c>
      <c r="C91" s="28" t="s">
        <v>383</v>
      </c>
      <c r="D91" s="28" t="s">
        <v>387</v>
      </c>
      <c r="E91" s="28" t="s">
        <v>387</v>
      </c>
      <c r="F91" s="28" t="s">
        <v>456</v>
      </c>
      <c r="G91" s="28" t="s">
        <v>384</v>
      </c>
    </row>
    <row r="92" spans="1:7" s="155" customFormat="1" ht="12" customHeight="1" thickBot="1">
      <c r="A92" s="25">
        <v>1</v>
      </c>
      <c r="B92" s="26">
        <v>2</v>
      </c>
      <c r="C92" s="27">
        <v>3</v>
      </c>
      <c r="D92" s="27">
        <v>4</v>
      </c>
      <c r="E92" s="27">
        <v>4</v>
      </c>
      <c r="F92" s="27"/>
      <c r="G92" s="27">
        <v>5</v>
      </c>
    </row>
    <row r="93" spans="1:7" ht="12" customHeight="1" thickBot="1">
      <c r="A93" s="20" t="s">
        <v>6</v>
      </c>
      <c r="B93" s="24" t="s">
        <v>259</v>
      </c>
      <c r="C93" s="83">
        <f>SUM(C94:C98)</f>
        <v>81045460</v>
      </c>
      <c r="D93" s="83">
        <f>SUM(D94:D98)</f>
        <v>361000</v>
      </c>
      <c r="E93" s="83">
        <f>SUM(E94:E98)</f>
        <v>160000</v>
      </c>
      <c r="F93" s="83"/>
      <c r="G93" s="83">
        <f>SUM(G94:G98)</f>
        <v>81566460</v>
      </c>
    </row>
    <row r="94" spans="1:7" ht="12" customHeight="1">
      <c r="A94" s="15" t="s">
        <v>63</v>
      </c>
      <c r="B94" s="8" t="s">
        <v>36</v>
      </c>
      <c r="C94" s="85">
        <f>'5.1.2 sz. mell Önk.önként '!C92</f>
        <v>21434000</v>
      </c>
      <c r="D94" s="85">
        <f>'5.1.2 sz. mell Önk.önként '!D92</f>
        <v>102000</v>
      </c>
      <c r="E94" s="85">
        <f>'5.1.2 sz. mell Önk.önként '!E92</f>
        <v>0</v>
      </c>
      <c r="F94" s="85"/>
      <c r="G94" s="85">
        <f>'5.1.2 sz. mell Önk.önként '!G92</f>
        <v>21536000</v>
      </c>
    </row>
    <row r="95" spans="1:7" ht="12" customHeight="1">
      <c r="A95" s="12" t="s">
        <v>64</v>
      </c>
      <c r="B95" s="6" t="s">
        <v>105</v>
      </c>
      <c r="C95" s="86">
        <f>'5.1.2 sz. mell Önk.önként '!C93</f>
        <v>5878000</v>
      </c>
      <c r="D95" s="86">
        <f>'5.1.2 sz. mell Önk.önként '!D93</f>
        <v>28000</v>
      </c>
      <c r="E95" s="86">
        <f>'5.1.2 sz. mell Önk.önként '!E93</f>
        <v>0</v>
      </c>
      <c r="F95" s="86"/>
      <c r="G95" s="86">
        <f>'5.1.2 sz. mell Önk.önként '!G93</f>
        <v>5906000</v>
      </c>
    </row>
    <row r="96" spans="1:7" ht="12" customHeight="1">
      <c r="A96" s="12" t="s">
        <v>65</v>
      </c>
      <c r="B96" s="6" t="s">
        <v>82</v>
      </c>
      <c r="C96" s="88">
        <f>'5.1.2 sz. mell Önk.önként '!C94</f>
        <v>53733460</v>
      </c>
      <c r="D96" s="88">
        <f>'5.1.2 sz. mell Önk.önként '!D94</f>
        <v>231000</v>
      </c>
      <c r="E96" s="88">
        <f>'5.1.2 sz. mell Önk.önként '!E94</f>
        <v>160000</v>
      </c>
      <c r="F96" s="88"/>
      <c r="G96" s="88">
        <f>'5.1.2 sz. mell Önk.önként '!G94</f>
        <v>54124460</v>
      </c>
    </row>
    <row r="97" spans="1:7" ht="12" customHeight="1">
      <c r="A97" s="12" t="s">
        <v>66</v>
      </c>
      <c r="B97" s="9" t="s">
        <v>106</v>
      </c>
      <c r="C97" s="88">
        <f>'5.1.2 sz. mell Önk.önként '!C95</f>
        <v>0</v>
      </c>
      <c r="D97" s="88">
        <f>'5.1.2 sz. mell Önk.önként '!D95</f>
        <v>0</v>
      </c>
      <c r="E97" s="88">
        <f>'5.1.2 sz. mell Önk.önként '!E95</f>
        <v>0</v>
      </c>
      <c r="F97" s="88"/>
      <c r="G97" s="88">
        <f>'5.1.2 sz. mell Önk.önként '!G95</f>
        <v>0</v>
      </c>
    </row>
    <row r="98" spans="1:7" ht="12" customHeight="1">
      <c r="A98" s="12" t="s">
        <v>74</v>
      </c>
      <c r="B98" s="17" t="s">
        <v>107</v>
      </c>
      <c r="C98" s="88"/>
      <c r="D98" s="88"/>
      <c r="E98" s="88"/>
      <c r="F98" s="88"/>
      <c r="G98" s="88"/>
    </row>
    <row r="99" spans="1:7" ht="12" customHeight="1">
      <c r="A99" s="12" t="s">
        <v>67</v>
      </c>
      <c r="B99" s="6" t="s">
        <v>260</v>
      </c>
      <c r="C99" s="88"/>
      <c r="D99" s="88"/>
      <c r="E99" s="88"/>
      <c r="F99" s="88"/>
      <c r="G99" s="88"/>
    </row>
    <row r="100" spans="1:7" ht="12" customHeight="1">
      <c r="A100" s="12" t="s">
        <v>68</v>
      </c>
      <c r="B100" s="52" t="s">
        <v>261</v>
      </c>
      <c r="C100" s="88"/>
      <c r="D100" s="88"/>
      <c r="E100" s="88"/>
      <c r="F100" s="88"/>
      <c r="G100" s="88"/>
    </row>
    <row r="101" spans="1:7" ht="12" customHeight="1">
      <c r="A101" s="12" t="s">
        <v>75</v>
      </c>
      <c r="B101" s="53" t="s">
        <v>262</v>
      </c>
      <c r="C101" s="88"/>
      <c r="D101" s="88"/>
      <c r="E101" s="88"/>
      <c r="F101" s="88"/>
      <c r="G101" s="88"/>
    </row>
    <row r="102" spans="1:7" ht="12" customHeight="1">
      <c r="A102" s="12" t="s">
        <v>76</v>
      </c>
      <c r="B102" s="53" t="s">
        <v>263</v>
      </c>
      <c r="C102" s="88"/>
      <c r="D102" s="88"/>
      <c r="E102" s="88"/>
      <c r="F102" s="88"/>
      <c r="G102" s="88"/>
    </row>
    <row r="103" spans="1:7" ht="12" customHeight="1">
      <c r="A103" s="12" t="s">
        <v>77</v>
      </c>
      <c r="B103" s="52" t="s">
        <v>264</v>
      </c>
      <c r="C103" s="88"/>
      <c r="D103" s="88"/>
      <c r="E103" s="88"/>
      <c r="F103" s="88"/>
      <c r="G103" s="88"/>
    </row>
    <row r="104" spans="1:7" ht="12" customHeight="1">
      <c r="A104" s="12" t="s">
        <v>78</v>
      </c>
      <c r="B104" s="52" t="s">
        <v>265</v>
      </c>
      <c r="C104" s="88"/>
      <c r="D104" s="88"/>
      <c r="E104" s="88"/>
      <c r="F104" s="88"/>
      <c r="G104" s="88"/>
    </row>
    <row r="105" spans="1:7" ht="12" customHeight="1">
      <c r="A105" s="12" t="s">
        <v>80</v>
      </c>
      <c r="B105" s="53" t="s">
        <v>266</v>
      </c>
      <c r="C105" s="88"/>
      <c r="D105" s="88"/>
      <c r="E105" s="88"/>
      <c r="F105" s="88"/>
      <c r="G105" s="88"/>
    </row>
    <row r="106" spans="1:7" ht="12" customHeight="1">
      <c r="A106" s="11" t="s">
        <v>108</v>
      </c>
      <c r="B106" s="54" t="s">
        <v>267</v>
      </c>
      <c r="C106" s="88"/>
      <c r="D106" s="88"/>
      <c r="E106" s="88"/>
      <c r="F106" s="88"/>
      <c r="G106" s="88"/>
    </row>
    <row r="107" spans="1:7" ht="12" customHeight="1">
      <c r="A107" s="12" t="s">
        <v>257</v>
      </c>
      <c r="B107" s="54" t="s">
        <v>268</v>
      </c>
      <c r="C107" s="88"/>
      <c r="D107" s="88"/>
      <c r="E107" s="88"/>
      <c r="F107" s="88"/>
      <c r="G107" s="88"/>
    </row>
    <row r="108" spans="1:7" ht="12" customHeight="1" thickBot="1">
      <c r="A108" s="16" t="s">
        <v>258</v>
      </c>
      <c r="B108" s="55" t="s">
        <v>269</v>
      </c>
      <c r="C108" s="92"/>
      <c r="D108" s="92"/>
      <c r="E108" s="92"/>
      <c r="F108" s="92"/>
      <c r="G108" s="92"/>
    </row>
    <row r="109" spans="1:7" ht="12" customHeight="1" thickBot="1">
      <c r="A109" s="18" t="s">
        <v>7</v>
      </c>
      <c r="B109" s="23" t="s">
        <v>270</v>
      </c>
      <c r="C109" s="84">
        <f>+C110+C112+C114</f>
        <v>2286000</v>
      </c>
      <c r="D109" s="84">
        <f>+D110+D112+D114</f>
        <v>33369777</v>
      </c>
      <c r="E109" s="84">
        <f>+E110+E112+E114</f>
        <v>-2807099</v>
      </c>
      <c r="F109" s="84"/>
      <c r="G109" s="84">
        <f>+G110+G112+G114</f>
        <v>32848678</v>
      </c>
    </row>
    <row r="110" spans="1:7" ht="12" customHeight="1">
      <c r="A110" s="13" t="s">
        <v>69</v>
      </c>
      <c r="B110" s="6" t="s">
        <v>124</v>
      </c>
      <c r="C110" s="87">
        <f>'5.1.2 sz. mell Önk.önként '!C108</f>
        <v>2286000</v>
      </c>
      <c r="D110" s="87">
        <f>'5.1.2 sz. mell Önk.önként '!D108</f>
        <v>30719777</v>
      </c>
      <c r="E110" s="87">
        <f>'5.1.2 sz. mell Önk.önként '!E108</f>
        <v>-2807099</v>
      </c>
      <c r="F110" s="87"/>
      <c r="G110" s="87">
        <f>'5.1.2 sz. mell Önk.önként '!G108</f>
        <v>30198678</v>
      </c>
    </row>
    <row r="111" spans="1:7" ht="12" customHeight="1">
      <c r="A111" s="13" t="s">
        <v>70</v>
      </c>
      <c r="B111" s="10" t="s">
        <v>274</v>
      </c>
      <c r="C111" s="87">
        <f>'5.1.2 sz. mell Önk.önként '!C109</f>
        <v>0</v>
      </c>
      <c r="D111" s="87">
        <f>'5.1.2 sz. mell Önk.önként '!D109</f>
        <v>0</v>
      </c>
      <c r="E111" s="87">
        <f>'5.1.2 sz. mell Önk.önként '!E109</f>
        <v>0</v>
      </c>
      <c r="F111" s="87"/>
      <c r="G111" s="87">
        <f>'5.1.2 sz. mell Önk.önként '!G109</f>
        <v>0</v>
      </c>
    </row>
    <row r="112" spans="1:7" ht="12" customHeight="1">
      <c r="A112" s="13" t="s">
        <v>71</v>
      </c>
      <c r="B112" s="10" t="s">
        <v>109</v>
      </c>
      <c r="C112" s="86">
        <f>'5.1.2 sz. mell Önk.önként '!C110</f>
        <v>0</v>
      </c>
      <c r="D112" s="86">
        <f>'5.1.2 sz. mell Önk.önként '!D110</f>
        <v>2650000</v>
      </c>
      <c r="E112" s="86">
        <f>'5.1.2 sz. mell Önk.önként '!E110</f>
        <v>0</v>
      </c>
      <c r="F112" s="86"/>
      <c r="G112" s="86">
        <f>'5.1.2 sz. mell Önk.önként '!G110</f>
        <v>2650000</v>
      </c>
    </row>
    <row r="113" spans="1:7" ht="12" customHeight="1">
      <c r="A113" s="13" t="s">
        <v>72</v>
      </c>
      <c r="B113" s="10" t="s">
        <v>275</v>
      </c>
      <c r="C113" s="77">
        <f>'5.1.2 sz. mell Önk.önként '!C111</f>
        <v>0</v>
      </c>
      <c r="D113" s="77">
        <f>'5.1.2 sz. mell Önk.önként '!D111</f>
        <v>0</v>
      </c>
      <c r="E113" s="77">
        <f>'5.1.2 sz. mell Önk.önként '!E111</f>
        <v>0</v>
      </c>
      <c r="F113" s="77"/>
      <c r="G113" s="77">
        <f>'5.1.2 sz. mell Önk.önként '!G111</f>
        <v>0</v>
      </c>
    </row>
    <row r="114" spans="1:7" ht="12" customHeight="1">
      <c r="A114" s="13" t="s">
        <v>73</v>
      </c>
      <c r="B114" s="81" t="s">
        <v>127</v>
      </c>
      <c r="C114" s="77">
        <f>'5.1.2 sz. mell Önk.önként '!C112</f>
        <v>0</v>
      </c>
      <c r="D114" s="77">
        <f>'5.1.2 sz. mell Önk.önként '!D112</f>
        <v>0</v>
      </c>
      <c r="E114" s="77">
        <f>'5.1.2 sz. mell Önk.önként '!E112</f>
        <v>0</v>
      </c>
      <c r="F114" s="77"/>
      <c r="G114" s="77">
        <f>'5.1.2 sz. mell Önk.önként '!G112</f>
        <v>0</v>
      </c>
    </row>
    <row r="115" spans="1:7" ht="12" customHeight="1">
      <c r="A115" s="13" t="s">
        <v>79</v>
      </c>
      <c r="B115" s="80" t="s">
        <v>363</v>
      </c>
      <c r="C115" s="77">
        <f>'5.1.2 sz. mell Önk.önként '!C113</f>
        <v>0</v>
      </c>
      <c r="D115" s="77">
        <f>'5.1.2 sz. mell Önk.önként '!D113</f>
        <v>0</v>
      </c>
      <c r="E115" s="77">
        <f>'5.1.2 sz. mell Önk.önként '!E113</f>
        <v>0</v>
      </c>
      <c r="F115" s="77"/>
      <c r="G115" s="77">
        <f>'5.1.2 sz. mell Önk.önként '!G113</f>
        <v>0</v>
      </c>
    </row>
    <row r="116" spans="1:7" ht="12" customHeight="1">
      <c r="A116" s="13" t="s">
        <v>81</v>
      </c>
      <c r="B116" s="153" t="s">
        <v>280</v>
      </c>
      <c r="C116" s="77">
        <f>'5.1.2 sz. mell Önk.önként '!C114</f>
        <v>0</v>
      </c>
      <c r="D116" s="77">
        <f>'5.1.2 sz. mell Önk.önként '!D114</f>
        <v>0</v>
      </c>
      <c r="E116" s="77">
        <f>'5.1.2 sz. mell Önk.önként '!E114</f>
        <v>0</v>
      </c>
      <c r="F116" s="77"/>
      <c r="G116" s="77">
        <f>'5.1.2 sz. mell Önk.önként '!G114</f>
        <v>0</v>
      </c>
    </row>
    <row r="117" spans="1:7" ht="15.75">
      <c r="A117" s="13" t="s">
        <v>110</v>
      </c>
      <c r="B117" s="53" t="s">
        <v>263</v>
      </c>
      <c r="C117" s="77">
        <f>'5.1.2 sz. mell Önk.önként '!C115</f>
        <v>0</v>
      </c>
      <c r="D117" s="77">
        <f>'5.1.2 sz. mell Önk.önként '!D115</f>
        <v>0</v>
      </c>
      <c r="E117" s="77">
        <f>'5.1.2 sz. mell Önk.önként '!E115</f>
        <v>0</v>
      </c>
      <c r="F117" s="77"/>
      <c r="G117" s="77">
        <f>'5.1.2 sz. mell Önk.önként '!G115</f>
        <v>0</v>
      </c>
    </row>
    <row r="118" spans="1:7" ht="12" customHeight="1">
      <c r="A118" s="13" t="s">
        <v>111</v>
      </c>
      <c r="B118" s="53" t="s">
        <v>279</v>
      </c>
      <c r="C118" s="77">
        <f>'5.1.2 sz. mell Önk.önként '!C116</f>
        <v>0</v>
      </c>
      <c r="D118" s="77">
        <f>'5.1.2 sz. mell Önk.önként '!D116</f>
        <v>0</v>
      </c>
      <c r="E118" s="77">
        <f>'5.1.2 sz. mell Önk.önként '!E116</f>
        <v>0</v>
      </c>
      <c r="F118" s="77"/>
      <c r="G118" s="77">
        <f>'5.1.2 sz. mell Önk.önként '!G116</f>
        <v>0</v>
      </c>
    </row>
    <row r="119" spans="1:7" ht="12" customHeight="1">
      <c r="A119" s="13" t="s">
        <v>112</v>
      </c>
      <c r="B119" s="53" t="s">
        <v>278</v>
      </c>
      <c r="C119" s="77">
        <f>'5.1.2 sz. mell Önk.önként '!C117</f>
        <v>0</v>
      </c>
      <c r="D119" s="77">
        <f>'5.1.2 sz. mell Önk.önként '!D117</f>
        <v>0</v>
      </c>
      <c r="E119" s="77">
        <f>'5.1.2 sz. mell Önk.önként '!E117</f>
        <v>0</v>
      </c>
      <c r="F119" s="77"/>
      <c r="G119" s="77">
        <f>'5.1.2 sz. mell Önk.önként '!G117</f>
        <v>0</v>
      </c>
    </row>
    <row r="120" spans="1:7" ht="12" customHeight="1">
      <c r="A120" s="13" t="s">
        <v>271</v>
      </c>
      <c r="B120" s="53" t="s">
        <v>266</v>
      </c>
      <c r="C120" s="77">
        <f>'5.1.2 sz. mell Önk.önként '!C118</f>
        <v>0</v>
      </c>
      <c r="D120" s="77">
        <f>'5.1.2 sz. mell Önk.önként '!D118</f>
        <v>0</v>
      </c>
      <c r="E120" s="77">
        <f>'5.1.2 sz. mell Önk.önként '!E118</f>
        <v>0</v>
      </c>
      <c r="F120" s="77"/>
      <c r="G120" s="77">
        <f>'5.1.2 sz. mell Önk.önként '!G118</f>
        <v>0</v>
      </c>
    </row>
    <row r="121" spans="1:7" ht="12" customHeight="1">
      <c r="A121" s="13" t="s">
        <v>272</v>
      </c>
      <c r="B121" s="53" t="s">
        <v>277</v>
      </c>
      <c r="C121" s="77">
        <f>'5.1.2 sz. mell Önk.önként '!C119</f>
        <v>0</v>
      </c>
      <c r="D121" s="77">
        <f>'5.1.2 sz. mell Önk.önként '!D119</f>
        <v>0</v>
      </c>
      <c r="E121" s="77">
        <f>'5.1.2 sz. mell Önk.önként '!E119</f>
        <v>0</v>
      </c>
      <c r="F121" s="77"/>
      <c r="G121" s="77">
        <f>'5.1.2 sz. mell Önk.önként '!G119</f>
        <v>0</v>
      </c>
    </row>
    <row r="122" spans="1:7" ht="16.5" thickBot="1">
      <c r="A122" s="11" t="s">
        <v>273</v>
      </c>
      <c r="B122" s="53" t="s">
        <v>276</v>
      </c>
      <c r="C122" s="78">
        <f>'5.1.2 sz. mell Önk.önként '!C120</f>
        <v>0</v>
      </c>
      <c r="D122" s="78">
        <f>'5.1.2 sz. mell Önk.önként '!D120</f>
        <v>0</v>
      </c>
      <c r="E122" s="78">
        <f>'5.1.2 sz. mell Önk.önként '!E120</f>
        <v>0</v>
      </c>
      <c r="F122" s="78"/>
      <c r="G122" s="78">
        <f>'5.1.2 sz. mell Önk.önként '!G120</f>
        <v>0</v>
      </c>
    </row>
    <row r="123" spans="1:7" ht="12" customHeight="1" thickBot="1">
      <c r="A123" s="18" t="s">
        <v>8</v>
      </c>
      <c r="B123" s="48" t="s">
        <v>281</v>
      </c>
      <c r="C123" s="84">
        <f>+C124+C125</f>
        <v>0</v>
      </c>
      <c r="D123" s="84">
        <f>+D124+D125</f>
        <v>0</v>
      </c>
      <c r="E123" s="84">
        <f>+E124+E125</f>
        <v>0</v>
      </c>
      <c r="F123" s="84"/>
      <c r="G123" s="84">
        <f>+G124+G125</f>
        <v>0</v>
      </c>
    </row>
    <row r="124" spans="1:7" ht="12" customHeight="1">
      <c r="A124" s="13" t="s">
        <v>52</v>
      </c>
      <c r="B124" s="7" t="s">
        <v>42</v>
      </c>
      <c r="C124" s="87"/>
      <c r="D124" s="87"/>
      <c r="E124" s="87"/>
      <c r="F124" s="87"/>
      <c r="G124" s="87"/>
    </row>
    <row r="125" spans="1:7" ht="12" customHeight="1" thickBot="1">
      <c r="A125" s="14" t="s">
        <v>53</v>
      </c>
      <c r="B125" s="10" t="s">
        <v>43</v>
      </c>
      <c r="C125" s="88"/>
      <c r="D125" s="88"/>
      <c r="E125" s="88"/>
      <c r="F125" s="88"/>
      <c r="G125" s="88"/>
    </row>
    <row r="126" spans="1:7" ht="12" customHeight="1" thickBot="1">
      <c r="A126" s="18" t="s">
        <v>9</v>
      </c>
      <c r="B126" s="48" t="s">
        <v>282</v>
      </c>
      <c r="C126" s="84">
        <f>+C93+C109+C123</f>
        <v>83331460</v>
      </c>
      <c r="D126" s="84">
        <f>+D93+D109+D123</f>
        <v>33730777</v>
      </c>
      <c r="E126" s="84">
        <f>+E93+E109+E123</f>
        <v>-2647099</v>
      </c>
      <c r="F126" s="84"/>
      <c r="G126" s="84">
        <f>+G93+G109+G123</f>
        <v>114415138</v>
      </c>
    </row>
    <row r="127" spans="1:7" ht="12" customHeight="1" thickBot="1">
      <c r="A127" s="18" t="s">
        <v>10</v>
      </c>
      <c r="B127" s="48" t="s">
        <v>283</v>
      </c>
      <c r="C127" s="84">
        <f>+C128+C129+C130</f>
        <v>0</v>
      </c>
      <c r="D127" s="84">
        <f>+D128+D129+D130</f>
        <v>0</v>
      </c>
      <c r="E127" s="84">
        <f>+E128+E129+E130</f>
        <v>0</v>
      </c>
      <c r="F127" s="84"/>
      <c r="G127" s="84">
        <f>+G128+G129+G130</f>
        <v>0</v>
      </c>
    </row>
    <row r="128" spans="1:7" ht="12" customHeight="1">
      <c r="A128" s="13" t="s">
        <v>56</v>
      </c>
      <c r="B128" s="7" t="s">
        <v>284</v>
      </c>
      <c r="C128" s="77"/>
      <c r="D128" s="77"/>
      <c r="E128" s="77"/>
      <c r="F128" s="77"/>
      <c r="G128" s="77"/>
    </row>
    <row r="129" spans="1:7" ht="12" customHeight="1">
      <c r="A129" s="13" t="s">
        <v>57</v>
      </c>
      <c r="B129" s="7" t="s">
        <v>285</v>
      </c>
      <c r="C129" s="77"/>
      <c r="D129" s="77"/>
      <c r="E129" s="77"/>
      <c r="F129" s="77"/>
      <c r="G129" s="77"/>
    </row>
    <row r="130" spans="1:7" ht="12" customHeight="1" thickBot="1">
      <c r="A130" s="11" t="s">
        <v>58</v>
      </c>
      <c r="B130" s="5" t="s">
        <v>286</v>
      </c>
      <c r="C130" s="77"/>
      <c r="D130" s="77"/>
      <c r="E130" s="77"/>
      <c r="F130" s="77"/>
      <c r="G130" s="77"/>
    </row>
    <row r="131" spans="1:7" ht="12" customHeight="1" thickBot="1">
      <c r="A131" s="18" t="s">
        <v>11</v>
      </c>
      <c r="B131" s="48" t="s">
        <v>329</v>
      </c>
      <c r="C131" s="84">
        <f>+C132+C133+C134+C135</f>
        <v>0</v>
      </c>
      <c r="D131" s="84">
        <f>+D132+D133+D134+D135</f>
        <v>0</v>
      </c>
      <c r="E131" s="84">
        <f>+E132+E133+E134+E135</f>
        <v>0</v>
      </c>
      <c r="F131" s="84"/>
      <c r="G131" s="84">
        <f>+G132+G133+G134+G135</f>
        <v>0</v>
      </c>
    </row>
    <row r="132" spans="1:7" ht="12" customHeight="1">
      <c r="A132" s="13" t="s">
        <v>59</v>
      </c>
      <c r="B132" s="7" t="s">
        <v>287</v>
      </c>
      <c r="C132" s="77"/>
      <c r="D132" s="77"/>
      <c r="E132" s="77"/>
      <c r="F132" s="77"/>
      <c r="G132" s="77"/>
    </row>
    <row r="133" spans="1:7" ht="12" customHeight="1">
      <c r="A133" s="13" t="s">
        <v>60</v>
      </c>
      <c r="B133" s="7" t="s">
        <v>288</v>
      </c>
      <c r="C133" s="77"/>
      <c r="D133" s="77"/>
      <c r="E133" s="77"/>
      <c r="F133" s="77"/>
      <c r="G133" s="77"/>
    </row>
    <row r="134" spans="1:7" ht="12" customHeight="1">
      <c r="A134" s="13" t="s">
        <v>190</v>
      </c>
      <c r="B134" s="7" t="s">
        <v>289</v>
      </c>
      <c r="C134" s="77"/>
      <c r="D134" s="77"/>
      <c r="E134" s="77"/>
      <c r="F134" s="77"/>
      <c r="G134" s="77"/>
    </row>
    <row r="135" spans="1:7" ht="12" customHeight="1" thickBot="1">
      <c r="A135" s="11" t="s">
        <v>191</v>
      </c>
      <c r="B135" s="5" t="s">
        <v>290</v>
      </c>
      <c r="C135" s="77"/>
      <c r="D135" s="77"/>
      <c r="E135" s="77"/>
      <c r="F135" s="77"/>
      <c r="G135" s="77"/>
    </row>
    <row r="136" spans="1:7" ht="12" customHeight="1" thickBot="1">
      <c r="A136" s="18" t="s">
        <v>12</v>
      </c>
      <c r="B136" s="48" t="s">
        <v>291</v>
      </c>
      <c r="C136" s="90">
        <f>+C137+C138+C140+C141</f>
        <v>0</v>
      </c>
      <c r="D136" s="90">
        <f>+D137+D138+D140+D141</f>
        <v>0</v>
      </c>
      <c r="E136" s="90">
        <f>+E137+E138+E140+E141</f>
        <v>0</v>
      </c>
      <c r="F136" s="90"/>
      <c r="G136" s="90">
        <f>+G137+G138+G140+G141</f>
        <v>0</v>
      </c>
    </row>
    <row r="137" spans="1:7" ht="12" customHeight="1">
      <c r="A137" s="13" t="s">
        <v>61</v>
      </c>
      <c r="B137" s="7" t="s">
        <v>292</v>
      </c>
      <c r="C137" s="77"/>
      <c r="D137" s="77"/>
      <c r="E137" s="77"/>
      <c r="F137" s="77"/>
      <c r="G137" s="77"/>
    </row>
    <row r="138" spans="1:7" ht="12" customHeight="1">
      <c r="A138" s="13" t="s">
        <v>62</v>
      </c>
      <c r="B138" s="7" t="s">
        <v>302</v>
      </c>
      <c r="C138" s="77"/>
      <c r="D138" s="77"/>
      <c r="E138" s="77"/>
      <c r="F138" s="77"/>
      <c r="G138" s="77"/>
    </row>
    <row r="139" spans="1:7" ht="12" customHeight="1">
      <c r="A139" s="13" t="s">
        <v>203</v>
      </c>
      <c r="B139" s="7" t="s">
        <v>367</v>
      </c>
      <c r="C139" s="77"/>
      <c r="D139" s="77"/>
      <c r="E139" s="77"/>
      <c r="F139" s="77"/>
      <c r="G139" s="77"/>
    </row>
    <row r="140" spans="1:7" ht="12" customHeight="1">
      <c r="A140" s="13" t="s">
        <v>204</v>
      </c>
      <c r="B140" s="7" t="s">
        <v>293</v>
      </c>
      <c r="C140" s="77"/>
      <c r="D140" s="77"/>
      <c r="E140" s="77"/>
      <c r="F140" s="77"/>
      <c r="G140" s="77"/>
    </row>
    <row r="141" spans="1:7" ht="12" customHeight="1" thickBot="1">
      <c r="A141" s="13" t="s">
        <v>366</v>
      </c>
      <c r="B141" s="7" t="s">
        <v>294</v>
      </c>
      <c r="C141" s="77"/>
      <c r="D141" s="77"/>
      <c r="E141" s="77"/>
      <c r="F141" s="77"/>
      <c r="G141" s="77"/>
    </row>
    <row r="142" spans="1:7" ht="12" customHeight="1" thickBot="1">
      <c r="A142" s="18" t="s">
        <v>13</v>
      </c>
      <c r="B142" s="48" t="s">
        <v>295</v>
      </c>
      <c r="C142" s="93">
        <f>+C143+C144+C145+C146</f>
        <v>0</v>
      </c>
      <c r="D142" s="93">
        <f>+D143+D144+D145+D146</f>
        <v>0</v>
      </c>
      <c r="E142" s="93">
        <f>+E143+E144+E145+E146</f>
        <v>0</v>
      </c>
      <c r="F142" s="93"/>
      <c r="G142" s="93">
        <f>+G143+G144+G145+G146</f>
        <v>0</v>
      </c>
    </row>
    <row r="143" spans="1:7" ht="12" customHeight="1">
      <c r="A143" s="13" t="s">
        <v>103</v>
      </c>
      <c r="B143" s="7" t="s">
        <v>296</v>
      </c>
      <c r="C143" s="77"/>
      <c r="D143" s="77"/>
      <c r="E143" s="77"/>
      <c r="F143" s="77"/>
      <c r="G143" s="77"/>
    </row>
    <row r="144" spans="1:7" ht="12" customHeight="1">
      <c r="A144" s="13" t="s">
        <v>104</v>
      </c>
      <c r="B144" s="7" t="s">
        <v>297</v>
      </c>
      <c r="C144" s="77"/>
      <c r="D144" s="77"/>
      <c r="E144" s="77"/>
      <c r="F144" s="77"/>
      <c r="G144" s="77"/>
    </row>
    <row r="145" spans="1:7" ht="12" customHeight="1">
      <c r="A145" s="13" t="s">
        <v>126</v>
      </c>
      <c r="B145" s="7" t="s">
        <v>298</v>
      </c>
      <c r="C145" s="77"/>
      <c r="D145" s="77"/>
      <c r="E145" s="77"/>
      <c r="F145" s="77"/>
      <c r="G145" s="77"/>
    </row>
    <row r="146" spans="1:7" ht="12" customHeight="1" thickBot="1">
      <c r="A146" s="13" t="s">
        <v>206</v>
      </c>
      <c r="B146" s="7" t="s">
        <v>299</v>
      </c>
      <c r="C146" s="77"/>
      <c r="D146" s="77"/>
      <c r="E146" s="77"/>
      <c r="F146" s="77"/>
      <c r="G146" s="77"/>
    </row>
    <row r="147" spans="1:11" ht="15" customHeight="1" thickBot="1">
      <c r="A147" s="18" t="s">
        <v>14</v>
      </c>
      <c r="B147" s="48" t="s">
        <v>300</v>
      </c>
      <c r="C147" s="169">
        <f>+C127+C131+C136+C142</f>
        <v>0</v>
      </c>
      <c r="D147" s="169">
        <f>+D127+D131+D136+D142</f>
        <v>0</v>
      </c>
      <c r="E147" s="169">
        <f>+E127+E131+E136+E142</f>
        <v>0</v>
      </c>
      <c r="F147" s="169"/>
      <c r="G147" s="169">
        <f>+G127+G131+G136+G142</f>
        <v>0</v>
      </c>
      <c r="H147" s="170"/>
      <c r="I147" s="171"/>
      <c r="J147" s="171"/>
      <c r="K147" s="171"/>
    </row>
    <row r="148" spans="1:7" s="156" customFormat="1" ht="12.75" customHeight="1" thickBot="1">
      <c r="A148" s="82" t="s">
        <v>15</v>
      </c>
      <c r="B148" s="136" t="s">
        <v>301</v>
      </c>
      <c r="C148" s="169">
        <f>+C126+C147</f>
        <v>83331460</v>
      </c>
      <c r="D148" s="169">
        <f>+D126+D147</f>
        <v>33730777</v>
      </c>
      <c r="E148" s="169">
        <f>+E126+E147</f>
        <v>-2647099</v>
      </c>
      <c r="F148" s="169"/>
      <c r="G148" s="169">
        <f>+G126+G147</f>
        <v>114415138</v>
      </c>
    </row>
    <row r="149" ht="7.5" customHeight="1"/>
    <row r="150" spans="1:3" ht="15.75">
      <c r="A150" s="346" t="s">
        <v>303</v>
      </c>
      <c r="B150" s="346"/>
      <c r="C150" s="346"/>
    </row>
    <row r="151" spans="1:3" ht="15" customHeight="1" thickBot="1">
      <c r="A151" s="344" t="s">
        <v>88</v>
      </c>
      <c r="B151" s="344"/>
      <c r="C151" s="94" t="s">
        <v>125</v>
      </c>
    </row>
    <row r="152" spans="1:7" ht="13.5" customHeight="1" thickBot="1">
      <c r="A152" s="18">
        <v>1</v>
      </c>
      <c r="B152" s="23" t="s">
        <v>304</v>
      </c>
      <c r="C152" s="84">
        <f>+C62-C126</f>
        <v>-15383870</v>
      </c>
      <c r="D152" s="84">
        <f>+D62-D126</f>
        <v>-24672067</v>
      </c>
      <c r="E152" s="84">
        <f>+E62-E126</f>
        <v>-1692000</v>
      </c>
      <c r="F152" s="84"/>
      <c r="G152" s="84">
        <f>+G62-G126</f>
        <v>-41747937</v>
      </c>
    </row>
    <row r="153" spans="1:7" ht="27.75" customHeight="1" thickBot="1">
      <c r="A153" s="18" t="s">
        <v>7</v>
      </c>
      <c r="B153" s="23" t="s">
        <v>305</v>
      </c>
      <c r="C153" s="84">
        <f>+C86-C147</f>
        <v>0</v>
      </c>
      <c r="D153" s="84">
        <f>+D86-D147</f>
        <v>29430000</v>
      </c>
      <c r="E153" s="84">
        <f>+E86-E147</f>
        <v>0</v>
      </c>
      <c r="F153" s="84"/>
      <c r="G153" s="84">
        <f>+G86-G147</f>
        <v>29430000</v>
      </c>
    </row>
  </sheetData>
  <sheetProtection/>
  <mergeCells count="8">
    <mergeCell ref="B1:G1"/>
    <mergeCell ref="A2:G2"/>
    <mergeCell ref="A3:G3"/>
    <mergeCell ref="A150:C150"/>
    <mergeCell ref="A151:B151"/>
    <mergeCell ref="A4:B4"/>
    <mergeCell ref="A89:C89"/>
    <mergeCell ref="A90:B90"/>
  </mergeCells>
  <printOptions horizontalCentered="1"/>
  <pageMargins left="0.25" right="0.25" top="0.75" bottom="0.75" header="0.3" footer="0.3"/>
  <pageSetup fitToHeight="2" horizontalDpi="600" verticalDpi="600" orientation="portrait" paperSize="9" scale="61" r:id="rId1"/>
  <headerFooter alignWithMargins="0">
    <oddFooter>&amp;L"Módosította a 3/2017.(II.23.) önkormányzati rendelet. Hatályos 2016. (XII.31.) napjától."</oddFooter>
  </headerFooter>
  <rowBreaks count="2" manualBreakCount="2">
    <brk id="87" max="5" man="1"/>
    <brk id="8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2"/>
  <sheetViews>
    <sheetView zoomScale="115" zoomScaleNormal="115" zoomScaleSheetLayoutView="100" workbookViewId="0" topLeftCell="A1">
      <selection activeCell="A2" sqref="A2:M2"/>
    </sheetView>
  </sheetViews>
  <sheetFormatPr defaultColWidth="9.00390625" defaultRowHeight="12.75"/>
  <cols>
    <col min="1" max="1" width="5.625" style="36" bestFit="1" customWidth="1"/>
    <col min="2" max="2" width="48.875" style="56" customWidth="1"/>
    <col min="3" max="3" width="15.50390625" style="56" bestFit="1" customWidth="1"/>
    <col min="4" max="6" width="12.875" style="56" customWidth="1"/>
    <col min="7" max="7" width="18.625" style="36" bestFit="1" customWidth="1"/>
    <col min="8" max="8" width="48.875" style="36" customWidth="1"/>
    <col min="9" max="9" width="15.50390625" style="36" bestFit="1" customWidth="1"/>
    <col min="10" max="12" width="12.875" style="36" customWidth="1"/>
    <col min="13" max="13" width="18.625" style="36" bestFit="1" customWidth="1"/>
    <col min="14" max="16384" width="9.375" style="36" customWidth="1"/>
  </cols>
  <sheetData>
    <row r="1" spans="2:13" ht="21.75" customHeight="1">
      <c r="B1" s="350" t="s">
        <v>465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</row>
    <row r="2" spans="1:13" ht="55.5" customHeight="1">
      <c r="A2" s="354" t="s">
        <v>439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</row>
    <row r="3" ht="14.25" thickBot="1">
      <c r="M3" s="321" t="s">
        <v>449</v>
      </c>
    </row>
    <row r="4" spans="1:13" ht="18" customHeight="1" thickBot="1">
      <c r="A4" s="347" t="s">
        <v>51</v>
      </c>
      <c r="B4" s="351" t="s">
        <v>39</v>
      </c>
      <c r="C4" s="352"/>
      <c r="D4" s="352"/>
      <c r="E4" s="352"/>
      <c r="F4" s="352"/>
      <c r="G4" s="353"/>
      <c r="H4" s="351" t="s">
        <v>40</v>
      </c>
      <c r="I4" s="352"/>
      <c r="J4" s="352"/>
      <c r="K4" s="352"/>
      <c r="L4" s="352"/>
      <c r="M4" s="353"/>
    </row>
    <row r="5" spans="1:13" s="100" customFormat="1" ht="35.25" customHeight="1" thickBot="1">
      <c r="A5" s="348"/>
      <c r="B5" s="57" t="s">
        <v>44</v>
      </c>
      <c r="C5" s="255" t="s">
        <v>383</v>
      </c>
      <c r="D5" s="255" t="s">
        <v>387</v>
      </c>
      <c r="E5" s="255" t="s">
        <v>444</v>
      </c>
      <c r="F5" s="255" t="s">
        <v>456</v>
      </c>
      <c r="G5" s="28" t="s">
        <v>384</v>
      </c>
      <c r="H5" s="57" t="s">
        <v>44</v>
      </c>
      <c r="I5" s="255" t="s">
        <v>383</v>
      </c>
      <c r="J5" s="255" t="s">
        <v>387</v>
      </c>
      <c r="K5" s="255" t="s">
        <v>444</v>
      </c>
      <c r="L5" s="255" t="s">
        <v>456</v>
      </c>
      <c r="M5" s="28" t="s">
        <v>384</v>
      </c>
    </row>
    <row r="6" spans="1:13" s="105" customFormat="1" ht="12" customHeight="1" thickBot="1">
      <c r="A6" s="101">
        <v>1</v>
      </c>
      <c r="B6" s="102">
        <v>2</v>
      </c>
      <c r="C6" s="256"/>
      <c r="D6" s="256"/>
      <c r="E6" s="256"/>
      <c r="F6" s="256"/>
      <c r="G6" s="103" t="s">
        <v>8</v>
      </c>
      <c r="H6" s="102" t="s">
        <v>9</v>
      </c>
      <c r="I6" s="259"/>
      <c r="J6" s="259"/>
      <c r="K6" s="259"/>
      <c r="L6" s="259"/>
      <c r="M6" s="104" t="s">
        <v>10</v>
      </c>
    </row>
    <row r="7" spans="1:13" ht="12.75" customHeight="1">
      <c r="A7" s="106" t="s">
        <v>6</v>
      </c>
      <c r="B7" s="266" t="s">
        <v>306</v>
      </c>
      <c r="C7" s="245">
        <f>'5.1 sz. mell Önk.összes'!C8</f>
        <v>83967160</v>
      </c>
      <c r="D7" s="261">
        <f>'5.1 sz. mell Önk.összes'!D8</f>
        <v>2179129</v>
      </c>
      <c r="E7" s="312">
        <f>'1.1 sz.mell.össz.mérl.'!E7</f>
        <v>1033441</v>
      </c>
      <c r="F7" s="312">
        <f>'1.1 sz.mell.össz.mérl.'!F7</f>
        <v>1781193</v>
      </c>
      <c r="G7" s="128">
        <f>'5.1 sz. mell Önk.összes'!G8</f>
        <v>88960923</v>
      </c>
      <c r="H7" s="107" t="s">
        <v>45</v>
      </c>
      <c r="I7" s="270">
        <f>'5.1 sz. mell Önk.összes'!C92+'5.2 sz. mell-Hivatal'!C45+'5.3 sz. mell-Óvoda'!C45+'13. sz. mell-Műv.Ház'!C45</f>
        <v>140481700</v>
      </c>
      <c r="J7" s="270">
        <f>'5.1 sz. mell Önk.összes'!D92+'5.2 sz. mell-Hivatal'!D45+'5.3 sz. mell-Óvoda'!D45+'13. sz. mell-Műv.Ház'!D45</f>
        <v>16184953</v>
      </c>
      <c r="K7" s="270">
        <f>'1.1 sz.mell.össz.mérl.'!E94</f>
        <v>-7621663</v>
      </c>
      <c r="L7" s="270">
        <f>'1.1 sz.mell.össz.mérl.'!F94</f>
        <v>3046001</v>
      </c>
      <c r="M7" s="128">
        <f>'5.1 sz. mell Önk.összes'!G92+'5.2 sz. mell-Hivatal'!G45+'5.3 sz. mell-Óvoda'!G45+'13. sz. mell-Műv.Ház'!G45</f>
        <v>152090991</v>
      </c>
    </row>
    <row r="8" spans="1:13" ht="12.75" customHeight="1">
      <c r="A8" s="108" t="s">
        <v>7</v>
      </c>
      <c r="B8" s="109" t="s">
        <v>307</v>
      </c>
      <c r="C8" s="95">
        <f>'5.1 sz. mell Önk.összes'!C15</f>
        <v>23398260</v>
      </c>
      <c r="D8" s="262">
        <f>'5.1 sz. mell Önk.összes'!D15</f>
        <v>24681094</v>
      </c>
      <c r="E8" s="313">
        <f>'1.1 sz.mell.össz.mérl.'!E14</f>
        <v>3150359</v>
      </c>
      <c r="F8" s="313">
        <f>'1.1 sz.mell.össz.mérl.'!F14</f>
        <v>5930</v>
      </c>
      <c r="G8" s="98">
        <f>'5.1 sz. mell Önk.összes'!G15+'5.2 sz. mell-Hivatal'!G22</f>
        <v>51235643</v>
      </c>
      <c r="H8" s="109" t="s">
        <v>105</v>
      </c>
      <c r="I8" s="271">
        <f>'5.1 sz. mell Önk.összes'!C93+'5.2 sz. mell-Hivatal'!C46+'5.3 sz. mell-Óvoda'!C46+'13. sz. mell-Műv.Ház'!C46</f>
        <v>38916560</v>
      </c>
      <c r="J8" s="271">
        <f>'5.1 sz. mell Önk.összes'!D93+'5.2 sz. mell-Hivatal'!D46+'5.3 sz. mell-Óvoda'!D46+'13. sz. mell-Műv.Ház'!D46</f>
        <v>1272007</v>
      </c>
      <c r="K8" s="271">
        <f>'1.1 sz.mell.össz.mérl.'!E95</f>
        <v>-2014630</v>
      </c>
      <c r="L8" s="271">
        <f>'1.1 sz.mell.össz.mérl.'!F95</f>
        <v>975292</v>
      </c>
      <c r="M8" s="98">
        <f>'5.1 sz. mell Önk.összes'!G93+'5.2 sz. mell-Hivatal'!G46+'5.3 sz. mell-Óvoda'!G46+'13. sz. mell-Műv.Ház'!G46</f>
        <v>39149229</v>
      </c>
    </row>
    <row r="9" spans="1:13" ht="12.75" customHeight="1">
      <c r="A9" s="108" t="s">
        <v>8</v>
      </c>
      <c r="B9" s="109" t="s">
        <v>331</v>
      </c>
      <c r="C9" s="95"/>
      <c r="D9" s="262"/>
      <c r="E9" s="313"/>
      <c r="F9" s="313"/>
      <c r="G9" s="98"/>
      <c r="H9" s="109" t="s">
        <v>130</v>
      </c>
      <c r="I9" s="271">
        <f>'5.1 sz. mell Önk.összes'!C94+'5.2 sz. mell-Hivatal'!C47+'5.3 sz. mell-Óvoda'!C47+'13. sz. mell-Műv.Ház'!C47</f>
        <v>144899000.3</v>
      </c>
      <c r="J9" s="271">
        <f>'5.1 sz. mell Önk.összes'!D94+'5.2 sz. mell-Hivatal'!D47+'5.3 sz. mell-Óvoda'!D47+'13. sz. mell-Műv.Ház'!D47</f>
        <v>20242538</v>
      </c>
      <c r="K9" s="271">
        <f>'1.1 sz.mell.össz.mérl.'!E96</f>
        <v>-1430907</v>
      </c>
      <c r="L9" s="271">
        <f>'1.1 sz.mell.össz.mérl.'!F96</f>
        <v>10341522</v>
      </c>
      <c r="M9" s="98">
        <f>'5.1 sz. mell Önk.összes'!G94+'5.2 sz. mell-Hivatal'!G47+'5.3 sz. mell-Óvoda'!G47+'13. sz. mell-Műv.Ház'!G47</f>
        <v>174052153.3</v>
      </c>
    </row>
    <row r="10" spans="1:13" ht="12.75" customHeight="1">
      <c r="A10" s="108" t="s">
        <v>9</v>
      </c>
      <c r="B10" s="109" t="s">
        <v>96</v>
      </c>
      <c r="C10" s="95">
        <f>'5.1 sz. mell Önk.összes'!C29+'5.2 sz. mell-Hivatal'!C24</f>
        <v>140200000</v>
      </c>
      <c r="D10" s="95">
        <f>'5.1 sz. mell Önk.összes'!D29+'5.2 sz. mell-Hivatal'!D24</f>
        <v>0</v>
      </c>
      <c r="E10" s="95">
        <f>'5.1 sz. mell Önk.összes'!E29+'5.2 sz. mell-Hivatal'!E24</f>
        <v>0</v>
      </c>
      <c r="F10" s="95">
        <f>'5.1 sz. mell Önk.összes'!F29+'5.2 sz. mell-Hivatal'!F24</f>
        <v>10000</v>
      </c>
      <c r="G10" s="95">
        <f>'5.1 sz. mell Önk.összes'!G29+'5.2 sz. mell-Hivatal'!G24</f>
        <v>140210000</v>
      </c>
      <c r="H10" s="109" t="s">
        <v>106</v>
      </c>
      <c r="I10" s="271">
        <f>'5.1 sz. mell Önk.összes'!C95+'5.2 sz. mell-Hivatal'!C48</f>
        <v>3000000</v>
      </c>
      <c r="J10" s="271">
        <f>'5.1 sz. mell Önk.összes'!D95+'5.2 sz. mell-Hivatal'!D48</f>
        <v>1120800</v>
      </c>
      <c r="K10" s="271">
        <f>'1.1 sz.mell.össz.mérl.'!E97</f>
        <v>-165000</v>
      </c>
      <c r="L10" s="271">
        <f>'1.1 sz.mell.össz.mérl.'!F97</f>
        <v>1333500</v>
      </c>
      <c r="M10" s="98">
        <f>'5.1 sz. mell Önk.összes'!G95+'5.2 sz. mell-Hivatal'!G48</f>
        <v>5289300</v>
      </c>
    </row>
    <row r="11" spans="1:13" ht="12.75" customHeight="1">
      <c r="A11" s="108" t="s">
        <v>10</v>
      </c>
      <c r="B11" s="109" t="s">
        <v>308</v>
      </c>
      <c r="C11" s="95"/>
      <c r="D11" s="262"/>
      <c r="E11" s="313"/>
      <c r="F11" s="313"/>
      <c r="G11" s="98"/>
      <c r="H11" s="109" t="s">
        <v>107</v>
      </c>
      <c r="I11" s="271">
        <f>'5.1 sz. mell Önk.összes'!C96</f>
        <v>6556000</v>
      </c>
      <c r="J11" s="271">
        <f>'5.1 sz. mell Önk.összes'!D96+'5.2 sz. mell-Hivatal'!D49+'5.3 sz. mell-Óvoda'!D49+'13. sz. mell-Műv.Ház'!D49</f>
        <v>8979256</v>
      </c>
      <c r="K11" s="271">
        <f>'1.1 sz.mell.össz.mérl.'!E98</f>
        <v>20800000</v>
      </c>
      <c r="L11" s="271">
        <f>'1.1 sz.mell.össz.mérl.'!F98</f>
        <v>0</v>
      </c>
      <c r="M11" s="98">
        <f>'5.1 sz. mell Önk.összes'!G96+'5.2 sz. mell-Hivatal'!G49+'5.3 sz. mell-Óvoda'!G49+'13. sz. mell-Műv.Ház'!G49</f>
        <v>36335256</v>
      </c>
    </row>
    <row r="12" spans="1:13" ht="12.75" customHeight="1">
      <c r="A12" s="108" t="s">
        <v>11</v>
      </c>
      <c r="B12" s="109" t="s">
        <v>309</v>
      </c>
      <c r="C12" s="95"/>
      <c r="D12" s="262"/>
      <c r="E12" s="313"/>
      <c r="F12" s="313"/>
      <c r="G12" s="98"/>
      <c r="H12" s="109" t="s">
        <v>37</v>
      </c>
      <c r="I12" s="271">
        <f>'5.1 sz. mell Önk.összes'!C121</f>
        <v>0</v>
      </c>
      <c r="J12" s="271">
        <f>'5.1 sz. mell Önk.összes'!D121</f>
        <v>20051009</v>
      </c>
      <c r="K12" s="320">
        <f>'1.1 sz.mell.össz.mérl.'!E123</f>
        <v>-15436191</v>
      </c>
      <c r="L12" s="320">
        <f>'1.1 sz.mell.össz.mérl.'!F123</f>
        <v>-2412313</v>
      </c>
      <c r="M12" s="98">
        <f>'5.1 sz. mell Önk.összes'!G121</f>
        <v>2202505</v>
      </c>
    </row>
    <row r="13" spans="1:13" ht="12.75" customHeight="1">
      <c r="A13" s="108" t="s">
        <v>12</v>
      </c>
      <c r="B13" s="109" t="s">
        <v>188</v>
      </c>
      <c r="C13" s="95">
        <f>'5.1 sz. mell Önk.összes'!C36+'5.2 sz. mell-Hivatal'!C8+'5.3 sz. mell-Óvoda'!C8+'13. sz. mell-Műv.Ház'!C8</f>
        <v>94712590</v>
      </c>
      <c r="D13" s="262">
        <f>'5.1 sz. mell Önk.összes'!D36+'5.2 sz. mell-Hivatal'!D8+'5.3 sz. mell-Óvoda'!D8+'13. sz. mell-Műv.Ház'!D8</f>
        <v>13903710</v>
      </c>
      <c r="E13" s="313">
        <f>'1.1 sz.mell.össz.mérl.'!E35</f>
        <v>-7046099</v>
      </c>
      <c r="F13" s="313">
        <f>'1.1 sz.mell.össz.mérl.'!F35</f>
        <v>10186074</v>
      </c>
      <c r="G13" s="98">
        <f>'5.1 sz. mell Önk.összes'!G36+'5.2 sz. mell-Hivatal'!G8+'5.3 sz. mell-Óvoda'!G8+'13. sz. mell-Műv.Ház'!G8</f>
        <v>111756275</v>
      </c>
      <c r="H13" s="32"/>
      <c r="I13" s="263"/>
      <c r="J13" s="263"/>
      <c r="K13" s="314"/>
      <c r="L13" s="314"/>
      <c r="M13" s="98"/>
    </row>
    <row r="14" spans="1:13" ht="12.75" customHeight="1">
      <c r="A14" s="108" t="s">
        <v>13</v>
      </c>
      <c r="B14" s="32"/>
      <c r="C14" s="263"/>
      <c r="D14" s="263"/>
      <c r="E14" s="314"/>
      <c r="F14" s="314"/>
      <c r="G14" s="98"/>
      <c r="H14" s="32"/>
      <c r="I14" s="263"/>
      <c r="J14" s="263"/>
      <c r="K14" s="314"/>
      <c r="L14" s="314"/>
      <c r="M14" s="98"/>
    </row>
    <row r="15" spans="1:13" ht="12.75" customHeight="1">
      <c r="A15" s="108" t="s">
        <v>14</v>
      </c>
      <c r="B15" s="267"/>
      <c r="C15" s="264"/>
      <c r="D15" s="264"/>
      <c r="E15" s="318"/>
      <c r="F15" s="318"/>
      <c r="G15" s="98"/>
      <c r="H15" s="32"/>
      <c r="I15" s="263"/>
      <c r="J15" s="263"/>
      <c r="K15" s="314"/>
      <c r="L15" s="314"/>
      <c r="M15" s="98"/>
    </row>
    <row r="16" spans="1:13" ht="12.75" customHeight="1">
      <c r="A16" s="108" t="s">
        <v>15</v>
      </c>
      <c r="B16" s="32"/>
      <c r="C16" s="263"/>
      <c r="D16" s="263"/>
      <c r="E16" s="314"/>
      <c r="F16" s="314"/>
      <c r="G16" s="98"/>
      <c r="H16" s="32"/>
      <c r="I16" s="263"/>
      <c r="J16" s="263"/>
      <c r="K16" s="314"/>
      <c r="L16" s="314"/>
      <c r="M16" s="98"/>
    </row>
    <row r="17" spans="1:13" ht="12.75" customHeight="1">
      <c r="A17" s="108" t="s">
        <v>16</v>
      </c>
      <c r="B17" s="32"/>
      <c r="C17" s="263"/>
      <c r="D17" s="263"/>
      <c r="E17" s="314"/>
      <c r="F17" s="314"/>
      <c r="G17" s="98"/>
      <c r="H17" s="32"/>
      <c r="I17" s="263"/>
      <c r="J17" s="263"/>
      <c r="K17" s="314"/>
      <c r="L17" s="314"/>
      <c r="M17" s="98"/>
    </row>
    <row r="18" spans="1:13" ht="12.75" customHeight="1" thickBot="1">
      <c r="A18" s="108" t="s">
        <v>17</v>
      </c>
      <c r="B18" s="268"/>
      <c r="C18" s="265"/>
      <c r="D18" s="265"/>
      <c r="E18" s="319"/>
      <c r="F18" s="319"/>
      <c r="G18" s="247"/>
      <c r="H18" s="32"/>
      <c r="I18" s="265"/>
      <c r="J18" s="265"/>
      <c r="K18" s="319"/>
      <c r="L18" s="319"/>
      <c r="M18" s="247"/>
    </row>
    <row r="19" spans="1:13" ht="15.75" customHeight="1" thickBot="1">
      <c r="A19" s="110" t="s">
        <v>18</v>
      </c>
      <c r="B19" s="49" t="s">
        <v>332</v>
      </c>
      <c r="C19" s="96">
        <f>+C7+C8+C10+C11+C13+C14+C15+C16+C17+C18</f>
        <v>342278010</v>
      </c>
      <c r="D19" s="96">
        <f>+D7+D8+D10+D11+D13+D14+D15+D16+D17+D18</f>
        <v>40763933</v>
      </c>
      <c r="E19" s="96">
        <f>+E7+E8+E10+E11+E13+E14+E15+E16+E17+E18</f>
        <v>-2862299</v>
      </c>
      <c r="F19" s="96">
        <f>+F7+F8+F10+F11+F13+F14+F15+F16+F17+F18</f>
        <v>11983197</v>
      </c>
      <c r="G19" s="96">
        <f>+G7+G8+G10+G11+G13+G14+G15+G16+G17+G18</f>
        <v>392162841</v>
      </c>
      <c r="H19" s="49" t="s">
        <v>316</v>
      </c>
      <c r="I19" s="96">
        <f>SUM(I7:I18)</f>
        <v>333853260.3</v>
      </c>
      <c r="J19" s="96">
        <f>SUM(J7:J18)</f>
        <v>67850563</v>
      </c>
      <c r="K19" s="96">
        <f>SUM(K7:K18)</f>
        <v>-5868391</v>
      </c>
      <c r="L19" s="96">
        <f>SUM(L7:L18)</f>
        <v>13284002</v>
      </c>
      <c r="M19" s="99">
        <f>SUM(M7:M18)</f>
        <v>409119434.3</v>
      </c>
    </row>
    <row r="20" spans="1:13" ht="12.75" customHeight="1">
      <c r="A20" s="111" t="s">
        <v>19</v>
      </c>
      <c r="B20" s="112" t="s">
        <v>311</v>
      </c>
      <c r="C20" s="257"/>
      <c r="D20" s="257">
        <f>SUM(D21:D24)</f>
        <v>46873462</v>
      </c>
      <c r="E20" s="257">
        <f>SUM(E21:E24)</f>
        <v>0</v>
      </c>
      <c r="F20" s="257"/>
      <c r="G20" s="199">
        <f>+G21+G22+G23+G24</f>
        <v>46873462</v>
      </c>
      <c r="H20" s="113" t="s">
        <v>113</v>
      </c>
      <c r="I20" s="272"/>
      <c r="J20" s="272"/>
      <c r="K20" s="316"/>
      <c r="L20" s="316"/>
      <c r="M20" s="249"/>
    </row>
    <row r="21" spans="1:13" ht="12.75" customHeight="1">
      <c r="A21" s="114" t="s">
        <v>20</v>
      </c>
      <c r="B21" s="113" t="s">
        <v>122</v>
      </c>
      <c r="C21" s="258"/>
      <c r="D21" s="258">
        <v>46873462</v>
      </c>
      <c r="E21" s="258"/>
      <c r="F21" s="258"/>
      <c r="G21" s="39">
        <f>SUM(C21:D21)</f>
        <v>46873462</v>
      </c>
      <c r="H21" s="113" t="s">
        <v>315</v>
      </c>
      <c r="I21" s="273"/>
      <c r="J21" s="273"/>
      <c r="K21" s="317"/>
      <c r="L21" s="317"/>
      <c r="M21" s="40"/>
    </row>
    <row r="22" spans="1:13" ht="12.75" customHeight="1">
      <c r="A22" s="114" t="s">
        <v>21</v>
      </c>
      <c r="B22" s="113" t="s">
        <v>123</v>
      </c>
      <c r="C22" s="258"/>
      <c r="D22" s="258"/>
      <c r="E22" s="258"/>
      <c r="F22" s="258"/>
      <c r="G22" s="39"/>
      <c r="H22" s="113" t="s">
        <v>89</v>
      </c>
      <c r="I22" s="273"/>
      <c r="J22" s="273"/>
      <c r="K22" s="317"/>
      <c r="L22" s="317"/>
      <c r="M22" s="40"/>
    </row>
    <row r="23" spans="1:13" ht="12.75" customHeight="1">
      <c r="A23" s="114" t="s">
        <v>22</v>
      </c>
      <c r="B23" s="113" t="s">
        <v>128</v>
      </c>
      <c r="C23" s="258"/>
      <c r="D23" s="258"/>
      <c r="E23" s="258"/>
      <c r="F23" s="258"/>
      <c r="G23" s="39"/>
      <c r="H23" s="113" t="s">
        <v>90</v>
      </c>
      <c r="I23" s="273"/>
      <c r="J23" s="273"/>
      <c r="K23" s="317"/>
      <c r="L23" s="317"/>
      <c r="M23" s="40"/>
    </row>
    <row r="24" spans="1:13" ht="12.75" customHeight="1">
      <c r="A24" s="114" t="s">
        <v>23</v>
      </c>
      <c r="B24" s="113" t="s">
        <v>129</v>
      </c>
      <c r="C24" s="258"/>
      <c r="D24" s="258"/>
      <c r="E24" s="258"/>
      <c r="F24" s="258"/>
      <c r="G24" s="39"/>
      <c r="H24" s="112" t="s">
        <v>131</v>
      </c>
      <c r="I24" s="273"/>
      <c r="J24" s="273">
        <v>2896804</v>
      </c>
      <c r="K24" s="317"/>
      <c r="L24" s="317"/>
      <c r="M24" s="40">
        <f>SUM(I24:J24)</f>
        <v>2896804</v>
      </c>
    </row>
    <row r="25" spans="1:13" ht="12.75" customHeight="1">
      <c r="A25" s="114" t="s">
        <v>24</v>
      </c>
      <c r="B25" s="113" t="s">
        <v>312</v>
      </c>
      <c r="C25" s="258"/>
      <c r="D25" s="258"/>
      <c r="E25" s="258"/>
      <c r="F25" s="258"/>
      <c r="G25" s="115">
        <f>+G26+G27</f>
        <v>0</v>
      </c>
      <c r="H25" s="113" t="s">
        <v>114</v>
      </c>
      <c r="I25" s="273"/>
      <c r="J25" s="273"/>
      <c r="K25" s="317"/>
      <c r="L25" s="317"/>
      <c r="M25" s="40"/>
    </row>
    <row r="26" spans="1:13" ht="12.75" customHeight="1">
      <c r="A26" s="111" t="s">
        <v>25</v>
      </c>
      <c r="B26" s="112" t="s">
        <v>310</v>
      </c>
      <c r="C26" s="257"/>
      <c r="D26" s="257"/>
      <c r="E26" s="257"/>
      <c r="F26" s="257"/>
      <c r="G26" s="97"/>
      <c r="H26" s="107" t="s">
        <v>115</v>
      </c>
      <c r="I26" s="262"/>
      <c r="J26" s="262"/>
      <c r="K26" s="313"/>
      <c r="L26" s="313"/>
      <c r="M26" s="40"/>
    </row>
    <row r="27" spans="1:13" ht="12.75" customHeight="1" thickBot="1">
      <c r="A27" s="114" t="s">
        <v>26</v>
      </c>
      <c r="B27" s="121" t="s">
        <v>140</v>
      </c>
      <c r="C27" s="121"/>
      <c r="D27" s="121"/>
      <c r="E27" s="121"/>
      <c r="F27" s="121"/>
      <c r="G27" s="39"/>
      <c r="H27" s="32" t="s">
        <v>367</v>
      </c>
      <c r="I27" s="265"/>
      <c r="J27" s="265"/>
      <c r="K27" s="319"/>
      <c r="L27" s="319"/>
      <c r="M27" s="41"/>
    </row>
    <row r="28" spans="1:13" ht="15.75" customHeight="1" thickBot="1">
      <c r="A28" s="110" t="s">
        <v>27</v>
      </c>
      <c r="B28" s="49" t="s">
        <v>313</v>
      </c>
      <c r="C28" s="96">
        <f>+C20+C25</f>
        <v>0</v>
      </c>
      <c r="D28" s="96">
        <f>+D20+D25</f>
        <v>46873462</v>
      </c>
      <c r="E28" s="96">
        <f>+E20+E25</f>
        <v>0</v>
      </c>
      <c r="F28" s="96"/>
      <c r="G28" s="96">
        <f>+G20+G25</f>
        <v>46873462</v>
      </c>
      <c r="H28" s="49" t="s">
        <v>317</v>
      </c>
      <c r="I28" s="274">
        <f>SUM(I20:I27)</f>
        <v>0</v>
      </c>
      <c r="J28" s="274">
        <f>SUM(J20:J27)</f>
        <v>2896804</v>
      </c>
      <c r="K28" s="274">
        <f>SUM(K20:K27)</f>
        <v>0</v>
      </c>
      <c r="L28" s="274">
        <f>SUM(L20:L27)</f>
        <v>0</v>
      </c>
      <c r="M28" s="99">
        <f>SUM(M20:M27)</f>
        <v>2896804</v>
      </c>
    </row>
    <row r="29" spans="1:13" ht="13.5" thickBot="1">
      <c r="A29" s="110" t="s">
        <v>28</v>
      </c>
      <c r="B29" s="116" t="s">
        <v>314</v>
      </c>
      <c r="C29" s="117">
        <f>+C19+C28</f>
        <v>342278010</v>
      </c>
      <c r="D29" s="117">
        <f>+D19+D28</f>
        <v>87637395</v>
      </c>
      <c r="E29" s="117">
        <f>+E19+E28</f>
        <v>-2862299</v>
      </c>
      <c r="F29" s="117">
        <f>+F19+F28</f>
        <v>11983197</v>
      </c>
      <c r="G29" s="117">
        <f>+G19+G28</f>
        <v>439036303</v>
      </c>
      <c r="H29" s="116" t="s">
        <v>318</v>
      </c>
      <c r="I29" s="275">
        <f>+I19+I28</f>
        <v>333853260.3</v>
      </c>
      <c r="J29" s="275">
        <f>+J19+J28</f>
        <v>70747367</v>
      </c>
      <c r="K29" s="275">
        <f>+K19+K28</f>
        <v>-5868391</v>
      </c>
      <c r="L29" s="275">
        <f>+L19+L28</f>
        <v>13284002</v>
      </c>
      <c r="M29" s="117">
        <f>+M19+M28</f>
        <v>412016238.3</v>
      </c>
    </row>
    <row r="30" spans="1:13" ht="13.5" thickBot="1">
      <c r="A30" s="110" t="s">
        <v>29</v>
      </c>
      <c r="B30" s="116" t="s">
        <v>91</v>
      </c>
      <c r="C30" s="117" t="str">
        <f>IF(C19-I19&lt;0,I19-C19,"-")</f>
        <v>-</v>
      </c>
      <c r="D30" s="117">
        <f>IF(D19-J19&lt;0,J19-D19,"-")</f>
        <v>27086630</v>
      </c>
      <c r="E30" s="117" t="str">
        <f>IF(E19-K19&lt;0,K19-E19,"-")</f>
        <v>-</v>
      </c>
      <c r="F30" s="117">
        <f>IF(F19-L19&lt;0,L19-F19,"-")</f>
        <v>1300805</v>
      </c>
      <c r="G30" s="117">
        <f>IF(G19-M19&lt;0,M19-G19,"-")</f>
        <v>16956593.300000012</v>
      </c>
      <c r="H30" s="116" t="s">
        <v>92</v>
      </c>
      <c r="I30" s="275">
        <f>IF(C19-I19&gt;0,C19-I19,"-")</f>
        <v>8424749.699999988</v>
      </c>
      <c r="J30" s="275" t="str">
        <f>IF(D19-J19&gt;0,D19-J19,"-")</f>
        <v>-</v>
      </c>
      <c r="K30" s="275">
        <f>IF(E19-K19&gt;0,E19-K19,"-")</f>
        <v>3006092</v>
      </c>
      <c r="L30" s="275" t="str">
        <f>IF(F19-L19&gt;0,F19-L19,"-")</f>
        <v>-</v>
      </c>
      <c r="M30" s="117" t="str">
        <f>IF(G19-M19&gt;0,G19-M19,"-")</f>
        <v>-</v>
      </c>
    </row>
    <row r="31" spans="1:13" ht="13.5" thickBot="1">
      <c r="A31" s="110" t="s">
        <v>30</v>
      </c>
      <c r="B31" s="116" t="s">
        <v>132</v>
      </c>
      <c r="C31" s="117" t="str">
        <f>IF(C19+C20-I29&lt;0,I29-(C19+C20),"-")</f>
        <v>-</v>
      </c>
      <c r="D31" s="117" t="str">
        <f>IF(D19+D20-J29&lt;0,J29-(D19+D20),"-")</f>
        <v>-</v>
      </c>
      <c r="E31" s="117" t="str">
        <f>IF(E19+E20-K29&lt;0,K29-(E19+E20),"-")</f>
        <v>-</v>
      </c>
      <c r="F31" s="117">
        <f>IF(F19+F20-L29&lt;0,L29-(F19+F20),"-")</f>
        <v>1300805</v>
      </c>
      <c r="G31" s="117" t="str">
        <f>IF(G19+G20-M29&lt;0,M29-(G19+G20),"-")</f>
        <v>-</v>
      </c>
      <c r="H31" s="116" t="s">
        <v>133</v>
      </c>
      <c r="I31" s="275">
        <f>IF(C19+C20-I29&gt;0,C19+C20-I29,"-")</f>
        <v>8424749.699999988</v>
      </c>
      <c r="J31" s="275">
        <f>IF(D19+D20-J29&gt;0,D19+D20-J29,"-")</f>
        <v>16890028</v>
      </c>
      <c r="K31" s="275">
        <f>IF(E19+E20-K29&gt;0,E19+E20-K29,"-")</f>
        <v>3006092</v>
      </c>
      <c r="L31" s="275" t="str">
        <f>IF(F19+F20-L29&gt;0,F19+F20-L29,"-")</f>
        <v>-</v>
      </c>
      <c r="M31" s="117">
        <f>IF(G19+G20-M29&gt;0,G19+G20-M29,"-")</f>
        <v>27020064.699999988</v>
      </c>
    </row>
    <row r="32" spans="2:12" ht="18.75">
      <c r="B32" s="349"/>
      <c r="C32" s="349"/>
      <c r="D32" s="349"/>
      <c r="E32" s="349"/>
      <c r="F32" s="349"/>
      <c r="G32" s="349"/>
      <c r="H32" s="349"/>
      <c r="I32" s="260"/>
      <c r="J32" s="260"/>
      <c r="K32" s="260"/>
      <c r="L32" s="260"/>
    </row>
  </sheetData>
  <sheetProtection/>
  <mergeCells count="6">
    <mergeCell ref="A4:A5"/>
    <mergeCell ref="B32:H32"/>
    <mergeCell ref="B1:M1"/>
    <mergeCell ref="B4:G4"/>
    <mergeCell ref="H4:M4"/>
    <mergeCell ref="A2:M2"/>
  </mergeCells>
  <printOptions horizontalCentered="1"/>
  <pageMargins left="0.25" right="0.25" top="0.75" bottom="0.75" header="0.3" footer="0.3"/>
  <pageSetup horizontalDpi="600" verticalDpi="600" orientation="landscape" paperSize="9" scale="61" r:id="rId1"/>
  <headerFooter alignWithMargins="0">
    <oddFooter>&amp;L"Módosította a 3/2017.(II.23.) önkormányzati rendelet. Hatályos 2016. (XII.31.) napjától."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zoomScale="115" zoomScaleNormal="115" zoomScaleSheetLayoutView="115" workbookViewId="0" topLeftCell="A1">
      <selection activeCell="B1" sqref="B1:M1"/>
    </sheetView>
  </sheetViews>
  <sheetFormatPr defaultColWidth="9.00390625" defaultRowHeight="12.75"/>
  <cols>
    <col min="1" max="1" width="5.625" style="36" bestFit="1" customWidth="1"/>
    <col min="2" max="2" width="48.875" style="56" customWidth="1"/>
    <col min="3" max="3" width="11.875" style="56" customWidth="1"/>
    <col min="4" max="4" width="13.375" style="56" bestFit="1" customWidth="1"/>
    <col min="5" max="6" width="13.375" style="56" customWidth="1"/>
    <col min="7" max="7" width="14.375" style="36" bestFit="1" customWidth="1"/>
    <col min="8" max="8" width="43.125" style="36" customWidth="1"/>
    <col min="9" max="9" width="11.875" style="36" customWidth="1"/>
    <col min="10" max="10" width="14.375" style="36" bestFit="1" customWidth="1"/>
    <col min="11" max="11" width="13.875" style="36" bestFit="1" customWidth="1"/>
    <col min="12" max="12" width="13.875" style="36" customWidth="1"/>
    <col min="13" max="13" width="17.125" style="36" bestFit="1" customWidth="1"/>
    <col min="14" max="16384" width="9.375" style="36" customWidth="1"/>
  </cols>
  <sheetData>
    <row r="1" spans="2:13" ht="21.75" customHeight="1">
      <c r="B1" s="350" t="s">
        <v>466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</row>
    <row r="2" spans="1:13" ht="52.5" customHeight="1">
      <c r="A2" s="354" t="s">
        <v>391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</row>
    <row r="3" ht="14.25" thickBot="1">
      <c r="M3" s="321" t="s">
        <v>450</v>
      </c>
    </row>
    <row r="4" spans="1:13" ht="13.5" thickBot="1">
      <c r="A4" s="355" t="s">
        <v>51</v>
      </c>
      <c r="B4" s="351" t="s">
        <v>39</v>
      </c>
      <c r="C4" s="352"/>
      <c r="D4" s="352"/>
      <c r="E4" s="352"/>
      <c r="F4" s="352"/>
      <c r="G4" s="353"/>
      <c r="H4" s="351" t="s">
        <v>40</v>
      </c>
      <c r="I4" s="352"/>
      <c r="J4" s="352"/>
      <c r="K4" s="352"/>
      <c r="L4" s="352"/>
      <c r="M4" s="353"/>
    </row>
    <row r="5" spans="1:13" s="100" customFormat="1" ht="36.75" thickBot="1">
      <c r="A5" s="356"/>
      <c r="B5" s="57" t="s">
        <v>44</v>
      </c>
      <c r="C5" s="255" t="s">
        <v>383</v>
      </c>
      <c r="D5" s="255" t="s">
        <v>387</v>
      </c>
      <c r="E5" s="255" t="s">
        <v>444</v>
      </c>
      <c r="F5" s="255" t="s">
        <v>456</v>
      </c>
      <c r="G5" s="28" t="s">
        <v>384</v>
      </c>
      <c r="H5" s="57" t="s">
        <v>44</v>
      </c>
      <c r="I5" s="255" t="s">
        <v>383</v>
      </c>
      <c r="J5" s="255" t="s">
        <v>387</v>
      </c>
      <c r="K5" s="255" t="s">
        <v>444</v>
      </c>
      <c r="L5" s="255" t="s">
        <v>456</v>
      </c>
      <c r="M5" s="28" t="s">
        <v>384</v>
      </c>
    </row>
    <row r="6" spans="1:13" s="100" customFormat="1" ht="13.5" thickBot="1">
      <c r="A6" s="101">
        <v>1</v>
      </c>
      <c r="B6" s="102">
        <v>2</v>
      </c>
      <c r="C6" s="256"/>
      <c r="D6" s="256"/>
      <c r="E6" s="256"/>
      <c r="F6" s="256"/>
      <c r="G6" s="103">
        <v>3</v>
      </c>
      <c r="H6" s="102">
        <v>4</v>
      </c>
      <c r="I6" s="259"/>
      <c r="J6" s="259"/>
      <c r="K6" s="259"/>
      <c r="L6" s="259"/>
      <c r="M6" s="104">
        <v>5</v>
      </c>
    </row>
    <row r="7" spans="1:13" ht="12.75" customHeight="1">
      <c r="A7" s="106" t="s">
        <v>6</v>
      </c>
      <c r="B7" s="266" t="s">
        <v>319</v>
      </c>
      <c r="C7" s="245">
        <f>'5.1 sz. mell Önk.összes'!C22</f>
        <v>0</v>
      </c>
      <c r="D7" s="261">
        <f>'5.1 sz. mell Önk.összes'!D22</f>
        <v>1115544</v>
      </c>
      <c r="E7" s="261">
        <f>'5.1 sz. mell Önk.összes'!E22</f>
        <v>0</v>
      </c>
      <c r="F7" s="338">
        <f>'1.1 sz.mell.össz.mérl.'!F22</f>
        <v>6000000</v>
      </c>
      <c r="G7" s="39">
        <f>SUM(C7:F7)</f>
        <v>7115544</v>
      </c>
      <c r="H7" s="266" t="s">
        <v>124</v>
      </c>
      <c r="I7" s="245">
        <f>'5.1 sz. mell Önk.összes'!C108+'5.3 sz. mell-Óvoda'!C51+'5.2 sz. mell-Hivatal'!C51+'13. sz. mell-Műv.Ház'!C51</f>
        <v>8424750</v>
      </c>
      <c r="J7" s="261">
        <f>'5.1 sz. mell Önk.összes'!D108+'5.3 sz. mell-Óvoda'!D51+'5.2 sz. mell-Hivatal'!D51+'13. sz. mell-Műv.Ház'!D51</f>
        <v>76645440</v>
      </c>
      <c r="K7" s="312">
        <f>'1.1 sz.mell.össz.mérl.'!E110</f>
        <v>-10547099</v>
      </c>
      <c r="L7" s="312">
        <f>'1.1 sz.mell.össz.mérl.'!F110</f>
        <v>7100882</v>
      </c>
      <c r="M7" s="128">
        <f>SUM(I7:L7)</f>
        <v>81623973</v>
      </c>
    </row>
    <row r="8" spans="1:13" ht="12.75">
      <c r="A8" s="108" t="s">
        <v>7</v>
      </c>
      <c r="B8" s="109" t="s">
        <v>320</v>
      </c>
      <c r="C8" s="95">
        <f>'5.1 sz. mell Önk.összes'!C28</f>
        <v>0</v>
      </c>
      <c r="D8" s="262">
        <f>'5.1 sz. mell Önk.összes'!D28</f>
        <v>0</v>
      </c>
      <c r="E8" s="262">
        <f>'5.1 sz. mell Önk.összes'!E28</f>
        <v>0</v>
      </c>
      <c r="F8" s="313"/>
      <c r="G8" s="98">
        <f>'5.1 sz. mell Önk.összes'!G28</f>
        <v>0</v>
      </c>
      <c r="H8" s="109" t="s">
        <v>324</v>
      </c>
      <c r="I8" s="95">
        <f>'5.1 sz. mell Önk.összes'!C109</f>
        <v>0</v>
      </c>
      <c r="J8" s="262">
        <f>'5.1 sz. mell Önk.összes'!D109</f>
        <v>0</v>
      </c>
      <c r="K8" s="313"/>
      <c r="L8" s="313"/>
      <c r="M8" s="98">
        <f>'5.1 sz. mell Önk.összes'!G109</f>
        <v>0</v>
      </c>
    </row>
    <row r="9" spans="1:13" ht="12.75" customHeight="1">
      <c r="A9" s="108" t="s">
        <v>8</v>
      </c>
      <c r="B9" s="109" t="s">
        <v>3</v>
      </c>
      <c r="C9" s="262"/>
      <c r="D9" s="262"/>
      <c r="E9" s="262"/>
      <c r="F9" s="262">
        <f>'1.1 sz.mell.össz.mérl.'!F46</f>
        <v>476087</v>
      </c>
      <c r="G9" s="39">
        <f>SUM(C9:F9)</f>
        <v>476087</v>
      </c>
      <c r="H9" s="109" t="s">
        <v>109</v>
      </c>
      <c r="I9" s="95">
        <f>'5.1 sz. mell Önk.összes'!C110</f>
        <v>0</v>
      </c>
      <c r="J9" s="262">
        <f>'5.1 sz. mell Önk.összes'!D110</f>
        <v>28140000</v>
      </c>
      <c r="K9" s="313">
        <f>'1.1 sz.mell.össz.mérl.'!E112</f>
        <v>334500</v>
      </c>
      <c r="L9" s="340">
        <f>'1.1 sz.mell.össz.mérl.'!F112</f>
        <v>0</v>
      </c>
      <c r="M9" s="324">
        <f>SUM(I9:L9)</f>
        <v>28474500</v>
      </c>
    </row>
    <row r="10" spans="1:13" ht="12.75" customHeight="1">
      <c r="A10" s="108" t="s">
        <v>9</v>
      </c>
      <c r="B10" s="109" t="s">
        <v>441</v>
      </c>
      <c r="C10" s="262"/>
      <c r="D10" s="262">
        <f>'1.1 sz.mell.össz.mérl.'!D60</f>
        <v>13218691</v>
      </c>
      <c r="E10" s="262">
        <f>'1.1 sz.mell.össz.mérl.'!E60</f>
        <v>-13218691</v>
      </c>
      <c r="F10" s="262"/>
      <c r="G10" s="39">
        <f>SUM(C10:E10)</f>
        <v>0</v>
      </c>
      <c r="H10" s="109" t="s">
        <v>325</v>
      </c>
      <c r="I10" s="262"/>
      <c r="J10" s="262"/>
      <c r="K10" s="313"/>
      <c r="L10" s="313"/>
      <c r="M10" s="98"/>
    </row>
    <row r="11" spans="1:13" ht="12.75" customHeight="1">
      <c r="A11" s="108" t="s">
        <v>10</v>
      </c>
      <c r="B11" s="109" t="s">
        <v>321</v>
      </c>
      <c r="C11" s="262"/>
      <c r="D11" s="262"/>
      <c r="E11" s="262"/>
      <c r="F11" s="313"/>
      <c r="G11" s="98"/>
      <c r="H11" s="109" t="s">
        <v>127</v>
      </c>
      <c r="I11" s="262"/>
      <c r="J11" s="262"/>
      <c r="K11" s="313"/>
      <c r="L11" s="313"/>
      <c r="M11" s="98"/>
    </row>
    <row r="12" spans="1:13" ht="12.75" customHeight="1">
      <c r="A12" s="108" t="s">
        <v>11</v>
      </c>
      <c r="B12" s="109" t="s">
        <v>322</v>
      </c>
      <c r="C12" s="262"/>
      <c r="D12" s="262"/>
      <c r="E12" s="262"/>
      <c r="F12" s="313"/>
      <c r="G12" s="98"/>
      <c r="H12" s="32"/>
      <c r="I12" s="263"/>
      <c r="J12" s="263"/>
      <c r="K12" s="314"/>
      <c r="L12" s="314"/>
      <c r="M12" s="98"/>
    </row>
    <row r="13" spans="1:13" ht="12.75" customHeight="1">
      <c r="A13" s="108" t="s">
        <v>12</v>
      </c>
      <c r="B13" s="32"/>
      <c r="C13" s="263"/>
      <c r="D13" s="263"/>
      <c r="E13" s="314"/>
      <c r="F13" s="314"/>
      <c r="G13" s="98"/>
      <c r="H13" s="32"/>
      <c r="I13" s="263"/>
      <c r="J13" s="263"/>
      <c r="K13" s="314"/>
      <c r="L13" s="314"/>
      <c r="M13" s="98"/>
    </row>
    <row r="14" spans="1:13" ht="12.75" customHeight="1">
      <c r="A14" s="108" t="s">
        <v>13</v>
      </c>
      <c r="B14" s="32"/>
      <c r="C14" s="263"/>
      <c r="D14" s="263"/>
      <c r="E14" s="314"/>
      <c r="F14" s="314"/>
      <c r="G14" s="98"/>
      <c r="H14" s="32"/>
      <c r="I14" s="263"/>
      <c r="J14" s="263"/>
      <c r="K14" s="314"/>
      <c r="L14" s="314"/>
      <c r="M14" s="98"/>
    </row>
    <row r="15" spans="1:13" ht="12.75" customHeight="1">
      <c r="A15" s="108" t="s">
        <v>14</v>
      </c>
      <c r="B15" s="32"/>
      <c r="C15" s="263"/>
      <c r="D15" s="263"/>
      <c r="E15" s="314"/>
      <c r="F15" s="314"/>
      <c r="G15" s="98"/>
      <c r="H15" s="32"/>
      <c r="I15" s="263"/>
      <c r="J15" s="263"/>
      <c r="K15" s="314"/>
      <c r="L15" s="314"/>
      <c r="M15" s="98"/>
    </row>
    <row r="16" spans="1:13" ht="12.75">
      <c r="A16" s="108" t="s">
        <v>15</v>
      </c>
      <c r="B16" s="32"/>
      <c r="C16" s="263"/>
      <c r="D16" s="263"/>
      <c r="E16" s="314"/>
      <c r="F16" s="314"/>
      <c r="G16" s="98"/>
      <c r="H16" s="32"/>
      <c r="I16" s="263"/>
      <c r="J16" s="263"/>
      <c r="K16" s="314"/>
      <c r="L16" s="314"/>
      <c r="M16" s="98"/>
    </row>
    <row r="17" spans="1:13" ht="12.75" customHeight="1" thickBot="1">
      <c r="A17" s="145" t="s">
        <v>16</v>
      </c>
      <c r="B17" s="268"/>
      <c r="C17" s="246"/>
      <c r="D17" s="246"/>
      <c r="E17" s="307"/>
      <c r="F17" s="307"/>
      <c r="G17" s="247"/>
      <c r="H17" s="280" t="s">
        <v>37</v>
      </c>
      <c r="I17" s="281"/>
      <c r="J17" s="281"/>
      <c r="K17" s="315"/>
      <c r="L17" s="315"/>
      <c r="M17" s="247"/>
    </row>
    <row r="18" spans="1:13" ht="15.75" customHeight="1" thickBot="1">
      <c r="A18" s="110" t="s">
        <v>17</v>
      </c>
      <c r="B18" s="49" t="s">
        <v>333</v>
      </c>
      <c r="C18" s="285">
        <f>+C7+C9+C10+C12+C13+C14+C15+C16+C17</f>
        <v>0</v>
      </c>
      <c r="D18" s="285">
        <f>+D7+D9+D10+D12+D13+D14+D15+D16+D17</f>
        <v>14334235</v>
      </c>
      <c r="E18" s="285">
        <f>+E7+E9+E10+E12+E13+E14+E15+E16+E17</f>
        <v>-13218691</v>
      </c>
      <c r="F18" s="285">
        <f>+F7+F9+F10+F12+F13+F14+F15+F16+F17</f>
        <v>6476087</v>
      </c>
      <c r="G18" s="96">
        <f>+G7+G9+G10+G12+G13+G14+G15+G16+G17</f>
        <v>7591631</v>
      </c>
      <c r="H18" s="49" t="s">
        <v>334</v>
      </c>
      <c r="I18" s="96">
        <f>+I7+I9+I11+I12+I13+I14+I15+I16+I17</f>
        <v>8424750</v>
      </c>
      <c r="J18" s="96">
        <f>+J7+J9+J11+J12+J13+J14+J15+J16+J17</f>
        <v>104785440</v>
      </c>
      <c r="K18" s="96">
        <f>+K7+K9+K11+K12+K13+K14+K15+K16+K17</f>
        <v>-10212599</v>
      </c>
      <c r="L18" s="96">
        <f>+L7+L9+L11+L12+L13+L14+L15+L16+L17</f>
        <v>7100882</v>
      </c>
      <c r="M18" s="99">
        <f>+M7+M9+M11+M12+M13+M14+M15+M16+M17</f>
        <v>110098473</v>
      </c>
    </row>
    <row r="19" spans="1:13" ht="12.75" customHeight="1">
      <c r="A19" s="106" t="s">
        <v>18</v>
      </c>
      <c r="B19" s="119" t="s">
        <v>145</v>
      </c>
      <c r="C19" s="276"/>
      <c r="D19" s="276">
        <f>SUM(D20:D24)</f>
        <v>73561177</v>
      </c>
      <c r="E19" s="276">
        <f>SUM(E20:E24)</f>
        <v>0</v>
      </c>
      <c r="F19" s="276"/>
      <c r="G19" s="125">
        <f>+G20+G21+G22+G23+G24</f>
        <v>73561177</v>
      </c>
      <c r="H19" s="282" t="s">
        <v>113</v>
      </c>
      <c r="I19" s="272"/>
      <c r="J19" s="272"/>
      <c r="K19" s="316"/>
      <c r="L19" s="316"/>
      <c r="M19" s="249"/>
    </row>
    <row r="20" spans="1:13" ht="12.75" customHeight="1">
      <c r="A20" s="108" t="s">
        <v>19</v>
      </c>
      <c r="B20" s="120" t="s">
        <v>134</v>
      </c>
      <c r="C20" s="277"/>
      <c r="D20" s="277">
        <v>73561177</v>
      </c>
      <c r="E20" s="277"/>
      <c r="F20" s="277"/>
      <c r="G20" s="39">
        <f>SUM(C20:F20)</f>
        <v>73561177</v>
      </c>
      <c r="H20" s="113" t="s">
        <v>116</v>
      </c>
      <c r="I20" s="273"/>
      <c r="J20" s="273"/>
      <c r="K20" s="317"/>
      <c r="L20" s="317"/>
      <c r="M20" s="40"/>
    </row>
    <row r="21" spans="1:13" ht="12.75" customHeight="1">
      <c r="A21" s="106" t="s">
        <v>20</v>
      </c>
      <c r="B21" s="120" t="s">
        <v>135</v>
      </c>
      <c r="C21" s="277"/>
      <c r="D21" s="277"/>
      <c r="E21" s="277"/>
      <c r="F21" s="277"/>
      <c r="G21" s="39"/>
      <c r="H21" s="113" t="s">
        <v>89</v>
      </c>
      <c r="I21" s="273"/>
      <c r="J21" s="273"/>
      <c r="K21" s="317"/>
      <c r="L21" s="317"/>
      <c r="M21" s="40"/>
    </row>
    <row r="22" spans="1:13" ht="12.75" customHeight="1">
      <c r="A22" s="108" t="s">
        <v>21</v>
      </c>
      <c r="B22" s="120" t="s">
        <v>136</v>
      </c>
      <c r="C22" s="277"/>
      <c r="D22" s="277"/>
      <c r="E22" s="277"/>
      <c r="F22" s="277"/>
      <c r="G22" s="39"/>
      <c r="H22" s="113" t="s">
        <v>90</v>
      </c>
      <c r="I22" s="273"/>
      <c r="J22" s="273"/>
      <c r="K22" s="317"/>
      <c r="L22" s="317"/>
      <c r="M22" s="40"/>
    </row>
    <row r="23" spans="1:13" ht="12.75" customHeight="1">
      <c r="A23" s="106" t="s">
        <v>22</v>
      </c>
      <c r="B23" s="120" t="s">
        <v>137</v>
      </c>
      <c r="C23" s="277"/>
      <c r="D23" s="277"/>
      <c r="E23" s="277"/>
      <c r="F23" s="277"/>
      <c r="G23" s="39"/>
      <c r="H23" s="113" t="s">
        <v>131</v>
      </c>
      <c r="I23" s="273"/>
      <c r="J23" s="273"/>
      <c r="K23" s="317"/>
      <c r="L23" s="317"/>
      <c r="M23" s="40"/>
    </row>
    <row r="24" spans="1:13" ht="12.75" customHeight="1">
      <c r="A24" s="108" t="s">
        <v>23</v>
      </c>
      <c r="B24" s="121" t="s">
        <v>138</v>
      </c>
      <c r="C24" s="121"/>
      <c r="D24" s="121"/>
      <c r="E24" s="121"/>
      <c r="F24" s="121"/>
      <c r="G24" s="39"/>
      <c r="H24" s="113" t="s">
        <v>453</v>
      </c>
      <c r="I24" s="273"/>
      <c r="J24" s="273"/>
      <c r="K24" s="317"/>
      <c r="L24" s="317"/>
      <c r="M24" s="40"/>
    </row>
    <row r="25" spans="1:13" ht="12.75" customHeight="1">
      <c r="A25" s="106" t="s">
        <v>24</v>
      </c>
      <c r="B25" s="122" t="s">
        <v>139</v>
      </c>
      <c r="C25" s="122"/>
      <c r="D25" s="122"/>
      <c r="E25" s="122"/>
      <c r="F25" s="115">
        <f>+F26+F27+F28+F29+F30</f>
        <v>1925600</v>
      </c>
      <c r="G25" s="115">
        <f>+G26+G27+G28+G29+G30</f>
        <v>1925600</v>
      </c>
      <c r="H25" s="113" t="s">
        <v>115</v>
      </c>
      <c r="I25" s="273"/>
      <c r="J25" s="273"/>
      <c r="K25" s="317"/>
      <c r="L25" s="317"/>
      <c r="M25" s="40"/>
    </row>
    <row r="26" spans="1:13" ht="12.75" customHeight="1">
      <c r="A26" s="108" t="s">
        <v>25</v>
      </c>
      <c r="B26" s="121" t="s">
        <v>140</v>
      </c>
      <c r="C26" s="121">
        <f>'5.1 sz. mell Önk.összes'!C65</f>
        <v>0</v>
      </c>
      <c r="D26" s="121">
        <f>'5.1 sz. mell Önk.összes'!D65</f>
        <v>0</v>
      </c>
      <c r="E26" s="121"/>
      <c r="F26" s="121">
        <f>'1.1 sz.mell.össz.mérl.'!F64</f>
        <v>1925600</v>
      </c>
      <c r="G26" s="39">
        <f>'5.1 sz. mell Önk.összes'!G65</f>
        <v>1925600</v>
      </c>
      <c r="H26" s="113" t="s">
        <v>326</v>
      </c>
      <c r="I26" s="273"/>
      <c r="J26" s="273"/>
      <c r="K26" s="317"/>
      <c r="L26" s="317"/>
      <c r="M26" s="40"/>
    </row>
    <row r="27" spans="1:13" ht="12.75" customHeight="1">
      <c r="A27" s="106" t="s">
        <v>26</v>
      </c>
      <c r="B27" s="121" t="s">
        <v>141</v>
      </c>
      <c r="C27" s="121"/>
      <c r="D27" s="121"/>
      <c r="E27" s="121"/>
      <c r="F27" s="121"/>
      <c r="G27" s="39"/>
      <c r="H27" s="267"/>
      <c r="I27" s="264"/>
      <c r="J27" s="264"/>
      <c r="K27" s="318"/>
      <c r="L27" s="318"/>
      <c r="M27" s="40"/>
    </row>
    <row r="28" spans="1:13" ht="12.75" customHeight="1">
      <c r="A28" s="108" t="s">
        <v>27</v>
      </c>
      <c r="B28" s="120" t="s">
        <v>142</v>
      </c>
      <c r="C28" s="277"/>
      <c r="D28" s="277"/>
      <c r="E28" s="277"/>
      <c r="F28" s="277"/>
      <c r="G28" s="39"/>
      <c r="H28" s="32"/>
      <c r="I28" s="263"/>
      <c r="J28" s="263"/>
      <c r="K28" s="314"/>
      <c r="L28" s="314"/>
      <c r="M28" s="40"/>
    </row>
    <row r="29" spans="1:13" ht="12.75" customHeight="1">
      <c r="A29" s="106" t="s">
        <v>28</v>
      </c>
      <c r="B29" s="123" t="s">
        <v>143</v>
      </c>
      <c r="C29" s="278"/>
      <c r="D29" s="278"/>
      <c r="E29" s="278"/>
      <c r="F29" s="278"/>
      <c r="G29" s="39"/>
      <c r="H29" s="32"/>
      <c r="I29" s="263"/>
      <c r="J29" s="263"/>
      <c r="K29" s="314"/>
      <c r="L29" s="314"/>
      <c r="M29" s="40"/>
    </row>
    <row r="30" spans="1:13" ht="12.75" customHeight="1" thickBot="1">
      <c r="A30" s="108" t="s">
        <v>29</v>
      </c>
      <c r="B30" s="124" t="s">
        <v>144</v>
      </c>
      <c r="C30" s="279"/>
      <c r="D30" s="279"/>
      <c r="E30" s="279"/>
      <c r="F30" s="279"/>
      <c r="G30" s="39"/>
      <c r="H30" s="268"/>
      <c r="I30" s="265"/>
      <c r="J30" s="265"/>
      <c r="K30" s="319"/>
      <c r="L30" s="319"/>
      <c r="M30" s="41"/>
    </row>
    <row r="31" spans="1:13" ht="21.75" thickBot="1">
      <c r="A31" s="110" t="s">
        <v>30</v>
      </c>
      <c r="B31" s="49" t="s">
        <v>323</v>
      </c>
      <c r="C31" s="269">
        <f>+C19+C25</f>
        <v>0</v>
      </c>
      <c r="D31" s="269">
        <f>+D19+D25</f>
        <v>73561177</v>
      </c>
      <c r="E31" s="269">
        <f>+E19+E25</f>
        <v>0</v>
      </c>
      <c r="F31" s="269">
        <f>+F19+F25</f>
        <v>1925600</v>
      </c>
      <c r="G31" s="99">
        <f>+G19+G25</f>
        <v>75486777</v>
      </c>
      <c r="H31" s="49" t="s">
        <v>454</v>
      </c>
      <c r="I31" s="269">
        <f>SUM(I19:I30)</f>
        <v>0</v>
      </c>
      <c r="J31" s="269">
        <f>SUM(J19:J30)</f>
        <v>0</v>
      </c>
      <c r="K31" s="269">
        <f>SUM(K19:K30)</f>
        <v>0</v>
      </c>
      <c r="L31" s="339"/>
      <c r="M31" s="99">
        <f>SUM(M19:M30)</f>
        <v>0</v>
      </c>
    </row>
    <row r="32" spans="1:13" ht="13.5" thickBot="1">
      <c r="A32" s="110" t="s">
        <v>31</v>
      </c>
      <c r="B32" s="116" t="s">
        <v>327</v>
      </c>
      <c r="C32" s="284">
        <f>+C18+C31</f>
        <v>0</v>
      </c>
      <c r="D32" s="284">
        <f>+D18+D31</f>
        <v>87895412</v>
      </c>
      <c r="E32" s="284">
        <f>+E18+E31</f>
        <v>-13218691</v>
      </c>
      <c r="F32" s="284">
        <f>+F18+F31</f>
        <v>8401687</v>
      </c>
      <c r="G32" s="283">
        <f>+G18+G31</f>
        <v>83078408</v>
      </c>
      <c r="H32" s="116" t="s">
        <v>328</v>
      </c>
      <c r="I32" s="284">
        <f>+I18+I31</f>
        <v>8424750</v>
      </c>
      <c r="J32" s="284">
        <f>+J18+J31</f>
        <v>104785440</v>
      </c>
      <c r="K32" s="284">
        <f>+K18+K31</f>
        <v>-10212599</v>
      </c>
      <c r="L32" s="284">
        <f>+L18+L31</f>
        <v>7100882</v>
      </c>
      <c r="M32" s="283">
        <f>+M18+M31</f>
        <v>110098473</v>
      </c>
    </row>
    <row r="33" spans="1:13" ht="13.5" thickBot="1">
      <c r="A33" s="110" t="s">
        <v>32</v>
      </c>
      <c r="B33" s="116" t="s">
        <v>91</v>
      </c>
      <c r="C33" s="284">
        <f>IF(C18-I18&lt;0,I18-C18,"-")</f>
        <v>8424750</v>
      </c>
      <c r="D33" s="284">
        <f>IF(D18-J18&lt;0,J18-D18,"-")</f>
        <v>90451205</v>
      </c>
      <c r="E33" s="284">
        <f>IF(E18-K18&lt;0,K18-E18,"-")</f>
        <v>3006092</v>
      </c>
      <c r="F33" s="284">
        <f>IF(F18-L18&lt;0,L18-F18,"-")</f>
        <v>624795</v>
      </c>
      <c r="G33" s="283">
        <f>IF(G18-M18&lt;0,M18-G18,"-")</f>
        <v>102506842</v>
      </c>
      <c r="H33" s="116" t="s">
        <v>92</v>
      </c>
      <c r="I33" s="284" t="str">
        <f>IF(C18-I18&gt;0,C18-I18,"-")</f>
        <v>-</v>
      </c>
      <c r="J33" s="284" t="str">
        <f>IF(D18-J18&gt;0,D18-J18,"-")</f>
        <v>-</v>
      </c>
      <c r="K33" s="284" t="str">
        <f>IF(E18-K18&gt;0,E18-K18,"-")</f>
        <v>-</v>
      </c>
      <c r="L33" s="284" t="str">
        <f>IF(F18-L18&gt;0,F18-L18,"-")</f>
        <v>-</v>
      </c>
      <c r="M33" s="283" t="str">
        <f>IF(G18-M18&gt;0,G18-M18,"-")</f>
        <v>-</v>
      </c>
    </row>
    <row r="34" spans="1:13" ht="13.5" thickBot="1">
      <c r="A34" s="110" t="s">
        <v>33</v>
      </c>
      <c r="B34" s="116" t="s">
        <v>132</v>
      </c>
      <c r="C34" s="284">
        <f>IF(C18+C19-I32&lt;0,I32-(C18+C19),"-")</f>
        <v>8424750</v>
      </c>
      <c r="D34" s="284">
        <f>IF(D18+D19-J32&lt;0,J32-(D18+D19+D25),"-")</f>
        <v>16890028</v>
      </c>
      <c r="E34" s="284">
        <f>IF(E18+E19-K32&lt;0,K32-(E18+E19+E25),"-")</f>
        <v>3006092</v>
      </c>
      <c r="F34" s="284">
        <f>IF(F18+F19-L32&lt;0,L32-(F18+F19+F25),"-")</f>
        <v>-1300805</v>
      </c>
      <c r="G34" s="283">
        <f>IF(G18+G19-M32&lt;0,M32-(G18+G19+G25),"-")</f>
        <v>27020065</v>
      </c>
      <c r="H34" s="116" t="s">
        <v>133</v>
      </c>
      <c r="I34" s="284" t="str">
        <f>IF(C18+C19-I32&gt;0,C18+C19-I32,"-")</f>
        <v>-</v>
      </c>
      <c r="J34" s="284" t="str">
        <f>IF(D18+D19-J32&gt;0,D18+D19-J32,"-")</f>
        <v>-</v>
      </c>
      <c r="K34" s="284" t="str">
        <f>IF(E18+E19-K32&gt;0,E18+E19-K32,"-")</f>
        <v>-</v>
      </c>
      <c r="L34" s="284" t="str">
        <f>IF(F18+F19-L32&gt;0,F18+F19-L32,"-")</f>
        <v>-</v>
      </c>
      <c r="M34" s="283" t="str">
        <f>IF(G18+G19-M32&gt;0,G18+G19-M32,"-")</f>
        <v>-</v>
      </c>
    </row>
  </sheetData>
  <sheetProtection/>
  <mergeCells count="5">
    <mergeCell ref="A4:A5"/>
    <mergeCell ref="B1:M1"/>
    <mergeCell ref="B4:G4"/>
    <mergeCell ref="H4:M4"/>
    <mergeCell ref="A2:M2"/>
  </mergeCells>
  <printOptions horizontalCentered="1"/>
  <pageMargins left="0.25" right="0.25" top="0.75" bottom="0.75" header="0.3" footer="0.3"/>
  <pageSetup horizontalDpi="600" verticalDpi="600" orientation="landscape" paperSize="9" scale="61" r:id="rId1"/>
  <headerFooter alignWithMargins="0">
    <oddFooter>&amp;L"Módosította a 3/2017.(II.23.) önkormányzati rendelet. Hatályos 2016. (XII.31.) napjától."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A1">
      <selection activeCell="M7" sqref="M7"/>
    </sheetView>
  </sheetViews>
  <sheetFormatPr defaultColWidth="9.00390625" defaultRowHeight="12.75"/>
  <cols>
    <col min="1" max="1" width="51.125" style="30" customWidth="1"/>
    <col min="2" max="2" width="16.625" style="29" bestFit="1" customWidth="1"/>
    <col min="3" max="3" width="16.375" style="29" customWidth="1"/>
    <col min="4" max="8" width="18.00390625" style="29" customWidth="1"/>
    <col min="9" max="9" width="16.625" style="29" customWidth="1"/>
    <col min="10" max="10" width="18.875" style="29" customWidth="1"/>
    <col min="11" max="12" width="12.875" style="29" customWidth="1"/>
    <col min="13" max="13" width="13.875" style="29" customWidth="1"/>
    <col min="14" max="16384" width="9.375" style="29" customWidth="1"/>
  </cols>
  <sheetData>
    <row r="1" spans="2:10" ht="25.5" customHeight="1">
      <c r="B1" s="358" t="s">
        <v>475</v>
      </c>
      <c r="C1" s="358"/>
      <c r="D1" s="358"/>
      <c r="E1" s="358"/>
      <c r="F1" s="358"/>
      <c r="G1" s="358"/>
      <c r="H1" s="358"/>
      <c r="I1" s="358"/>
      <c r="J1" s="358"/>
    </row>
    <row r="2" spans="1:10" ht="50.25" customHeight="1">
      <c r="A2" s="357" t="s">
        <v>436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0" ht="23.25" customHeight="1" thickBot="1">
      <c r="A3" s="56"/>
      <c r="B3" s="36"/>
      <c r="C3" s="36"/>
      <c r="D3" s="36"/>
      <c r="E3" s="36"/>
      <c r="F3" s="36"/>
      <c r="G3" s="36"/>
      <c r="H3" s="36"/>
      <c r="I3" s="36"/>
      <c r="J3" s="322" t="s">
        <v>450</v>
      </c>
    </row>
    <row r="4" spans="1:10" s="31" customFormat="1" ht="48.75" customHeight="1" thickBot="1">
      <c r="A4" s="206" t="s">
        <v>50</v>
      </c>
      <c r="B4" s="207" t="s">
        <v>48</v>
      </c>
      <c r="C4" s="207" t="s">
        <v>49</v>
      </c>
      <c r="D4" s="207" t="s">
        <v>380</v>
      </c>
      <c r="E4" s="207" t="s">
        <v>383</v>
      </c>
      <c r="F4" s="207" t="s">
        <v>387</v>
      </c>
      <c r="G4" s="207" t="s">
        <v>444</v>
      </c>
      <c r="H4" s="207" t="s">
        <v>456</v>
      </c>
      <c r="I4" s="207" t="s">
        <v>384</v>
      </c>
      <c r="J4" s="208" t="s">
        <v>410</v>
      </c>
    </row>
    <row r="5" spans="1:10" s="36" customFormat="1" ht="15" customHeight="1" thickBot="1">
      <c r="A5" s="33">
        <v>1</v>
      </c>
      <c r="B5" s="34">
        <v>2</v>
      </c>
      <c r="C5" s="34">
        <v>3</v>
      </c>
      <c r="D5" s="34">
        <v>4</v>
      </c>
      <c r="E5" s="34"/>
      <c r="F5" s="34"/>
      <c r="G5" s="34"/>
      <c r="H5" s="34"/>
      <c r="I5" s="34">
        <v>5</v>
      </c>
      <c r="J5" s="35">
        <v>6</v>
      </c>
    </row>
    <row r="6" spans="1:10" ht="40.5" customHeight="1">
      <c r="A6" s="290" t="s">
        <v>429</v>
      </c>
      <c r="B6" s="291">
        <v>5000000</v>
      </c>
      <c r="C6" s="292" t="s">
        <v>419</v>
      </c>
      <c r="D6" s="291"/>
      <c r="E6" s="291"/>
      <c r="F6" s="291">
        <v>5000000</v>
      </c>
      <c r="G6" s="291"/>
      <c r="H6" s="291"/>
      <c r="I6" s="291">
        <f>SUM(E6:G6)</f>
        <v>5000000</v>
      </c>
      <c r="J6" s="293">
        <f>B6-D6-I6</f>
        <v>0</v>
      </c>
    </row>
    <row r="7" spans="1:10" ht="40.5" customHeight="1">
      <c r="A7" s="290" t="s">
        <v>430</v>
      </c>
      <c r="B7" s="291">
        <v>311000</v>
      </c>
      <c r="C7" s="292" t="s">
        <v>437</v>
      </c>
      <c r="D7" s="291">
        <v>171000</v>
      </c>
      <c r="E7" s="291"/>
      <c r="F7" s="291">
        <v>140000</v>
      </c>
      <c r="G7" s="291"/>
      <c r="H7" s="291"/>
      <c r="I7" s="291">
        <f aca="true" t="shared" si="0" ref="I7:I12">SUM(E7:G7)</f>
        <v>140000</v>
      </c>
      <c r="J7" s="293">
        <f aca="true" t="shared" si="1" ref="J7:J12">B7-D7-I7</f>
        <v>0</v>
      </c>
    </row>
    <row r="8" spans="1:10" ht="40.5" customHeight="1">
      <c r="A8" s="290" t="s">
        <v>431</v>
      </c>
      <c r="B8" s="291">
        <v>2650000</v>
      </c>
      <c r="C8" s="292" t="s">
        <v>419</v>
      </c>
      <c r="D8" s="291"/>
      <c r="E8" s="291"/>
      <c r="F8" s="291">
        <v>2650000</v>
      </c>
      <c r="G8" s="291"/>
      <c r="H8" s="291"/>
      <c r="I8" s="291">
        <f t="shared" si="0"/>
        <v>2650000</v>
      </c>
      <c r="J8" s="293">
        <f t="shared" si="1"/>
        <v>0</v>
      </c>
    </row>
    <row r="9" spans="1:10" ht="40.5" customHeight="1">
      <c r="A9" s="290" t="s">
        <v>432</v>
      </c>
      <c r="B9" s="291">
        <v>795000</v>
      </c>
      <c r="C9" s="292" t="s">
        <v>419</v>
      </c>
      <c r="D9" s="291"/>
      <c r="E9" s="291"/>
      <c r="F9" s="291">
        <v>795000</v>
      </c>
      <c r="G9" s="291"/>
      <c r="H9" s="291"/>
      <c r="I9" s="291">
        <f t="shared" si="0"/>
        <v>795000</v>
      </c>
      <c r="J9" s="293">
        <f t="shared" si="1"/>
        <v>0</v>
      </c>
    </row>
    <row r="10" spans="1:10" ht="40.5" customHeight="1">
      <c r="A10" s="290" t="s">
        <v>433</v>
      </c>
      <c r="B10" s="291">
        <v>4539500</v>
      </c>
      <c r="C10" s="292" t="s">
        <v>419</v>
      </c>
      <c r="D10" s="291"/>
      <c r="E10" s="291"/>
      <c r="F10" s="291">
        <v>4205000</v>
      </c>
      <c r="G10" s="291">
        <v>334500</v>
      </c>
      <c r="H10" s="291"/>
      <c r="I10" s="291">
        <f t="shared" si="0"/>
        <v>4539500</v>
      </c>
      <c r="J10" s="293">
        <f t="shared" si="1"/>
        <v>0</v>
      </c>
    </row>
    <row r="11" spans="1:10" ht="40.5" customHeight="1">
      <c r="A11" s="290" t="s">
        <v>434</v>
      </c>
      <c r="B11" s="291">
        <v>15000000</v>
      </c>
      <c r="C11" s="292" t="s">
        <v>419</v>
      </c>
      <c r="D11" s="291"/>
      <c r="E11" s="291"/>
      <c r="F11" s="291">
        <v>15000000</v>
      </c>
      <c r="G11" s="291"/>
      <c r="H11" s="291"/>
      <c r="I11" s="291">
        <f t="shared" si="0"/>
        <v>15000000</v>
      </c>
      <c r="J11" s="293">
        <f t="shared" si="1"/>
        <v>0</v>
      </c>
    </row>
    <row r="12" spans="1:10" ht="40.5" customHeight="1">
      <c r="A12" s="290" t="s">
        <v>435</v>
      </c>
      <c r="B12" s="291">
        <v>350000</v>
      </c>
      <c r="C12" s="292" t="s">
        <v>419</v>
      </c>
      <c r="D12" s="291"/>
      <c r="E12" s="291"/>
      <c r="F12" s="291">
        <v>350000</v>
      </c>
      <c r="G12" s="291"/>
      <c r="H12" s="291"/>
      <c r="I12" s="291">
        <f t="shared" si="0"/>
        <v>350000</v>
      </c>
      <c r="J12" s="293">
        <f t="shared" si="1"/>
        <v>0</v>
      </c>
    </row>
    <row r="13" spans="1:10" ht="40.5" customHeight="1" thickBot="1">
      <c r="A13" s="286"/>
      <c r="B13" s="287"/>
      <c r="C13" s="288"/>
      <c r="D13" s="287"/>
      <c r="E13" s="287"/>
      <c r="F13" s="287"/>
      <c r="G13" s="287"/>
      <c r="H13" s="287"/>
      <c r="I13" s="287"/>
      <c r="J13" s="289"/>
    </row>
    <row r="14" spans="1:10" s="37" customFormat="1" ht="30.75" customHeight="1" thickBot="1">
      <c r="A14" s="203" t="s">
        <v>46</v>
      </c>
      <c r="B14" s="204">
        <f>SUM(B6:B13)</f>
        <v>28645500</v>
      </c>
      <c r="C14" s="205"/>
      <c r="D14" s="204">
        <f aca="true" t="shared" si="2" ref="D14:J14">SUM(D6:D13)</f>
        <v>171000</v>
      </c>
      <c r="E14" s="204">
        <f t="shared" si="2"/>
        <v>0</v>
      </c>
      <c r="F14" s="204">
        <f t="shared" si="2"/>
        <v>28140000</v>
      </c>
      <c r="G14" s="204">
        <f t="shared" si="2"/>
        <v>334500</v>
      </c>
      <c r="H14" s="204">
        <f t="shared" si="2"/>
        <v>0</v>
      </c>
      <c r="I14" s="204">
        <f t="shared" si="2"/>
        <v>28474500</v>
      </c>
      <c r="J14" s="204">
        <f t="shared" si="2"/>
        <v>0</v>
      </c>
    </row>
  </sheetData>
  <sheetProtection/>
  <mergeCells count="2">
    <mergeCell ref="B1:J1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9" r:id="rId1"/>
  <headerFooter>
    <oddFooter>&amp;L"Módosította a 3/2017.(II.23.) önkormányzati rendelet. Hatályos 2016. (XII.31.) napjától."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58"/>
  <sheetViews>
    <sheetView workbookViewId="0" topLeftCell="A1">
      <selection activeCell="A2" sqref="A2:J2"/>
    </sheetView>
  </sheetViews>
  <sheetFormatPr defaultColWidth="9.00390625" defaultRowHeight="12.75"/>
  <cols>
    <col min="1" max="1" width="47.50390625" style="30" customWidth="1"/>
    <col min="2" max="2" width="17.125" style="29" customWidth="1"/>
    <col min="3" max="3" width="16.375" style="29" customWidth="1"/>
    <col min="4" max="4" width="15.00390625" style="29" customWidth="1"/>
    <col min="5" max="5" width="17.125" style="29" customWidth="1"/>
    <col min="6" max="6" width="17.625" style="29" bestFit="1" customWidth="1"/>
    <col min="7" max="7" width="18.875" style="29" bestFit="1" customWidth="1"/>
    <col min="8" max="8" width="17.00390625" style="29" bestFit="1" customWidth="1"/>
    <col min="9" max="9" width="17.625" style="29" bestFit="1" customWidth="1"/>
    <col min="10" max="10" width="15.00390625" style="36" customWidth="1"/>
    <col min="11" max="12" width="12.875" style="29" customWidth="1"/>
    <col min="13" max="13" width="13.875" style="29" customWidth="1"/>
    <col min="14" max="16384" width="9.375" style="29" customWidth="1"/>
  </cols>
  <sheetData>
    <row r="1" spans="2:10" ht="12.75">
      <c r="B1" s="358" t="s">
        <v>467</v>
      </c>
      <c r="C1" s="358"/>
      <c r="D1" s="358"/>
      <c r="E1" s="358"/>
      <c r="F1" s="358"/>
      <c r="G1" s="358"/>
      <c r="H1" s="358"/>
      <c r="I1" s="358"/>
      <c r="J1" s="358"/>
    </row>
    <row r="2" spans="1:10" ht="37.5" customHeight="1">
      <c r="A2" s="357" t="s">
        <v>440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0" ht="14.25" thickBot="1">
      <c r="A3" s="56"/>
      <c r="B3" s="36"/>
      <c r="C3" s="36"/>
      <c r="D3" s="36"/>
      <c r="E3" s="36"/>
      <c r="F3" s="36"/>
      <c r="G3" s="36"/>
      <c r="H3" s="36"/>
      <c r="I3" s="36"/>
      <c r="J3" s="322" t="s">
        <v>449</v>
      </c>
    </row>
    <row r="4" spans="1:10" s="31" customFormat="1" ht="44.25" customHeight="1" thickBot="1">
      <c r="A4" s="206" t="s">
        <v>47</v>
      </c>
      <c r="B4" s="207" t="s">
        <v>48</v>
      </c>
      <c r="C4" s="207" t="s">
        <v>49</v>
      </c>
      <c r="D4" s="207" t="s">
        <v>380</v>
      </c>
      <c r="E4" s="207" t="s">
        <v>383</v>
      </c>
      <c r="F4" s="207" t="s">
        <v>387</v>
      </c>
      <c r="G4" s="207" t="s">
        <v>444</v>
      </c>
      <c r="H4" s="207" t="s">
        <v>456</v>
      </c>
      <c r="I4" s="207" t="s">
        <v>384</v>
      </c>
      <c r="J4" s="208" t="s">
        <v>410</v>
      </c>
    </row>
    <row r="5" spans="1:10" s="36" customFormat="1" ht="12" customHeight="1" thickBot="1">
      <c r="A5" s="33">
        <v>1</v>
      </c>
      <c r="B5" s="34">
        <v>2</v>
      </c>
      <c r="C5" s="34">
        <v>3</v>
      </c>
      <c r="D5" s="34">
        <v>4</v>
      </c>
      <c r="E5" s="34"/>
      <c r="F5" s="34"/>
      <c r="G5" s="34"/>
      <c r="H5" s="34"/>
      <c r="I5" s="34">
        <v>5</v>
      </c>
      <c r="J5" s="35" t="s">
        <v>368</v>
      </c>
    </row>
    <row r="6" spans="1:10" ht="18" customHeight="1" thickBot="1">
      <c r="A6" s="226" t="s">
        <v>375</v>
      </c>
      <c r="B6" s="216"/>
      <c r="C6" s="217"/>
      <c r="D6" s="216"/>
      <c r="E6" s="216"/>
      <c r="F6" s="216"/>
      <c r="G6" s="216"/>
      <c r="H6" s="216"/>
      <c r="I6" s="216"/>
      <c r="J6" s="218">
        <f>B6-I6</f>
        <v>0</v>
      </c>
    </row>
    <row r="7" spans="1:10" ht="18" customHeight="1">
      <c r="A7" s="209" t="s">
        <v>411</v>
      </c>
      <c r="B7" s="210">
        <v>1524000</v>
      </c>
      <c r="C7" s="211" t="s">
        <v>419</v>
      </c>
      <c r="D7" s="210">
        <v>0</v>
      </c>
      <c r="E7" s="210">
        <v>1524000</v>
      </c>
      <c r="F7" s="210"/>
      <c r="G7" s="210"/>
      <c r="H7" s="210"/>
      <c r="I7" s="210">
        <f>SUM(E7:H7)</f>
        <v>1524000</v>
      </c>
      <c r="J7" s="212">
        <f aca="true" t="shared" si="0" ref="J7:J14">B7-D7-I7</f>
        <v>0</v>
      </c>
    </row>
    <row r="8" spans="1:10" ht="18" customHeight="1">
      <c r="A8" s="209" t="s">
        <v>412</v>
      </c>
      <c r="B8" s="210">
        <v>254000</v>
      </c>
      <c r="C8" s="211" t="s">
        <v>419</v>
      </c>
      <c r="D8" s="210"/>
      <c r="E8" s="210">
        <v>254000</v>
      </c>
      <c r="F8" s="210"/>
      <c r="G8" s="210"/>
      <c r="H8" s="210"/>
      <c r="I8" s="210">
        <f aca="true" t="shared" si="1" ref="I8:I43">SUM(E8:H8)</f>
        <v>254000</v>
      </c>
      <c r="J8" s="212">
        <f t="shared" si="0"/>
        <v>0</v>
      </c>
    </row>
    <row r="9" spans="1:10" ht="18" customHeight="1">
      <c r="A9" s="209" t="s">
        <v>413</v>
      </c>
      <c r="B9" s="210">
        <v>127000</v>
      </c>
      <c r="C9" s="211" t="s">
        <v>419</v>
      </c>
      <c r="D9" s="210"/>
      <c r="E9" s="210">
        <v>127000</v>
      </c>
      <c r="F9" s="210"/>
      <c r="G9" s="210"/>
      <c r="H9" s="210"/>
      <c r="I9" s="210">
        <f t="shared" si="1"/>
        <v>127000</v>
      </c>
      <c r="J9" s="212">
        <f t="shared" si="0"/>
        <v>0</v>
      </c>
    </row>
    <row r="10" spans="1:10" ht="18" customHeight="1">
      <c r="A10" s="209" t="s">
        <v>414</v>
      </c>
      <c r="B10" s="210">
        <v>381000</v>
      </c>
      <c r="C10" s="211" t="s">
        <v>419</v>
      </c>
      <c r="D10" s="210"/>
      <c r="E10" s="210">
        <v>381000</v>
      </c>
      <c r="F10" s="210"/>
      <c r="G10" s="210"/>
      <c r="H10" s="210"/>
      <c r="I10" s="210">
        <f t="shared" si="1"/>
        <v>381000</v>
      </c>
      <c r="J10" s="212">
        <f t="shared" si="0"/>
        <v>0</v>
      </c>
    </row>
    <row r="11" spans="1:10" ht="18" customHeight="1">
      <c r="A11" s="209" t="s">
        <v>415</v>
      </c>
      <c r="B11" s="210">
        <v>33000</v>
      </c>
      <c r="C11" s="211" t="s">
        <v>419</v>
      </c>
      <c r="D11" s="210"/>
      <c r="E11" s="210">
        <v>33000</v>
      </c>
      <c r="F11" s="210"/>
      <c r="G11" s="210"/>
      <c r="H11" s="210"/>
      <c r="I11" s="210">
        <f t="shared" si="1"/>
        <v>33000</v>
      </c>
      <c r="J11" s="212">
        <f t="shared" si="0"/>
        <v>0</v>
      </c>
    </row>
    <row r="12" spans="1:10" ht="18" customHeight="1">
      <c r="A12" s="209" t="s">
        <v>416</v>
      </c>
      <c r="B12" s="210">
        <v>510000</v>
      </c>
      <c r="C12" s="211" t="s">
        <v>419</v>
      </c>
      <c r="D12" s="210"/>
      <c r="E12" s="210">
        <v>510000</v>
      </c>
      <c r="F12" s="210"/>
      <c r="G12" s="210"/>
      <c r="H12" s="210"/>
      <c r="I12" s="210">
        <f t="shared" si="1"/>
        <v>510000</v>
      </c>
      <c r="J12" s="212">
        <f t="shared" si="0"/>
        <v>0</v>
      </c>
    </row>
    <row r="13" spans="1:10" ht="18" customHeight="1">
      <c r="A13" s="209" t="s">
        <v>417</v>
      </c>
      <c r="B13" s="210">
        <v>200000</v>
      </c>
      <c r="C13" s="211" t="s">
        <v>419</v>
      </c>
      <c r="D13" s="210"/>
      <c r="E13" s="210">
        <v>200000</v>
      </c>
      <c r="F13" s="210"/>
      <c r="G13" s="210"/>
      <c r="H13" s="210"/>
      <c r="I13" s="210">
        <f t="shared" si="1"/>
        <v>200000</v>
      </c>
      <c r="J13" s="212">
        <f t="shared" si="0"/>
        <v>0</v>
      </c>
    </row>
    <row r="14" spans="1:10" ht="18" customHeight="1">
      <c r="A14" s="209" t="s">
        <v>418</v>
      </c>
      <c r="B14" s="210">
        <v>3106689</v>
      </c>
      <c r="C14" s="211" t="s">
        <v>419</v>
      </c>
      <c r="D14" s="210"/>
      <c r="E14" s="210">
        <v>793750</v>
      </c>
      <c r="F14" s="210">
        <v>2312939</v>
      </c>
      <c r="G14" s="210"/>
      <c r="H14" s="210"/>
      <c r="I14" s="210">
        <f t="shared" si="1"/>
        <v>3106689</v>
      </c>
      <c r="J14" s="212">
        <f t="shared" si="0"/>
        <v>0</v>
      </c>
    </row>
    <row r="15" spans="1:10" ht="15.75">
      <c r="A15" s="210" t="s">
        <v>393</v>
      </c>
      <c r="B15" s="210">
        <v>1016000</v>
      </c>
      <c r="C15" s="211" t="s">
        <v>422</v>
      </c>
      <c r="D15" s="210">
        <v>508000</v>
      </c>
      <c r="E15" s="210"/>
      <c r="F15" s="210">
        <v>508000</v>
      </c>
      <c r="G15" s="210"/>
      <c r="H15" s="210"/>
      <c r="I15" s="210">
        <f t="shared" si="1"/>
        <v>508000</v>
      </c>
      <c r="J15" s="212">
        <f>B15-D15-I15</f>
        <v>0</v>
      </c>
    </row>
    <row r="16" spans="1:10" ht="15.75">
      <c r="A16" s="210" t="s">
        <v>381</v>
      </c>
      <c r="B16" s="210">
        <v>3803000</v>
      </c>
      <c r="C16" s="211" t="s">
        <v>422</v>
      </c>
      <c r="D16" s="210">
        <v>3300000</v>
      </c>
      <c r="E16" s="210"/>
      <c r="F16" s="210">
        <v>503000</v>
      </c>
      <c r="G16" s="210"/>
      <c r="H16" s="210"/>
      <c r="I16" s="210">
        <f t="shared" si="1"/>
        <v>503000</v>
      </c>
      <c r="J16" s="212">
        <f aca="true" t="shared" si="2" ref="J16:J40">B16-D16-I16</f>
        <v>0</v>
      </c>
    </row>
    <row r="17" spans="1:10" ht="15.75">
      <c r="A17" s="210" t="s">
        <v>394</v>
      </c>
      <c r="B17" s="210">
        <v>2538000</v>
      </c>
      <c r="C17" s="211" t="s">
        <v>422</v>
      </c>
      <c r="D17" s="210">
        <v>559220</v>
      </c>
      <c r="E17" s="210"/>
      <c r="F17" s="210">
        <v>1978780</v>
      </c>
      <c r="G17" s="210"/>
      <c r="H17" s="210"/>
      <c r="I17" s="210">
        <f t="shared" si="1"/>
        <v>1978780</v>
      </c>
      <c r="J17" s="212">
        <f t="shared" si="2"/>
        <v>0</v>
      </c>
    </row>
    <row r="18" spans="1:10" ht="15.75">
      <c r="A18" s="210" t="s">
        <v>395</v>
      </c>
      <c r="B18" s="210">
        <v>7589000</v>
      </c>
      <c r="C18" s="211" t="s">
        <v>409</v>
      </c>
      <c r="D18" s="210"/>
      <c r="E18" s="210"/>
      <c r="F18" s="210">
        <v>8900000</v>
      </c>
      <c r="G18" s="210">
        <v>-1311000</v>
      </c>
      <c r="H18" s="210"/>
      <c r="I18" s="210">
        <f t="shared" si="1"/>
        <v>7589000</v>
      </c>
      <c r="J18" s="212">
        <f t="shared" si="2"/>
        <v>0</v>
      </c>
    </row>
    <row r="19" spans="1:10" ht="15.75">
      <c r="A19" s="210" t="s">
        <v>442</v>
      </c>
      <c r="B19" s="210"/>
      <c r="C19" s="211" t="s">
        <v>409</v>
      </c>
      <c r="D19" s="210"/>
      <c r="E19" s="210"/>
      <c r="F19" s="210">
        <v>20320000</v>
      </c>
      <c r="G19" s="210">
        <v>-20320000</v>
      </c>
      <c r="H19" s="210"/>
      <c r="I19" s="210">
        <f t="shared" si="1"/>
        <v>0</v>
      </c>
      <c r="J19" s="212">
        <f t="shared" si="2"/>
        <v>0</v>
      </c>
    </row>
    <row r="20" spans="1:10" ht="15.75">
      <c r="A20" s="210" t="s">
        <v>396</v>
      </c>
      <c r="B20" s="210">
        <v>698000</v>
      </c>
      <c r="C20" s="211" t="s">
        <v>409</v>
      </c>
      <c r="D20" s="210"/>
      <c r="E20" s="210"/>
      <c r="F20" s="210">
        <v>698000</v>
      </c>
      <c r="G20" s="210"/>
      <c r="H20" s="210"/>
      <c r="I20" s="210">
        <f t="shared" si="1"/>
        <v>698000</v>
      </c>
      <c r="J20" s="212">
        <f t="shared" si="2"/>
        <v>0</v>
      </c>
    </row>
    <row r="21" spans="1:10" ht="15.75">
      <c r="A21" s="210" t="s">
        <v>397</v>
      </c>
      <c r="B21" s="210">
        <v>8344000</v>
      </c>
      <c r="C21" s="211" t="s">
        <v>409</v>
      </c>
      <c r="D21" s="210"/>
      <c r="E21" s="210"/>
      <c r="F21" s="210">
        <v>8769000</v>
      </c>
      <c r="G21" s="210">
        <v>-425000</v>
      </c>
      <c r="H21" s="210"/>
      <c r="I21" s="210">
        <f t="shared" si="1"/>
        <v>8344000</v>
      </c>
      <c r="J21" s="212">
        <f t="shared" si="2"/>
        <v>0</v>
      </c>
    </row>
    <row r="22" spans="1:10" ht="15.75">
      <c r="A22" s="210" t="s">
        <v>398</v>
      </c>
      <c r="B22" s="210">
        <v>6185000</v>
      </c>
      <c r="C22" s="211" t="s">
        <v>409</v>
      </c>
      <c r="D22" s="210"/>
      <c r="E22" s="210"/>
      <c r="F22" s="210">
        <v>6440000</v>
      </c>
      <c r="G22" s="210">
        <v>-255000</v>
      </c>
      <c r="H22" s="210"/>
      <c r="I22" s="210">
        <f t="shared" si="1"/>
        <v>6185000</v>
      </c>
      <c r="J22" s="212">
        <f t="shared" si="2"/>
        <v>0</v>
      </c>
    </row>
    <row r="23" spans="1:10" ht="15.75">
      <c r="A23" s="210" t="s">
        <v>399</v>
      </c>
      <c r="B23" s="210">
        <v>250000</v>
      </c>
      <c r="C23" s="211" t="s">
        <v>409</v>
      </c>
      <c r="D23" s="210"/>
      <c r="E23" s="210"/>
      <c r="F23" s="210">
        <v>250000</v>
      </c>
      <c r="G23" s="210"/>
      <c r="H23" s="210"/>
      <c r="I23" s="210">
        <f t="shared" si="1"/>
        <v>250000</v>
      </c>
      <c r="J23" s="212">
        <f t="shared" si="2"/>
        <v>0</v>
      </c>
    </row>
    <row r="24" spans="1:10" ht="15.75">
      <c r="A24" s="210" t="s">
        <v>400</v>
      </c>
      <c r="B24" s="210">
        <v>572000</v>
      </c>
      <c r="C24" s="211" t="s">
        <v>409</v>
      </c>
      <c r="D24" s="210"/>
      <c r="E24" s="210"/>
      <c r="F24" s="210">
        <v>572000</v>
      </c>
      <c r="G24" s="210"/>
      <c r="H24" s="210"/>
      <c r="I24" s="210">
        <f t="shared" si="1"/>
        <v>572000</v>
      </c>
      <c r="J24" s="212">
        <f t="shared" si="2"/>
        <v>0</v>
      </c>
    </row>
    <row r="25" spans="1:10" ht="15.75">
      <c r="A25" s="210" t="s">
        <v>401</v>
      </c>
      <c r="B25" s="210">
        <v>1400000</v>
      </c>
      <c r="C25" s="211" t="s">
        <v>409</v>
      </c>
      <c r="D25" s="210"/>
      <c r="E25" s="210"/>
      <c r="F25" s="210">
        <v>1400000</v>
      </c>
      <c r="G25" s="210"/>
      <c r="H25" s="210"/>
      <c r="I25" s="210">
        <f t="shared" si="1"/>
        <v>1400000</v>
      </c>
      <c r="J25" s="212">
        <f t="shared" si="2"/>
        <v>0</v>
      </c>
    </row>
    <row r="26" spans="1:10" ht="15.75">
      <c r="A26" s="210" t="s">
        <v>402</v>
      </c>
      <c r="B26" s="210">
        <v>300000</v>
      </c>
      <c r="C26" s="211" t="s">
        <v>409</v>
      </c>
      <c r="D26" s="210"/>
      <c r="E26" s="210"/>
      <c r="F26" s="210">
        <v>300000</v>
      </c>
      <c r="G26" s="210"/>
      <c r="H26" s="210"/>
      <c r="I26" s="210">
        <f t="shared" si="1"/>
        <v>300000</v>
      </c>
      <c r="J26" s="212">
        <f t="shared" si="2"/>
        <v>0</v>
      </c>
    </row>
    <row r="27" spans="1:10" ht="15.75">
      <c r="A27" s="210" t="s">
        <v>403</v>
      </c>
      <c r="B27" s="210">
        <v>400000</v>
      </c>
      <c r="C27" s="211" t="s">
        <v>409</v>
      </c>
      <c r="D27" s="210"/>
      <c r="E27" s="210"/>
      <c r="F27" s="210">
        <v>400000</v>
      </c>
      <c r="G27" s="210"/>
      <c r="H27" s="210"/>
      <c r="I27" s="210">
        <f t="shared" si="1"/>
        <v>400000</v>
      </c>
      <c r="J27" s="212">
        <f t="shared" si="2"/>
        <v>0</v>
      </c>
    </row>
    <row r="28" spans="1:10" ht="15.75">
      <c r="A28" s="210" t="s">
        <v>404</v>
      </c>
      <c r="B28" s="210">
        <v>3500000</v>
      </c>
      <c r="C28" s="211" t="s">
        <v>409</v>
      </c>
      <c r="D28" s="210"/>
      <c r="E28" s="210"/>
      <c r="F28" s="210">
        <v>3500000</v>
      </c>
      <c r="G28" s="210"/>
      <c r="H28" s="210"/>
      <c r="I28" s="210">
        <f t="shared" si="1"/>
        <v>3500000</v>
      </c>
      <c r="J28" s="212">
        <f t="shared" si="2"/>
        <v>0</v>
      </c>
    </row>
    <row r="29" spans="1:10" ht="15.75">
      <c r="A29" s="210" t="s">
        <v>405</v>
      </c>
      <c r="B29" s="210">
        <v>11898678</v>
      </c>
      <c r="C29" s="211" t="s">
        <v>409</v>
      </c>
      <c r="D29" s="210"/>
      <c r="E29" s="210"/>
      <c r="F29" s="210">
        <v>14290777</v>
      </c>
      <c r="G29" s="210">
        <v>-2392099</v>
      </c>
      <c r="H29" s="210"/>
      <c r="I29" s="210">
        <f t="shared" si="1"/>
        <v>11898678</v>
      </c>
      <c r="J29" s="212">
        <f t="shared" si="2"/>
        <v>0</v>
      </c>
    </row>
    <row r="30" spans="1:10" ht="15.75">
      <c r="A30" s="210" t="s">
        <v>406</v>
      </c>
      <c r="B30" s="210">
        <v>500000</v>
      </c>
      <c r="C30" s="211" t="s">
        <v>409</v>
      </c>
      <c r="D30" s="210"/>
      <c r="E30" s="210"/>
      <c r="F30" s="210">
        <v>500000</v>
      </c>
      <c r="G30" s="210"/>
      <c r="H30" s="210"/>
      <c r="I30" s="210">
        <f t="shared" si="1"/>
        <v>500000</v>
      </c>
      <c r="J30" s="212">
        <f t="shared" si="2"/>
        <v>0</v>
      </c>
    </row>
    <row r="31" spans="1:10" ht="15.75">
      <c r="A31" s="210" t="s">
        <v>407</v>
      </c>
      <c r="B31" s="210">
        <v>570000</v>
      </c>
      <c r="C31" s="211" t="s">
        <v>409</v>
      </c>
      <c r="D31" s="210"/>
      <c r="E31" s="210"/>
      <c r="F31" s="210">
        <v>570000</v>
      </c>
      <c r="G31" s="210"/>
      <c r="H31" s="210"/>
      <c r="I31" s="210">
        <f t="shared" si="1"/>
        <v>570000</v>
      </c>
      <c r="J31" s="212">
        <f t="shared" si="2"/>
        <v>0</v>
      </c>
    </row>
    <row r="32" spans="1:10" ht="15.75">
      <c r="A32" s="210" t="s">
        <v>408</v>
      </c>
      <c r="B32" s="210">
        <v>1227544</v>
      </c>
      <c r="C32" s="211" t="s">
        <v>409</v>
      </c>
      <c r="D32" s="210"/>
      <c r="E32" s="210"/>
      <c r="F32" s="210">
        <v>1227544</v>
      </c>
      <c r="G32" s="210"/>
      <c r="H32" s="210"/>
      <c r="I32" s="210">
        <f t="shared" si="1"/>
        <v>1227544</v>
      </c>
      <c r="J32" s="212">
        <f t="shared" si="2"/>
        <v>0</v>
      </c>
    </row>
    <row r="33" spans="1:10" ht="15.75">
      <c r="A33" s="210" t="s">
        <v>427</v>
      </c>
      <c r="B33" s="210">
        <v>110000</v>
      </c>
      <c r="C33" s="211" t="s">
        <v>409</v>
      </c>
      <c r="D33" s="210"/>
      <c r="E33" s="210"/>
      <c r="F33" s="210">
        <v>110000</v>
      </c>
      <c r="G33" s="210"/>
      <c r="H33" s="210"/>
      <c r="I33" s="210">
        <f t="shared" si="1"/>
        <v>110000</v>
      </c>
      <c r="J33" s="212">
        <f t="shared" si="2"/>
        <v>0</v>
      </c>
    </row>
    <row r="34" spans="1:10" ht="15.75">
      <c r="A34" s="210" t="s">
        <v>424</v>
      </c>
      <c r="B34" s="210">
        <v>941970</v>
      </c>
      <c r="C34" s="211" t="s">
        <v>409</v>
      </c>
      <c r="D34" s="210"/>
      <c r="E34" s="210"/>
      <c r="F34" s="210">
        <v>941970</v>
      </c>
      <c r="G34" s="210"/>
      <c r="H34" s="210"/>
      <c r="I34" s="210">
        <f t="shared" si="1"/>
        <v>941970</v>
      </c>
      <c r="J34" s="212">
        <f t="shared" si="2"/>
        <v>0</v>
      </c>
    </row>
    <row r="35" spans="1:10" ht="15.75">
      <c r="A35" s="210" t="s">
        <v>425</v>
      </c>
      <c r="B35" s="210"/>
      <c r="C35" s="211" t="s">
        <v>409</v>
      </c>
      <c r="D35" s="210"/>
      <c r="E35" s="210"/>
      <c r="F35" s="210">
        <v>160000</v>
      </c>
      <c r="G35" s="210">
        <v>-160000</v>
      </c>
      <c r="H35" s="210"/>
      <c r="I35" s="210">
        <f t="shared" si="1"/>
        <v>0</v>
      </c>
      <c r="J35" s="212">
        <f t="shared" si="2"/>
        <v>0</v>
      </c>
    </row>
    <row r="36" spans="1:10" ht="15.75">
      <c r="A36" s="210" t="s">
        <v>426</v>
      </c>
      <c r="B36" s="210">
        <v>200000</v>
      </c>
      <c r="C36" s="211" t="s">
        <v>409</v>
      </c>
      <c r="D36" s="210"/>
      <c r="E36" s="210"/>
      <c r="F36" s="210">
        <v>200000</v>
      </c>
      <c r="G36" s="210"/>
      <c r="H36" s="210"/>
      <c r="I36" s="210">
        <f t="shared" si="1"/>
        <v>200000</v>
      </c>
      <c r="J36" s="212">
        <f t="shared" si="2"/>
        <v>0</v>
      </c>
    </row>
    <row r="37" spans="1:10" ht="15.75">
      <c r="A37" s="294" t="s">
        <v>451</v>
      </c>
      <c r="B37" s="210">
        <v>860000</v>
      </c>
      <c r="C37" s="211" t="s">
        <v>409</v>
      </c>
      <c r="D37" s="210"/>
      <c r="E37" s="210"/>
      <c r="F37" s="210">
        <v>860000</v>
      </c>
      <c r="G37" s="210"/>
      <c r="H37" s="210"/>
      <c r="I37" s="210">
        <f t="shared" si="1"/>
        <v>860000</v>
      </c>
      <c r="J37" s="212">
        <f t="shared" si="2"/>
        <v>0</v>
      </c>
    </row>
    <row r="38" spans="1:10" ht="15.75">
      <c r="A38" s="209" t="s">
        <v>428</v>
      </c>
      <c r="B38" s="210">
        <v>13430</v>
      </c>
      <c r="C38" s="211" t="s">
        <v>409</v>
      </c>
      <c r="D38" s="210"/>
      <c r="E38" s="210"/>
      <c r="F38" s="210">
        <v>13430</v>
      </c>
      <c r="G38" s="210"/>
      <c r="H38" s="210"/>
      <c r="I38" s="210">
        <f t="shared" si="1"/>
        <v>13430</v>
      </c>
      <c r="J38" s="212">
        <f t="shared" si="2"/>
        <v>0</v>
      </c>
    </row>
    <row r="39" spans="1:10" ht="15.75">
      <c r="A39" s="209" t="s">
        <v>445</v>
      </c>
      <c r="B39" s="210">
        <v>8000000</v>
      </c>
      <c r="C39" s="211" t="s">
        <v>409</v>
      </c>
      <c r="D39" s="210"/>
      <c r="E39" s="210"/>
      <c r="F39" s="210"/>
      <c r="G39" s="210">
        <v>8000000</v>
      </c>
      <c r="H39" s="210"/>
      <c r="I39" s="210">
        <f t="shared" si="1"/>
        <v>8000000</v>
      </c>
      <c r="J39" s="212">
        <f t="shared" si="2"/>
        <v>0</v>
      </c>
    </row>
    <row r="40" spans="1:10" ht="15.75">
      <c r="A40" s="209" t="s">
        <v>446</v>
      </c>
      <c r="B40" s="210">
        <v>8420000</v>
      </c>
      <c r="C40" s="211" t="s">
        <v>447</v>
      </c>
      <c r="D40" s="210"/>
      <c r="E40" s="210"/>
      <c r="F40" s="210"/>
      <c r="G40" s="210">
        <v>6316000</v>
      </c>
      <c r="H40" s="210"/>
      <c r="I40" s="210">
        <f t="shared" si="1"/>
        <v>6316000</v>
      </c>
      <c r="J40" s="212">
        <f t="shared" si="2"/>
        <v>2104000</v>
      </c>
    </row>
    <row r="41" spans="1:10" ht="15.75">
      <c r="A41" s="209" t="s">
        <v>457</v>
      </c>
      <c r="B41" s="210"/>
      <c r="C41" s="211" t="s">
        <v>409</v>
      </c>
      <c r="D41" s="210"/>
      <c r="E41" s="210"/>
      <c r="F41" s="210"/>
      <c r="G41" s="210"/>
      <c r="H41" s="210">
        <v>4814000</v>
      </c>
      <c r="I41" s="210">
        <f t="shared" si="1"/>
        <v>4814000</v>
      </c>
      <c r="J41" s="212"/>
    </row>
    <row r="42" spans="1:10" ht="15.75">
      <c r="A42" s="209" t="s">
        <v>458</v>
      </c>
      <c r="B42" s="210"/>
      <c r="C42" s="211" t="s">
        <v>447</v>
      </c>
      <c r="D42" s="210"/>
      <c r="E42" s="210"/>
      <c r="F42" s="210"/>
      <c r="G42" s="210"/>
      <c r="H42" s="210">
        <v>3494000</v>
      </c>
      <c r="I42" s="210">
        <f t="shared" si="1"/>
        <v>3494000</v>
      </c>
      <c r="J42" s="212"/>
    </row>
    <row r="43" spans="1:10" ht="16.5" thickBot="1">
      <c r="A43" s="209"/>
      <c r="B43" s="210"/>
      <c r="C43" s="211"/>
      <c r="D43" s="210"/>
      <c r="E43" s="210"/>
      <c r="F43" s="210"/>
      <c r="G43" s="210"/>
      <c r="H43" s="210"/>
      <c r="I43" s="210">
        <f t="shared" si="1"/>
        <v>0</v>
      </c>
      <c r="J43" s="212">
        <f>B43-I43</f>
        <v>0</v>
      </c>
    </row>
    <row r="44" spans="1:10" ht="20.25" thickBot="1">
      <c r="A44" s="222" t="s">
        <v>461</v>
      </c>
      <c r="B44" s="223">
        <f>SUM(B7:B43)</f>
        <v>75472311</v>
      </c>
      <c r="C44" s="227">
        <f>SUM(C15:C43)</f>
        <v>0</v>
      </c>
      <c r="D44" s="223">
        <f aca="true" t="shared" si="3" ref="D44:J44">SUM(D7:D43)</f>
        <v>4367220</v>
      </c>
      <c r="E44" s="223">
        <f t="shared" si="3"/>
        <v>3822750</v>
      </c>
      <c r="F44" s="223">
        <f t="shared" si="3"/>
        <v>75725440</v>
      </c>
      <c r="G44" s="223">
        <f t="shared" si="3"/>
        <v>-10547099</v>
      </c>
      <c r="H44" s="223">
        <f t="shared" si="3"/>
        <v>8308000</v>
      </c>
      <c r="I44" s="223">
        <f t="shared" si="3"/>
        <v>77309091</v>
      </c>
      <c r="J44" s="224">
        <f t="shared" si="3"/>
        <v>2104000</v>
      </c>
    </row>
    <row r="45" spans="1:10" ht="16.5" thickBot="1">
      <c r="A45" s="226" t="s">
        <v>392</v>
      </c>
      <c r="B45" s="219"/>
      <c r="C45" s="220"/>
      <c r="D45" s="219"/>
      <c r="E45" s="219"/>
      <c r="F45" s="219"/>
      <c r="G45" s="219"/>
      <c r="H45" s="219"/>
      <c r="I45" s="219"/>
      <c r="J45" s="221">
        <f>B45-I45</f>
        <v>0</v>
      </c>
    </row>
    <row r="46" spans="1:10" ht="15.75">
      <c r="A46" s="209" t="s">
        <v>416</v>
      </c>
      <c r="B46" s="210">
        <v>1629188</v>
      </c>
      <c r="C46" s="211" t="s">
        <v>419</v>
      </c>
      <c r="D46" s="210"/>
      <c r="E46" s="210">
        <v>2540000</v>
      </c>
      <c r="F46" s="210">
        <v>350000</v>
      </c>
      <c r="G46" s="210"/>
      <c r="H46" s="210">
        <v>-1260812</v>
      </c>
      <c r="I46" s="210">
        <f>SUM(E46:H46)</f>
        <v>1629188</v>
      </c>
      <c r="J46" s="212">
        <f>B46-I46</f>
        <v>0</v>
      </c>
    </row>
    <row r="47" spans="1:10" ht="15.75">
      <c r="A47" s="209" t="s">
        <v>438</v>
      </c>
      <c r="B47" s="210">
        <v>350000</v>
      </c>
      <c r="C47" s="211" t="s">
        <v>419</v>
      </c>
      <c r="D47" s="210"/>
      <c r="E47" s="210"/>
      <c r="F47" s="210">
        <v>350000</v>
      </c>
      <c r="G47" s="210"/>
      <c r="H47" s="210"/>
      <c r="I47" s="210">
        <f>SUM(E47:H47)</f>
        <v>350000</v>
      </c>
      <c r="J47" s="212"/>
    </row>
    <row r="48" spans="1:10" ht="16.5" thickBot="1">
      <c r="A48" s="209" t="s">
        <v>417</v>
      </c>
      <c r="B48" s="210">
        <v>1016000</v>
      </c>
      <c r="C48" s="211" t="s">
        <v>419</v>
      </c>
      <c r="D48" s="210"/>
      <c r="E48" s="210">
        <v>1016000</v>
      </c>
      <c r="F48" s="210"/>
      <c r="G48" s="210"/>
      <c r="H48" s="210"/>
      <c r="I48" s="210">
        <f>SUM(E48:H48)</f>
        <v>1016000</v>
      </c>
      <c r="J48" s="212"/>
    </row>
    <row r="49" spans="1:10" ht="20.25" thickBot="1">
      <c r="A49" s="222" t="s">
        <v>377</v>
      </c>
      <c r="B49" s="223">
        <f aca="true" t="shared" si="4" ref="B49:J49">SUM(B46:B48)</f>
        <v>2995188</v>
      </c>
      <c r="C49" s="227">
        <f t="shared" si="4"/>
        <v>0</v>
      </c>
      <c r="D49" s="223">
        <f t="shared" si="4"/>
        <v>0</v>
      </c>
      <c r="E49" s="223">
        <f t="shared" si="4"/>
        <v>3556000</v>
      </c>
      <c r="F49" s="223">
        <f t="shared" si="4"/>
        <v>700000</v>
      </c>
      <c r="G49" s="223">
        <f t="shared" si="4"/>
        <v>0</v>
      </c>
      <c r="H49" s="223">
        <f t="shared" si="4"/>
        <v>-1260812</v>
      </c>
      <c r="I49" s="223">
        <f t="shared" si="4"/>
        <v>2995188</v>
      </c>
      <c r="J49" s="224">
        <f t="shared" si="4"/>
        <v>0</v>
      </c>
    </row>
    <row r="50" spans="1:10" ht="16.5" thickBot="1">
      <c r="A50" s="226" t="s">
        <v>365</v>
      </c>
      <c r="B50" s="225"/>
      <c r="C50" s="220"/>
      <c r="D50" s="219"/>
      <c r="E50" s="219"/>
      <c r="F50" s="219"/>
      <c r="G50" s="219"/>
      <c r="H50" s="219"/>
      <c r="I50" s="219"/>
      <c r="J50" s="221">
        <f>B50-I50</f>
        <v>0</v>
      </c>
    </row>
    <row r="51" spans="1:10" ht="15.75">
      <c r="A51" s="209" t="s">
        <v>420</v>
      </c>
      <c r="B51" s="210">
        <v>266000</v>
      </c>
      <c r="C51" s="211" t="s">
        <v>419</v>
      </c>
      <c r="D51" s="210"/>
      <c r="E51" s="210">
        <v>569000</v>
      </c>
      <c r="F51" s="210"/>
      <c r="G51" s="210"/>
      <c r="H51" s="210"/>
      <c r="I51" s="210">
        <f>SUM(E51:H51)</f>
        <v>569000</v>
      </c>
      <c r="J51" s="212"/>
    </row>
    <row r="52" spans="1:10" ht="16.5" thickBot="1">
      <c r="A52" s="209" t="s">
        <v>421</v>
      </c>
      <c r="B52" s="210">
        <v>330694</v>
      </c>
      <c r="C52" s="211" t="s">
        <v>419</v>
      </c>
      <c r="D52" s="210"/>
      <c r="E52" s="210">
        <v>277000</v>
      </c>
      <c r="F52" s="210"/>
      <c r="G52" s="210"/>
      <c r="H52" s="210">
        <v>53694</v>
      </c>
      <c r="I52" s="210">
        <f>SUM(E52:H52)</f>
        <v>330694</v>
      </c>
      <c r="J52" s="212">
        <f>B52-I52</f>
        <v>0</v>
      </c>
    </row>
    <row r="53" spans="1:10" ht="21.75" customHeight="1" thickBot="1">
      <c r="A53" s="222" t="s">
        <v>376</v>
      </c>
      <c r="B53" s="223">
        <f>SUM(B51:B52)</f>
        <v>596694</v>
      </c>
      <c r="C53" s="227">
        <f>SUM(C52:C52)</f>
        <v>0</v>
      </c>
      <c r="D53" s="223">
        <f aca="true" t="shared" si="5" ref="D53:J53">SUM(D51:D52)</f>
        <v>0</v>
      </c>
      <c r="E53" s="223">
        <f t="shared" si="5"/>
        <v>846000</v>
      </c>
      <c r="F53" s="223">
        <f t="shared" si="5"/>
        <v>0</v>
      </c>
      <c r="G53" s="223">
        <f t="shared" si="5"/>
        <v>0</v>
      </c>
      <c r="H53" s="223"/>
      <c r="I53" s="223">
        <f t="shared" si="5"/>
        <v>899694</v>
      </c>
      <c r="J53" s="224">
        <f t="shared" si="5"/>
        <v>0</v>
      </c>
    </row>
    <row r="54" spans="1:10" ht="16.5" thickBot="1">
      <c r="A54" s="226" t="s">
        <v>364</v>
      </c>
      <c r="B54" s="219"/>
      <c r="C54" s="220"/>
      <c r="D54" s="219"/>
      <c r="E54" s="219"/>
      <c r="F54" s="219"/>
      <c r="G54" s="219"/>
      <c r="H54" s="219"/>
      <c r="I54" s="219"/>
      <c r="J54" s="221">
        <f>B54-I54</f>
        <v>0</v>
      </c>
    </row>
    <row r="55" spans="1:10" ht="15.75">
      <c r="A55" s="210" t="s">
        <v>452</v>
      </c>
      <c r="B55" s="210">
        <v>200000</v>
      </c>
      <c r="C55" s="211" t="s">
        <v>409</v>
      </c>
      <c r="D55" s="210"/>
      <c r="E55" s="210">
        <v>200000</v>
      </c>
      <c r="F55" s="210"/>
      <c r="G55" s="210"/>
      <c r="H55" s="210"/>
      <c r="I55" s="210">
        <f>SUM(E55:H55)</f>
        <v>200000</v>
      </c>
      <c r="J55" s="212">
        <f>B55-I55</f>
        <v>0</v>
      </c>
    </row>
    <row r="56" spans="1:10" ht="16.5" thickBot="1">
      <c r="A56" s="213" t="s">
        <v>423</v>
      </c>
      <c r="B56" s="210">
        <v>220000</v>
      </c>
      <c r="C56" s="211" t="s">
        <v>409</v>
      </c>
      <c r="D56" s="210"/>
      <c r="E56" s="210"/>
      <c r="F56" s="210">
        <v>220000</v>
      </c>
      <c r="G56" s="210"/>
      <c r="H56" s="210"/>
      <c r="I56" s="210">
        <f>SUM(E56:H56)</f>
        <v>220000</v>
      </c>
      <c r="J56" s="212">
        <f>B56-I56</f>
        <v>0</v>
      </c>
    </row>
    <row r="57" spans="1:10" ht="30" customHeight="1" thickBot="1">
      <c r="A57" s="222" t="s">
        <v>378</v>
      </c>
      <c r="B57" s="223">
        <f>SUM(B55:B56)</f>
        <v>420000</v>
      </c>
      <c r="C57" s="227">
        <f>SUM(C56:C56)</f>
        <v>0</v>
      </c>
      <c r="D57" s="223">
        <f aca="true" t="shared" si="6" ref="D57:J57">SUM(D55:D56)</f>
        <v>0</v>
      </c>
      <c r="E57" s="223">
        <f t="shared" si="6"/>
        <v>200000</v>
      </c>
      <c r="F57" s="223">
        <f t="shared" si="6"/>
        <v>220000</v>
      </c>
      <c r="G57" s="223">
        <f t="shared" si="6"/>
        <v>0</v>
      </c>
      <c r="H57" s="223"/>
      <c r="I57" s="223">
        <f t="shared" si="6"/>
        <v>420000</v>
      </c>
      <c r="J57" s="223">
        <f t="shared" si="6"/>
        <v>0</v>
      </c>
    </row>
    <row r="58" spans="1:10" ht="20.25" thickBot="1">
      <c r="A58" s="222" t="s">
        <v>379</v>
      </c>
      <c r="B58" s="223">
        <f aca="true" t="shared" si="7" ref="B58:J58">SUM(B57,B53,B49,B44)</f>
        <v>79484193</v>
      </c>
      <c r="C58" s="227">
        <f t="shared" si="7"/>
        <v>0</v>
      </c>
      <c r="D58" s="223">
        <f t="shared" si="7"/>
        <v>4367220</v>
      </c>
      <c r="E58" s="223">
        <f t="shared" si="7"/>
        <v>8424750</v>
      </c>
      <c r="F58" s="223">
        <f t="shared" si="7"/>
        <v>76645440</v>
      </c>
      <c r="G58" s="223">
        <f t="shared" si="7"/>
        <v>-10547099</v>
      </c>
      <c r="H58" s="223">
        <f t="shared" si="7"/>
        <v>7047188</v>
      </c>
      <c r="I58" s="223">
        <f t="shared" si="7"/>
        <v>81623973</v>
      </c>
      <c r="J58" s="224">
        <f t="shared" si="7"/>
        <v>2104000</v>
      </c>
    </row>
  </sheetData>
  <sheetProtection/>
  <mergeCells count="2">
    <mergeCell ref="A2:J2"/>
    <mergeCell ref="B1:J1"/>
  </mergeCells>
  <printOptions horizontalCentered="1"/>
  <pageMargins left="0.25" right="0.25" top="0.75" bottom="0.75" header="0.3" footer="0.3"/>
  <pageSetup fitToHeight="0" horizontalDpi="300" verticalDpi="300" orientation="landscape" paperSize="9" scale="61" r:id="rId1"/>
  <headerFooter alignWithMargins="0">
    <oddFooter>&amp;L"Módosította a 3/2017.(II.23.) önkormányzati rendelet. Hatályos 2016. (XII.31.) napjától."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4"/>
  <sheetViews>
    <sheetView workbookViewId="0" topLeftCell="A1">
      <selection activeCell="A2" sqref="A2:I2"/>
    </sheetView>
  </sheetViews>
  <sheetFormatPr defaultColWidth="9.00390625" defaultRowHeight="12.75"/>
  <cols>
    <col min="1" max="1" width="51.125" style="30" customWidth="1"/>
    <col min="2" max="2" width="16.625" style="29" bestFit="1" customWidth="1"/>
    <col min="3" max="3" width="16.375" style="29" customWidth="1"/>
    <col min="4" max="7" width="18.00390625" style="29" customWidth="1"/>
    <col min="8" max="8" width="16.625" style="29" customWidth="1"/>
    <col min="9" max="9" width="18.875" style="29" customWidth="1"/>
    <col min="10" max="11" width="12.875" style="29" customWidth="1"/>
    <col min="12" max="12" width="13.875" style="29" customWidth="1"/>
    <col min="13" max="16384" width="9.375" style="29" customWidth="1"/>
  </cols>
  <sheetData>
    <row r="1" spans="2:9" ht="25.5" customHeight="1">
      <c r="B1" s="358" t="s">
        <v>459</v>
      </c>
      <c r="C1" s="358"/>
      <c r="D1" s="358"/>
      <c r="E1" s="358"/>
      <c r="F1" s="358"/>
      <c r="G1" s="358"/>
      <c r="H1" s="358"/>
      <c r="I1" s="358"/>
    </row>
    <row r="2" spans="1:9" ht="50.25" customHeight="1">
      <c r="A2" s="357" t="s">
        <v>436</v>
      </c>
      <c r="B2" s="357"/>
      <c r="C2" s="357"/>
      <c r="D2" s="357"/>
      <c r="E2" s="357"/>
      <c r="F2" s="357"/>
      <c r="G2" s="357"/>
      <c r="H2" s="357"/>
      <c r="I2" s="357"/>
    </row>
    <row r="3" spans="1:9" ht="23.25" customHeight="1" thickBot="1">
      <c r="A3" s="56"/>
      <c r="B3" s="36"/>
      <c r="C3" s="36"/>
      <c r="D3" s="36"/>
      <c r="E3" s="36"/>
      <c r="F3" s="36"/>
      <c r="G3" s="36"/>
      <c r="H3" s="36"/>
      <c r="I3" s="322" t="s">
        <v>450</v>
      </c>
    </row>
    <row r="4" spans="1:9" s="31" customFormat="1" ht="48.75" customHeight="1" thickBot="1">
      <c r="A4" s="206" t="s">
        <v>50</v>
      </c>
      <c r="B4" s="207" t="s">
        <v>48</v>
      </c>
      <c r="C4" s="207" t="s">
        <v>49</v>
      </c>
      <c r="D4" s="207" t="s">
        <v>380</v>
      </c>
      <c r="E4" s="207" t="s">
        <v>383</v>
      </c>
      <c r="F4" s="207" t="s">
        <v>387</v>
      </c>
      <c r="G4" s="207" t="s">
        <v>444</v>
      </c>
      <c r="H4" s="207" t="s">
        <v>384</v>
      </c>
      <c r="I4" s="208" t="s">
        <v>410</v>
      </c>
    </row>
    <row r="5" spans="1:9" s="36" customFormat="1" ht="15" customHeight="1" thickBot="1">
      <c r="A5" s="33">
        <v>1</v>
      </c>
      <c r="B5" s="34">
        <v>2</v>
      </c>
      <c r="C5" s="34">
        <v>3</v>
      </c>
      <c r="D5" s="34">
        <v>4</v>
      </c>
      <c r="E5" s="34"/>
      <c r="F5" s="34"/>
      <c r="G5" s="34"/>
      <c r="H5" s="34">
        <v>5</v>
      </c>
      <c r="I5" s="35">
        <v>6</v>
      </c>
    </row>
    <row r="6" spans="1:9" ht="40.5" customHeight="1">
      <c r="A6" s="290" t="s">
        <v>429</v>
      </c>
      <c r="B6" s="291">
        <v>5000000</v>
      </c>
      <c r="C6" s="292" t="s">
        <v>419</v>
      </c>
      <c r="D6" s="291"/>
      <c r="E6" s="291"/>
      <c r="F6" s="291">
        <v>5000000</v>
      </c>
      <c r="G6" s="291"/>
      <c r="H6" s="291">
        <f>SUM(E6:G6)</f>
        <v>5000000</v>
      </c>
      <c r="I6" s="293">
        <f>B6-D6-H6</f>
        <v>0</v>
      </c>
    </row>
    <row r="7" spans="1:9" ht="40.5" customHeight="1">
      <c r="A7" s="290" t="s">
        <v>430</v>
      </c>
      <c r="B7" s="291">
        <v>311000</v>
      </c>
      <c r="C7" s="292" t="s">
        <v>437</v>
      </c>
      <c r="D7" s="291">
        <v>171000</v>
      </c>
      <c r="E7" s="291"/>
      <c r="F7" s="291">
        <v>140000</v>
      </c>
      <c r="G7" s="291"/>
      <c r="H7" s="291">
        <f aca="true" t="shared" si="0" ref="H7:H12">SUM(E7:G7)</f>
        <v>140000</v>
      </c>
      <c r="I7" s="293">
        <f aca="true" t="shared" si="1" ref="I7:I12">B7-D7-H7</f>
        <v>0</v>
      </c>
    </row>
    <row r="8" spans="1:9" ht="40.5" customHeight="1">
      <c r="A8" s="290" t="s">
        <v>431</v>
      </c>
      <c r="B8" s="291">
        <v>2650000</v>
      </c>
      <c r="C8" s="292" t="s">
        <v>419</v>
      </c>
      <c r="D8" s="291"/>
      <c r="E8" s="291"/>
      <c r="F8" s="291">
        <v>2650000</v>
      </c>
      <c r="G8" s="291"/>
      <c r="H8" s="291">
        <f t="shared" si="0"/>
        <v>2650000</v>
      </c>
      <c r="I8" s="293">
        <f t="shared" si="1"/>
        <v>0</v>
      </c>
    </row>
    <row r="9" spans="1:9" ht="40.5" customHeight="1">
      <c r="A9" s="290" t="s">
        <v>432</v>
      </c>
      <c r="B9" s="291">
        <v>795000</v>
      </c>
      <c r="C9" s="292" t="s">
        <v>419</v>
      </c>
      <c r="D9" s="291"/>
      <c r="E9" s="291"/>
      <c r="F9" s="291">
        <v>795000</v>
      </c>
      <c r="G9" s="291"/>
      <c r="H9" s="291">
        <f t="shared" si="0"/>
        <v>795000</v>
      </c>
      <c r="I9" s="293">
        <f t="shared" si="1"/>
        <v>0</v>
      </c>
    </row>
    <row r="10" spans="1:9" ht="40.5" customHeight="1">
      <c r="A10" s="290" t="s">
        <v>433</v>
      </c>
      <c r="B10" s="291">
        <v>4539500</v>
      </c>
      <c r="C10" s="292" t="s">
        <v>419</v>
      </c>
      <c r="D10" s="291"/>
      <c r="E10" s="291"/>
      <c r="F10" s="291">
        <v>4205000</v>
      </c>
      <c r="G10" s="291">
        <v>334500</v>
      </c>
      <c r="H10" s="291">
        <f t="shared" si="0"/>
        <v>4539500</v>
      </c>
      <c r="I10" s="293">
        <f t="shared" si="1"/>
        <v>0</v>
      </c>
    </row>
    <row r="11" spans="1:9" ht="40.5" customHeight="1">
      <c r="A11" s="290" t="s">
        <v>434</v>
      </c>
      <c r="B11" s="291">
        <v>15000000</v>
      </c>
      <c r="C11" s="292" t="s">
        <v>419</v>
      </c>
      <c r="D11" s="291"/>
      <c r="E11" s="291"/>
      <c r="F11" s="291">
        <v>15000000</v>
      </c>
      <c r="G11" s="291"/>
      <c r="H11" s="291">
        <f t="shared" si="0"/>
        <v>15000000</v>
      </c>
      <c r="I11" s="293">
        <f t="shared" si="1"/>
        <v>0</v>
      </c>
    </row>
    <row r="12" spans="1:9" ht="40.5" customHeight="1">
      <c r="A12" s="290" t="s">
        <v>435</v>
      </c>
      <c r="B12" s="291">
        <v>350000</v>
      </c>
      <c r="C12" s="292" t="s">
        <v>419</v>
      </c>
      <c r="D12" s="291"/>
      <c r="E12" s="291"/>
      <c r="F12" s="291">
        <v>350000</v>
      </c>
      <c r="G12" s="291"/>
      <c r="H12" s="291">
        <f t="shared" si="0"/>
        <v>350000</v>
      </c>
      <c r="I12" s="293">
        <f t="shared" si="1"/>
        <v>0</v>
      </c>
    </row>
    <row r="13" spans="1:9" ht="40.5" customHeight="1" thickBot="1">
      <c r="A13" s="286"/>
      <c r="B13" s="287"/>
      <c r="C13" s="288"/>
      <c r="D13" s="287"/>
      <c r="E13" s="287"/>
      <c r="F13" s="287"/>
      <c r="G13" s="287"/>
      <c r="H13" s="287"/>
      <c r="I13" s="289"/>
    </row>
    <row r="14" spans="1:9" s="37" customFormat="1" ht="30.75" customHeight="1" thickBot="1">
      <c r="A14" s="203" t="s">
        <v>46</v>
      </c>
      <c r="B14" s="204">
        <f>SUM(B6:B13)</f>
        <v>28645500</v>
      </c>
      <c r="C14" s="205"/>
      <c r="D14" s="204">
        <f aca="true" t="shared" si="2" ref="D14:I14">SUM(D6:D13)</f>
        <v>171000</v>
      </c>
      <c r="E14" s="204">
        <f t="shared" si="2"/>
        <v>0</v>
      </c>
      <c r="F14" s="204">
        <f t="shared" si="2"/>
        <v>28140000</v>
      </c>
      <c r="G14" s="204">
        <f t="shared" si="2"/>
        <v>334500</v>
      </c>
      <c r="H14" s="204">
        <f t="shared" si="2"/>
        <v>28474500</v>
      </c>
      <c r="I14" s="204">
        <f t="shared" si="2"/>
        <v>0</v>
      </c>
    </row>
  </sheetData>
  <sheetProtection/>
  <mergeCells count="2">
    <mergeCell ref="A2:I2"/>
    <mergeCell ref="B1:I1"/>
  </mergeCells>
  <printOptions horizontalCentered="1"/>
  <pageMargins left="0.3937007874015748" right="0.3937007874015748" top="1.220472440944882" bottom="0.984251968503937" header="0.7874015748031497" footer="0.7874015748031497"/>
  <pageSetup horizontalDpi="300" verticalDpi="300" orientation="landscape" paperSize="9" scale="80" r:id="rId1"/>
  <headerFooter alignWithMargins="0">
    <oddHeader xml:space="preserve">&amp;R&amp;"Times New Roman CE,Félkövér dőlt"&amp;12 &amp;11 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M149"/>
  <sheetViews>
    <sheetView zoomScale="130" zoomScaleNormal="130" zoomScaleSheetLayoutView="130" workbookViewId="0" topLeftCell="A82">
      <selection activeCell="A2" sqref="A2"/>
    </sheetView>
  </sheetViews>
  <sheetFormatPr defaultColWidth="9.00390625" defaultRowHeight="12.75"/>
  <cols>
    <col min="1" max="1" width="19.50390625" style="142" customWidth="1"/>
    <col min="2" max="2" width="67.125" style="143" customWidth="1"/>
    <col min="3" max="3" width="15.875" style="144" customWidth="1"/>
    <col min="4" max="4" width="12.625" style="2" bestFit="1" customWidth="1"/>
    <col min="5" max="5" width="12.375" style="2" bestFit="1" customWidth="1"/>
    <col min="6" max="6" width="12.375" style="2" customWidth="1"/>
    <col min="7" max="7" width="12.625" style="2" bestFit="1" customWidth="1"/>
    <col min="8" max="16384" width="9.375" style="2" customWidth="1"/>
  </cols>
  <sheetData>
    <row r="1" spans="1:7" s="1" customFormat="1" ht="16.5" customHeight="1" thickBot="1">
      <c r="A1" s="362" t="s">
        <v>468</v>
      </c>
      <c r="B1" s="362"/>
      <c r="C1" s="362"/>
      <c r="D1" s="362"/>
      <c r="E1" s="362"/>
      <c r="F1" s="362"/>
      <c r="G1" s="362"/>
    </row>
    <row r="2" spans="1:7" s="42" customFormat="1" ht="21" customHeight="1">
      <c r="A2" s="147" t="s">
        <v>44</v>
      </c>
      <c r="B2" s="126" t="s">
        <v>371</v>
      </c>
      <c r="C2" s="232"/>
      <c r="D2" s="232"/>
      <c r="E2" s="296"/>
      <c r="F2" s="296"/>
      <c r="G2" s="202"/>
    </row>
    <row r="3" spans="1:7" s="42" customFormat="1" ht="16.5" thickBot="1">
      <c r="A3" s="61" t="s">
        <v>117</v>
      </c>
      <c r="B3" s="127" t="s">
        <v>388</v>
      </c>
      <c r="C3" s="233"/>
      <c r="D3" s="233"/>
      <c r="E3" s="297"/>
      <c r="F3" s="297"/>
      <c r="G3" s="234"/>
    </row>
    <row r="4" spans="1:7" s="43" customFormat="1" ht="15.75" customHeight="1" thickBot="1">
      <c r="A4" s="62"/>
      <c r="B4" s="62"/>
      <c r="G4" s="323" t="s">
        <v>450</v>
      </c>
    </row>
    <row r="5" spans="1:7" ht="36.75" thickBot="1">
      <c r="A5" s="148" t="s">
        <v>119</v>
      </c>
      <c r="B5" s="63" t="s">
        <v>38</v>
      </c>
      <c r="C5" s="28" t="s">
        <v>383</v>
      </c>
      <c r="D5" s="28" t="s">
        <v>387</v>
      </c>
      <c r="E5" s="28" t="s">
        <v>443</v>
      </c>
      <c r="F5" s="28" t="s">
        <v>455</v>
      </c>
      <c r="G5" s="28" t="s">
        <v>384</v>
      </c>
    </row>
    <row r="6" spans="1:7" s="38" customFormat="1" ht="12.75" customHeight="1" thickBot="1">
      <c r="A6" s="229">
        <v>1</v>
      </c>
      <c r="B6" s="230">
        <v>2</v>
      </c>
      <c r="C6" s="231">
        <v>3</v>
      </c>
      <c r="D6" s="231">
        <v>4</v>
      </c>
      <c r="E6" s="231">
        <v>5</v>
      </c>
      <c r="F6" s="231">
        <v>6</v>
      </c>
      <c r="G6" s="231">
        <v>7</v>
      </c>
    </row>
    <row r="7" spans="1:7" s="38" customFormat="1" ht="15.75" customHeight="1" thickBot="1">
      <c r="A7" s="359" t="s">
        <v>39</v>
      </c>
      <c r="B7" s="360"/>
      <c r="C7" s="360"/>
      <c r="D7" s="360"/>
      <c r="E7" s="360"/>
      <c r="F7" s="360"/>
      <c r="G7" s="361"/>
    </row>
    <row r="8" spans="1:7" s="38" customFormat="1" ht="12" customHeight="1" thickBot="1">
      <c r="A8" s="25" t="s">
        <v>6</v>
      </c>
      <c r="B8" s="19" t="s">
        <v>146</v>
      </c>
      <c r="C8" s="84">
        <f>+C9+C10+C11+C12+C13+C14</f>
        <v>83967160</v>
      </c>
      <c r="D8" s="84">
        <f>+D9+D10+D11+D12+D13+D14</f>
        <v>2179129</v>
      </c>
      <c r="E8" s="84">
        <f>+E9+E10+E11+E12+E13+E14</f>
        <v>1033441</v>
      </c>
      <c r="F8" s="84">
        <f>+F9+F10+F11+F12+F13+F14</f>
        <v>1781193</v>
      </c>
      <c r="G8" s="84">
        <f>+G9+G10+G11+G12+G13+G14</f>
        <v>88960923</v>
      </c>
    </row>
    <row r="9" spans="1:7" s="44" customFormat="1" ht="12" customHeight="1">
      <c r="A9" s="172" t="s">
        <v>63</v>
      </c>
      <c r="B9" s="157" t="s">
        <v>147</v>
      </c>
      <c r="C9" s="235">
        <f>'5.1.1 sz. mell Önk.köt.'!C9+'5.1.2 sz. mell Önk.önként '!C9</f>
        <v>28812695</v>
      </c>
      <c r="D9" s="235">
        <f>'5.1.1 sz. mell Önk.köt.'!D9+'5.1.2 sz. mell Önk.önként '!D9</f>
        <v>586232</v>
      </c>
      <c r="E9" s="235">
        <f>'5.1.1 sz. mell Önk.köt.'!E9+'5.1.2 sz. mell Önk.önként '!E9</f>
        <v>608839</v>
      </c>
      <c r="F9" s="235">
        <f>'5.1.1 sz. mell Önk.köt.'!F9+'5.1.2 sz. mell Önk.önként '!F9</f>
        <v>-988061</v>
      </c>
      <c r="G9" s="85">
        <f>'5.1.1 sz. mell Önk.köt.'!G9+'5.1.2 sz. mell Önk.önként '!G9</f>
        <v>29019705</v>
      </c>
    </row>
    <row r="10" spans="1:7" s="45" customFormat="1" ht="12" customHeight="1">
      <c r="A10" s="173" t="s">
        <v>64</v>
      </c>
      <c r="B10" s="158" t="s">
        <v>148</v>
      </c>
      <c r="C10" s="236">
        <f>'5.1.1 sz. mell Önk.köt.'!C10+'5.1.2 sz. mell Önk.önként '!C10</f>
        <v>34704666</v>
      </c>
      <c r="D10" s="236">
        <f>'5.1.1 sz. mell Önk.köt.'!D10+'5.1.2 sz. mell Önk.önként '!D10</f>
        <v>112602</v>
      </c>
      <c r="E10" s="236">
        <f>'5.1.1 sz. mell Önk.köt.'!E10+'5.1.2 sz. mell Önk.önként '!E10</f>
        <v>177546</v>
      </c>
      <c r="F10" s="236">
        <f>'5.1.1 sz. mell Önk.köt.'!F10+'5.1.2 sz. mell Önk.önként '!F10</f>
        <v>-290148</v>
      </c>
      <c r="G10" s="86">
        <f>'5.1.1 sz. mell Önk.köt.'!G10+'5.1.2 sz. mell Önk.önként '!G10</f>
        <v>34704666</v>
      </c>
    </row>
    <row r="11" spans="1:7" s="45" customFormat="1" ht="12" customHeight="1">
      <c r="A11" s="173" t="s">
        <v>65</v>
      </c>
      <c r="B11" s="158" t="s">
        <v>149</v>
      </c>
      <c r="C11" s="236">
        <f>'5.1.1 sz. mell Önk.köt.'!C11+'5.1.2 sz. mell Önk.önként '!C11</f>
        <v>17957759</v>
      </c>
      <c r="D11" s="236">
        <f>'5.1.1 sz. mell Önk.köt.'!D11+'5.1.2 sz. mell Önk.önként '!D11</f>
        <v>226322</v>
      </c>
      <c r="E11" s="236">
        <f>'5.1.1 sz. mell Önk.köt.'!E11+'5.1.2 sz. mell Önk.önként '!E11</f>
        <v>73467</v>
      </c>
      <c r="F11" s="236">
        <f>'5.1.1 sz. mell Önk.köt.'!F11+'5.1.2 sz. mell Önk.önként '!F11</f>
        <v>76680</v>
      </c>
      <c r="G11" s="86">
        <f>'5.1.1 sz. mell Önk.köt.'!G11+'5.1.2 sz. mell Önk.önként '!G11</f>
        <v>18334228</v>
      </c>
    </row>
    <row r="12" spans="1:7" s="45" customFormat="1" ht="12" customHeight="1">
      <c r="A12" s="173" t="s">
        <v>66</v>
      </c>
      <c r="B12" s="158" t="s">
        <v>150</v>
      </c>
      <c r="C12" s="236">
        <f>'5.1.1 sz. mell Önk.köt.'!C12+'5.1.2 sz. mell Önk.önként '!C12</f>
        <v>2492040</v>
      </c>
      <c r="D12" s="236">
        <f>'5.1.1 sz. mell Önk.köt.'!D12+'5.1.2 sz. mell Önk.önként '!D12</f>
        <v>0</v>
      </c>
      <c r="E12" s="236">
        <f>'5.1.1 sz. mell Önk.köt.'!E12+'5.1.2 sz. mell Önk.önként '!E12</f>
        <v>173589</v>
      </c>
      <c r="F12" s="236">
        <f>'5.1.1 sz. mell Önk.köt.'!F12+'5.1.2 sz. mell Önk.önként '!F12</f>
        <v>0</v>
      </c>
      <c r="G12" s="86">
        <f>'5.1.1 sz. mell Önk.köt.'!G12+'5.1.2 sz. mell Önk.önként '!G12</f>
        <v>2665629</v>
      </c>
    </row>
    <row r="13" spans="1:7" s="45" customFormat="1" ht="12" customHeight="1">
      <c r="A13" s="173" t="s">
        <v>83</v>
      </c>
      <c r="B13" s="158" t="s">
        <v>151</v>
      </c>
      <c r="C13" s="236">
        <f>'5.1.1 sz. mell Önk.köt.'!C13+'5.1.2 sz. mell Önk.önként '!C13</f>
        <v>0</v>
      </c>
      <c r="D13" s="236">
        <f>'5.1.1 sz. mell Önk.köt.'!D13+'5.1.2 sz. mell Önk.önként '!D13</f>
        <v>1253973</v>
      </c>
      <c r="E13" s="236">
        <f>'5.1.1 sz. mell Önk.köt.'!E13+'5.1.2 sz. mell Önk.önként '!E13</f>
        <v>0</v>
      </c>
      <c r="F13" s="236">
        <f>'5.1.1 sz. mell Önk.köt.'!F13+'5.1.2 sz. mell Önk.önként '!F13</f>
        <v>0</v>
      </c>
      <c r="G13" s="86">
        <f>'5.1.1 sz. mell Önk.köt.'!G13+'5.1.2 sz. mell Önk.önként '!G13</f>
        <v>1253973</v>
      </c>
    </row>
    <row r="14" spans="1:7" s="44" customFormat="1" ht="12" customHeight="1" thickBot="1">
      <c r="A14" s="174" t="s">
        <v>67</v>
      </c>
      <c r="B14" s="159" t="s">
        <v>152</v>
      </c>
      <c r="C14" s="237">
        <f>'5.1.1 sz. mell Önk.köt.'!C14+'5.1.2 sz. mell Önk.önként '!C14</f>
        <v>0</v>
      </c>
      <c r="D14" s="237">
        <f>'5.1.1 sz. mell Önk.köt.'!D14+'5.1.2 sz. mell Önk.önként '!D14</f>
        <v>0</v>
      </c>
      <c r="E14" s="237">
        <f>'5.1.1 sz. mell Önk.köt.'!E14+'5.1.2 sz. mell Önk.önként '!E14</f>
        <v>0</v>
      </c>
      <c r="F14" s="237">
        <f>'5.1.1 sz. mell Önk.köt.'!F14+'5.1.2 sz. mell Önk.önként '!F14</f>
        <v>2982722</v>
      </c>
      <c r="G14" s="92">
        <f>'5.1.1 sz. mell Önk.köt.'!G14+'5.1.2 sz. mell Önk.önként '!G14</f>
        <v>2982722</v>
      </c>
    </row>
    <row r="15" spans="1:7" s="44" customFormat="1" ht="12" customHeight="1" thickBot="1">
      <c r="A15" s="25" t="s">
        <v>7</v>
      </c>
      <c r="B15" s="79" t="s">
        <v>153</v>
      </c>
      <c r="C15" s="84">
        <f>+C16+C17+C18+C19+C20</f>
        <v>23398260</v>
      </c>
      <c r="D15" s="84">
        <f>+D16+D17+D18+D19+D20</f>
        <v>24681094</v>
      </c>
      <c r="E15" s="84">
        <f>+E16+E17+E18+E19+E20</f>
        <v>2557436</v>
      </c>
      <c r="F15" s="84">
        <f>+F16+F17+F18+F19+F20</f>
        <v>0</v>
      </c>
      <c r="G15" s="84">
        <f>+G16+G17+G18+G19+G20</f>
        <v>50636790</v>
      </c>
    </row>
    <row r="16" spans="1:7" s="44" customFormat="1" ht="12" customHeight="1">
      <c r="A16" s="172" t="s">
        <v>69</v>
      </c>
      <c r="B16" s="157" t="s">
        <v>154</v>
      </c>
      <c r="C16" s="235">
        <f>'5.1.1 sz. mell Önk.köt.'!C16+'5.1.2 sz. mell Önk.önként '!C16</f>
        <v>0</v>
      </c>
      <c r="D16" s="235">
        <f>'5.1.1 sz. mell Önk.köt.'!D16+'5.1.2 sz. mell Önk.önként '!D16</f>
        <v>8451256</v>
      </c>
      <c r="E16" s="235">
        <f>'5.1.1 sz. mell Önk.köt.'!E16+'5.1.2 sz. mell Önk.önként '!E16</f>
        <v>0</v>
      </c>
      <c r="F16" s="235">
        <f>'5.1.1 sz. mell Önk.köt.'!F16+'5.1.2 sz. mell Önk.önként '!F16</f>
        <v>0</v>
      </c>
      <c r="G16" s="85">
        <f>'5.1.1 sz. mell Önk.köt.'!G16+'5.1.2 sz. mell Önk.önként '!G16</f>
        <v>8451256</v>
      </c>
    </row>
    <row r="17" spans="1:7" s="44" customFormat="1" ht="12" customHeight="1">
      <c r="A17" s="173" t="s">
        <v>70</v>
      </c>
      <c r="B17" s="158" t="s">
        <v>155</v>
      </c>
      <c r="C17" s="236">
        <f>'5.1.1 sz. mell Önk.köt.'!C17+'5.1.2 sz. mell Önk.önként '!C17</f>
        <v>0</v>
      </c>
      <c r="D17" s="236">
        <f>'5.1.1 sz. mell Önk.köt.'!D17+'5.1.2 sz. mell Önk.önként '!D17</f>
        <v>0</v>
      </c>
      <c r="E17" s="236">
        <f>'5.1.1 sz. mell Önk.köt.'!E17+'5.1.2 sz. mell Önk.önként '!E17</f>
        <v>0</v>
      </c>
      <c r="F17" s="236">
        <f>'5.1.1 sz. mell Önk.köt.'!F17+'5.1.2 sz. mell Önk.önként '!F17</f>
        <v>0</v>
      </c>
      <c r="G17" s="86">
        <f>'5.1.1 sz. mell Önk.köt.'!G17+'5.1.2 sz. mell Önk.önként '!G17</f>
        <v>0</v>
      </c>
    </row>
    <row r="18" spans="1:7" s="44" customFormat="1" ht="12" customHeight="1">
      <c r="A18" s="173" t="s">
        <v>71</v>
      </c>
      <c r="B18" s="158" t="s">
        <v>357</v>
      </c>
      <c r="C18" s="236">
        <f>'5.1.1 sz. mell Önk.köt.'!C18+'5.1.2 sz. mell Önk.önként '!C18</f>
        <v>0</v>
      </c>
      <c r="D18" s="236">
        <f>'5.1.1 sz. mell Önk.köt.'!D18+'5.1.2 sz. mell Önk.önként '!D18</f>
        <v>0</v>
      </c>
      <c r="E18" s="236">
        <f>'5.1.1 sz. mell Önk.köt.'!E18+'5.1.2 sz. mell Önk.önként '!E18</f>
        <v>0</v>
      </c>
      <c r="F18" s="236">
        <f>'5.1.1 sz. mell Önk.köt.'!F18+'5.1.2 sz. mell Önk.önként '!F18</f>
        <v>0</v>
      </c>
      <c r="G18" s="86">
        <f>'5.1.1 sz. mell Önk.köt.'!G18+'5.1.2 sz. mell Önk.önként '!G18</f>
        <v>0</v>
      </c>
    </row>
    <row r="19" spans="1:7" s="44" customFormat="1" ht="12" customHeight="1">
      <c r="A19" s="173" t="s">
        <v>72</v>
      </c>
      <c r="B19" s="158" t="s">
        <v>358</v>
      </c>
      <c r="C19" s="236">
        <f>'5.1.1 sz. mell Önk.köt.'!C19+'5.1.2 sz. mell Önk.önként '!C19</f>
        <v>0</v>
      </c>
      <c r="D19" s="236">
        <f>'5.1.1 sz. mell Önk.köt.'!D19+'5.1.2 sz. mell Önk.önként '!D19</f>
        <v>0</v>
      </c>
      <c r="E19" s="236">
        <f>'5.1.1 sz. mell Önk.köt.'!E19+'5.1.2 sz. mell Önk.önként '!E19</f>
        <v>0</v>
      </c>
      <c r="F19" s="236">
        <f>'5.1.1 sz. mell Önk.köt.'!F19+'5.1.2 sz. mell Önk.önként '!F19</f>
        <v>0</v>
      </c>
      <c r="G19" s="86">
        <f>'5.1.1 sz. mell Önk.köt.'!G19+'5.1.2 sz. mell Önk.önként '!G19</f>
        <v>0</v>
      </c>
    </row>
    <row r="20" spans="1:7" s="44" customFormat="1" ht="12" customHeight="1">
      <c r="A20" s="173" t="s">
        <v>73</v>
      </c>
      <c r="B20" s="158" t="s">
        <v>156</v>
      </c>
      <c r="C20" s="236">
        <f>'5.1.1 sz. mell Önk.köt.'!C20+'5.1.2 sz. mell Önk.önként '!C20</f>
        <v>23398260</v>
      </c>
      <c r="D20" s="236">
        <f>'5.1.1 sz. mell Önk.köt.'!D20+'5.1.2 sz. mell Önk.önként '!D20</f>
        <v>16229838</v>
      </c>
      <c r="E20" s="236">
        <f>'5.1.1 sz. mell Önk.köt.'!E20+'5.1.2 sz. mell Önk.önként '!E20</f>
        <v>2557436</v>
      </c>
      <c r="F20" s="236">
        <f>'5.1.1 sz. mell Önk.köt.'!F20+'5.1.2 sz. mell Önk.önként '!F20</f>
        <v>0</v>
      </c>
      <c r="G20" s="86">
        <f>'5.1.1 sz. mell Önk.köt.'!G20+'5.1.2 sz. mell Önk.önként '!G20</f>
        <v>42185534</v>
      </c>
    </row>
    <row r="21" spans="1:7" s="45" customFormat="1" ht="12" customHeight="1" thickBot="1">
      <c r="A21" s="174" t="s">
        <v>79</v>
      </c>
      <c r="B21" s="159" t="s">
        <v>157</v>
      </c>
      <c r="C21" s="237">
        <f>'5.1.1 sz. mell Önk.köt.'!C21+'5.1.2 sz. mell Önk.önként '!C21</f>
        <v>0</v>
      </c>
      <c r="D21" s="237">
        <f>'5.1.1 sz. mell Önk.köt.'!D21+'5.1.2 sz. mell Önk.önként '!D21</f>
        <v>0</v>
      </c>
      <c r="E21" s="237">
        <f>'5.1.1 sz. mell Önk.köt.'!E21+'5.1.2 sz. mell Önk.önként '!E21</f>
        <v>0</v>
      </c>
      <c r="F21" s="237">
        <f>'5.1.1 sz. mell Önk.köt.'!F21+'5.1.2 sz. mell Önk.önként '!F21</f>
        <v>0</v>
      </c>
      <c r="G21" s="92">
        <f>'5.1.1 sz. mell Önk.köt.'!G21+'5.1.2 sz. mell Önk.önként '!G21</f>
        <v>0</v>
      </c>
    </row>
    <row r="22" spans="1:7" s="45" customFormat="1" ht="12" customHeight="1" thickBot="1">
      <c r="A22" s="25" t="s">
        <v>8</v>
      </c>
      <c r="B22" s="19" t="s">
        <v>158</v>
      </c>
      <c r="C22" s="84">
        <f>+C23+C24+C25+C26+C27</f>
        <v>0</v>
      </c>
      <c r="D22" s="84">
        <f>+D23+D24+D25+D26+D27</f>
        <v>1115544</v>
      </c>
      <c r="E22" s="84">
        <f>+E23+E24+E25+E26+E27</f>
        <v>0</v>
      </c>
      <c r="F22" s="84">
        <f>+F23+F24+F25+F26+F27</f>
        <v>6000000</v>
      </c>
      <c r="G22" s="84">
        <f>+G23+G24+G25+G26+G27</f>
        <v>7115544</v>
      </c>
    </row>
    <row r="23" spans="1:7" s="45" customFormat="1" ht="12" customHeight="1">
      <c r="A23" s="172" t="s">
        <v>52</v>
      </c>
      <c r="B23" s="157" t="s">
        <v>159</v>
      </c>
      <c r="C23" s="235">
        <f>'5.1.1 sz. mell Önk.köt.'!C23+'5.1.2 sz. mell Önk.önként '!C23</f>
        <v>0</v>
      </c>
      <c r="D23" s="235">
        <f>'5.1.1 sz. mell Önk.köt.'!D23+'5.1.2 sz. mell Önk.önként '!D23</f>
        <v>1115544</v>
      </c>
      <c r="E23" s="235">
        <f>'5.1.1 sz. mell Önk.köt.'!E23+'5.1.2 sz. mell Önk.önként '!E23</f>
        <v>0</v>
      </c>
      <c r="F23" s="235">
        <f>'5.1.1 sz. mell Önk.köt.'!F23+'5.1.2 sz. mell Önk.önként '!F23</f>
        <v>6000000</v>
      </c>
      <c r="G23" s="85">
        <f>'5.1.1 sz. mell Önk.köt.'!G23+'5.1.2 sz. mell Önk.önként '!G23</f>
        <v>7115544</v>
      </c>
    </row>
    <row r="24" spans="1:7" s="44" customFormat="1" ht="12" customHeight="1">
      <c r="A24" s="173" t="s">
        <v>53</v>
      </c>
      <c r="B24" s="158" t="s">
        <v>160</v>
      </c>
      <c r="C24" s="236">
        <f>'5.1.1 sz. mell Önk.köt.'!C24+'5.1.2 sz. mell Önk.önként '!C24</f>
        <v>0</v>
      </c>
      <c r="D24" s="236">
        <f>'5.1.1 sz. mell Önk.köt.'!D24+'5.1.2 sz. mell Önk.önként '!D24</f>
        <v>0</v>
      </c>
      <c r="E24" s="236">
        <f>'5.1.1 sz. mell Önk.köt.'!E24+'5.1.2 sz. mell Önk.önként '!E24</f>
        <v>0</v>
      </c>
      <c r="F24" s="236">
        <f>'5.1.1 sz. mell Önk.köt.'!F24+'5.1.2 sz. mell Önk.önként '!F24</f>
        <v>0</v>
      </c>
      <c r="G24" s="86">
        <f>'5.1.1 sz. mell Önk.köt.'!G24+'5.1.2 sz. mell Önk.önként '!G24</f>
        <v>0</v>
      </c>
    </row>
    <row r="25" spans="1:7" s="45" customFormat="1" ht="12" customHeight="1">
      <c r="A25" s="173" t="s">
        <v>54</v>
      </c>
      <c r="B25" s="158" t="s">
        <v>359</v>
      </c>
      <c r="C25" s="236">
        <f>'5.1.1 sz. mell Önk.köt.'!C25+'5.1.2 sz. mell Önk.önként '!C25</f>
        <v>0</v>
      </c>
      <c r="D25" s="236">
        <f>'5.1.1 sz. mell Önk.köt.'!D25+'5.1.2 sz. mell Önk.önként '!D25</f>
        <v>0</v>
      </c>
      <c r="E25" s="236">
        <f>'5.1.1 sz. mell Önk.köt.'!E25+'5.1.2 sz. mell Önk.önként '!E25</f>
        <v>0</v>
      </c>
      <c r="F25" s="236">
        <f>'5.1.1 sz. mell Önk.köt.'!F25+'5.1.2 sz. mell Önk.önként '!F25</f>
        <v>0</v>
      </c>
      <c r="G25" s="86">
        <f>'5.1.1 sz. mell Önk.köt.'!G25+'5.1.2 sz. mell Önk.önként '!G25</f>
        <v>0</v>
      </c>
    </row>
    <row r="26" spans="1:7" s="45" customFormat="1" ht="12" customHeight="1">
      <c r="A26" s="173" t="s">
        <v>55</v>
      </c>
      <c r="B26" s="158" t="s">
        <v>360</v>
      </c>
      <c r="C26" s="236">
        <f>'5.1.1 sz. mell Önk.köt.'!C26+'5.1.2 sz. mell Önk.önként '!C26</f>
        <v>0</v>
      </c>
      <c r="D26" s="236">
        <f>'5.1.1 sz. mell Önk.köt.'!D26+'5.1.2 sz. mell Önk.önként '!D26</f>
        <v>0</v>
      </c>
      <c r="E26" s="236">
        <f>'5.1.1 sz. mell Önk.köt.'!E26+'5.1.2 sz. mell Önk.önként '!E26</f>
        <v>0</v>
      </c>
      <c r="F26" s="236">
        <f>'5.1.1 sz. mell Önk.köt.'!F26+'5.1.2 sz. mell Önk.önként '!F26</f>
        <v>0</v>
      </c>
      <c r="G26" s="86">
        <f>'5.1.1 sz. mell Önk.köt.'!G26+'5.1.2 sz. mell Önk.önként '!G26</f>
        <v>0</v>
      </c>
    </row>
    <row r="27" spans="1:7" s="45" customFormat="1" ht="12" customHeight="1">
      <c r="A27" s="173" t="s">
        <v>93</v>
      </c>
      <c r="B27" s="158" t="s">
        <v>161</v>
      </c>
      <c r="C27" s="236">
        <f>'5.1.1 sz. mell Önk.köt.'!C27+'5.1.2 sz. mell Önk.önként '!C27</f>
        <v>0</v>
      </c>
      <c r="D27" s="236">
        <f>'5.1.1 sz. mell Önk.köt.'!D27+'5.1.2 sz. mell Önk.önként '!D27</f>
        <v>0</v>
      </c>
      <c r="E27" s="236">
        <f>'5.1.1 sz. mell Önk.köt.'!E27+'5.1.2 sz. mell Önk.önként '!E27</f>
        <v>0</v>
      </c>
      <c r="F27" s="236">
        <f>'5.1.1 sz. mell Önk.köt.'!F27+'5.1.2 sz. mell Önk.önként '!F27</f>
        <v>0</v>
      </c>
      <c r="G27" s="86">
        <f>'5.1.1 sz. mell Önk.köt.'!G27+'5.1.2 sz. mell Önk.önként '!G27</f>
        <v>0</v>
      </c>
    </row>
    <row r="28" spans="1:7" s="45" customFormat="1" ht="12" customHeight="1" thickBot="1">
      <c r="A28" s="174" t="s">
        <v>94</v>
      </c>
      <c r="B28" s="159" t="s">
        <v>162</v>
      </c>
      <c r="C28" s="237">
        <f>'5.1.1 sz. mell Önk.köt.'!C28+'5.1.2 sz. mell Önk.önként '!C28</f>
        <v>0</v>
      </c>
      <c r="D28" s="237">
        <f>'5.1.1 sz. mell Önk.köt.'!D28+'5.1.2 sz. mell Önk.önként '!D28</f>
        <v>0</v>
      </c>
      <c r="E28" s="237">
        <f>'5.1.1 sz. mell Önk.köt.'!E28+'5.1.2 sz. mell Önk.önként '!E28</f>
        <v>0</v>
      </c>
      <c r="F28" s="237">
        <f>'5.1.1 sz. mell Önk.köt.'!F28+'5.1.2 sz. mell Önk.önként '!F28</f>
        <v>0</v>
      </c>
      <c r="G28" s="92">
        <f>'5.1.1 sz. mell Önk.köt.'!G28+'5.1.2 sz. mell Önk.önként '!G28</f>
        <v>0</v>
      </c>
    </row>
    <row r="29" spans="1:7" s="45" customFormat="1" ht="12" customHeight="1" thickBot="1">
      <c r="A29" s="25" t="s">
        <v>95</v>
      </c>
      <c r="B29" s="19" t="s">
        <v>163</v>
      </c>
      <c r="C29" s="90">
        <f>+C30+C33+C34+C35</f>
        <v>140200000</v>
      </c>
      <c r="D29" s="90">
        <f>+D30+D33+D34+D35</f>
        <v>0</v>
      </c>
      <c r="E29" s="90">
        <f>+E30+E33+E34+E35</f>
        <v>0</v>
      </c>
      <c r="F29" s="90">
        <f>+F30+F33+F34+F35</f>
        <v>0</v>
      </c>
      <c r="G29" s="90">
        <f>+G30+G33+G34+G35</f>
        <v>140200000</v>
      </c>
    </row>
    <row r="30" spans="1:7" s="45" customFormat="1" ht="12" customHeight="1">
      <c r="A30" s="172" t="s">
        <v>164</v>
      </c>
      <c r="B30" s="157" t="s">
        <v>170</v>
      </c>
      <c r="C30" s="238">
        <f>+C31+C32</f>
        <v>133000000</v>
      </c>
      <c r="D30" s="238">
        <f>+D31+D32</f>
        <v>0</v>
      </c>
      <c r="E30" s="238">
        <f>+E31+E32</f>
        <v>0</v>
      </c>
      <c r="F30" s="238">
        <f>+F31+F32</f>
        <v>0</v>
      </c>
      <c r="G30" s="239">
        <f>+G31+G32</f>
        <v>133000000</v>
      </c>
    </row>
    <row r="31" spans="1:7" s="45" customFormat="1" ht="12" customHeight="1">
      <c r="A31" s="173" t="s">
        <v>165</v>
      </c>
      <c r="B31" s="158" t="s">
        <v>171</v>
      </c>
      <c r="C31" s="236">
        <f>'5.1.1 sz. mell Önk.köt.'!C31+'5.1.2 sz. mell Önk.önként '!C31</f>
        <v>27000000</v>
      </c>
      <c r="D31" s="236">
        <f>'5.1.1 sz. mell Önk.köt.'!D31+'5.1.2 sz. mell Önk.önként '!D31</f>
        <v>0</v>
      </c>
      <c r="E31" s="236">
        <f>'5.1.1 sz. mell Önk.köt.'!E31+'5.1.2 sz. mell Önk.önként '!E31</f>
        <v>0</v>
      </c>
      <c r="F31" s="236">
        <f>'5.1.1 sz. mell Önk.köt.'!F31+'5.1.2 sz. mell Önk.önként '!F31</f>
        <v>0</v>
      </c>
      <c r="G31" s="86">
        <f>'5.1.1 sz. mell Önk.köt.'!G31+'5.1.2 sz. mell Önk.önként '!G31</f>
        <v>27000000</v>
      </c>
    </row>
    <row r="32" spans="1:7" s="45" customFormat="1" ht="12" customHeight="1">
      <c r="A32" s="173" t="s">
        <v>166</v>
      </c>
      <c r="B32" s="158" t="s">
        <v>172</v>
      </c>
      <c r="C32" s="236">
        <f>'5.1.1 sz. mell Önk.köt.'!C32+'5.1.2 sz. mell Önk.önként '!C32</f>
        <v>106000000</v>
      </c>
      <c r="D32" s="236">
        <f>'5.1.1 sz. mell Önk.köt.'!D32+'5.1.2 sz. mell Önk.önként '!D32</f>
        <v>0</v>
      </c>
      <c r="E32" s="236">
        <f>'5.1.1 sz. mell Önk.köt.'!E32+'5.1.2 sz. mell Önk.önként '!E32</f>
        <v>0</v>
      </c>
      <c r="F32" s="236">
        <f>'5.1.1 sz. mell Önk.köt.'!F32+'5.1.2 sz. mell Önk.önként '!F32</f>
        <v>0</v>
      </c>
      <c r="G32" s="86">
        <f>'5.1.1 sz. mell Önk.köt.'!G32+'5.1.2 sz. mell Önk.önként '!G32</f>
        <v>106000000</v>
      </c>
    </row>
    <row r="33" spans="1:7" s="45" customFormat="1" ht="12" customHeight="1">
      <c r="A33" s="173" t="s">
        <v>167</v>
      </c>
      <c r="B33" s="158" t="s">
        <v>173</v>
      </c>
      <c r="C33" s="236">
        <f>'5.1.1 sz. mell Önk.köt.'!C33+'5.1.2 sz. mell Önk.önként '!C33</f>
        <v>6400000</v>
      </c>
      <c r="D33" s="236">
        <f>'5.1.1 sz. mell Önk.köt.'!D33+'5.1.2 sz. mell Önk.önként '!D33</f>
        <v>0</v>
      </c>
      <c r="E33" s="236">
        <f>'5.1.1 sz. mell Önk.köt.'!E33+'5.1.2 sz. mell Önk.önként '!E33</f>
        <v>0</v>
      </c>
      <c r="F33" s="236">
        <f>'5.1.1 sz. mell Önk.köt.'!F33+'5.1.2 sz. mell Önk.önként '!F33</f>
        <v>0</v>
      </c>
      <c r="G33" s="86">
        <f>'5.1.1 sz. mell Önk.köt.'!G33+'5.1.2 sz. mell Önk.önként '!G33</f>
        <v>6400000</v>
      </c>
    </row>
    <row r="34" spans="1:7" s="45" customFormat="1" ht="12" customHeight="1">
      <c r="A34" s="173" t="s">
        <v>168</v>
      </c>
      <c r="B34" s="158" t="s">
        <v>174</v>
      </c>
      <c r="C34" s="236">
        <f>'5.1.1 sz. mell Önk.köt.'!C34+'5.1.2 sz. mell Önk.önként '!C34</f>
        <v>800000</v>
      </c>
      <c r="D34" s="236">
        <f>'5.1.1 sz. mell Önk.köt.'!D34+'5.1.2 sz. mell Önk.önként '!D34</f>
        <v>0</v>
      </c>
      <c r="E34" s="236">
        <f>'5.1.1 sz. mell Önk.köt.'!E34+'5.1.2 sz. mell Önk.önként '!E34</f>
        <v>0</v>
      </c>
      <c r="F34" s="236">
        <f>'5.1.1 sz. mell Önk.köt.'!F34+'5.1.2 sz. mell Önk.önként '!F34</f>
        <v>0</v>
      </c>
      <c r="G34" s="86">
        <f>'5.1.1 sz. mell Önk.köt.'!G34+'5.1.2 sz. mell Önk.önként '!G34</f>
        <v>800000</v>
      </c>
    </row>
    <row r="35" spans="1:7" s="45" customFormat="1" ht="12" customHeight="1" thickBot="1">
      <c r="A35" s="174" t="s">
        <v>169</v>
      </c>
      <c r="B35" s="159" t="s">
        <v>175</v>
      </c>
      <c r="C35" s="237">
        <f>'5.1.1 sz. mell Önk.köt.'!C35+'5.1.2 sz. mell Önk.önként '!C35</f>
        <v>0</v>
      </c>
      <c r="D35" s="237">
        <f>'5.1.1 sz. mell Önk.köt.'!D35+'5.1.2 sz. mell Önk.önként '!D35</f>
        <v>0</v>
      </c>
      <c r="E35" s="237">
        <f>'5.1.1 sz. mell Önk.köt.'!E35+'5.1.2 sz. mell Önk.önként '!E35</f>
        <v>0</v>
      </c>
      <c r="F35" s="237">
        <f>'5.1.1 sz. mell Önk.köt.'!F35+'5.1.2 sz. mell Önk.önként '!F35</f>
        <v>0</v>
      </c>
      <c r="G35" s="92">
        <f>'5.1.1 sz. mell Önk.köt.'!G35+'5.1.2 sz. mell Önk.önként '!G35</f>
        <v>0</v>
      </c>
    </row>
    <row r="36" spans="1:7" s="45" customFormat="1" ht="12" customHeight="1" thickBot="1">
      <c r="A36" s="25" t="s">
        <v>10</v>
      </c>
      <c r="B36" s="19" t="s">
        <v>176</v>
      </c>
      <c r="C36" s="84">
        <f>SUM(C37:C46)</f>
        <v>86874590</v>
      </c>
      <c r="D36" s="84">
        <f>SUM(D37:D46)</f>
        <v>13778710</v>
      </c>
      <c r="E36" s="84">
        <f>SUM(E37:E46)</f>
        <v>-7046099</v>
      </c>
      <c r="F36" s="84">
        <f>SUM(F37:F46)</f>
        <v>7534000</v>
      </c>
      <c r="G36" s="84">
        <f>SUM(G37:G46)</f>
        <v>101141201</v>
      </c>
    </row>
    <row r="37" spans="1:7" s="45" customFormat="1" ht="12" customHeight="1">
      <c r="A37" s="172" t="s">
        <v>56</v>
      </c>
      <c r="B37" s="157" t="s">
        <v>179</v>
      </c>
      <c r="C37" s="235">
        <f>'5.1.1 sz. mell Önk.köt.'!C37+'5.1.2 sz. mell Önk.önként '!C37</f>
        <v>0</v>
      </c>
      <c r="D37" s="235">
        <f>'5.1.1 sz. mell Önk.köt.'!D37+'5.1.2 sz. mell Önk.önként '!D37</f>
        <v>0</v>
      </c>
      <c r="E37" s="235">
        <f>'5.1.1 sz. mell Önk.köt.'!E37+'5.1.2 sz. mell Önk.önként '!E37</f>
        <v>0</v>
      </c>
      <c r="F37" s="235">
        <f>'5.1.1 sz. mell Önk.köt.'!F37+'5.1.2 sz. mell Önk.önként '!F37</f>
        <v>0</v>
      </c>
      <c r="G37" s="85">
        <f>'5.1.1 sz. mell Önk.köt.'!G37+'5.1.2 sz. mell Önk.önként '!G37</f>
        <v>0</v>
      </c>
    </row>
    <row r="38" spans="1:7" s="45" customFormat="1" ht="12" customHeight="1">
      <c r="A38" s="173" t="s">
        <v>57</v>
      </c>
      <c r="B38" s="158" t="s">
        <v>180</v>
      </c>
      <c r="C38" s="236">
        <f>'5.1.1 sz. mell Önk.köt.'!C38+'5.1.2 sz. mell Önk.önként '!C38</f>
        <v>66900590</v>
      </c>
      <c r="D38" s="236">
        <f>'5.1.1 sz. mell Önk.köt.'!D38+'5.1.2 sz. mell Önk.önként '!D38</f>
        <v>0</v>
      </c>
      <c r="E38" s="236">
        <f>'5.1.1 sz. mell Önk.köt.'!E38+'5.1.2 sz. mell Önk.önként '!E38</f>
        <v>0</v>
      </c>
      <c r="F38" s="236">
        <f>'5.1.1 sz. mell Önk.köt.'!F38+'5.1.2 sz. mell Önk.önként '!F38</f>
        <v>0</v>
      </c>
      <c r="G38" s="86">
        <f>'5.1.1 sz. mell Önk.köt.'!G38+'5.1.2 sz. mell Önk.önként '!G38</f>
        <v>66900590</v>
      </c>
    </row>
    <row r="39" spans="1:7" s="45" customFormat="1" ht="12" customHeight="1">
      <c r="A39" s="173" t="s">
        <v>58</v>
      </c>
      <c r="B39" s="158" t="s">
        <v>181</v>
      </c>
      <c r="C39" s="236">
        <f>'5.1.1 sz. mell Önk.köt.'!C39+'5.1.2 sz. mell Önk.önként '!C39</f>
        <v>0</v>
      </c>
      <c r="D39" s="236">
        <f>'5.1.1 sz. mell Önk.köt.'!D39+'5.1.2 sz. mell Önk.önként '!D39</f>
        <v>315000</v>
      </c>
      <c r="E39" s="236">
        <f>'5.1.1 sz. mell Önk.köt.'!E39+'5.1.2 sz. mell Önk.önként '!E39</f>
        <v>0</v>
      </c>
      <c r="F39" s="236">
        <f>'5.1.1 sz. mell Önk.köt.'!F39+'5.1.2 sz. mell Önk.önként '!F39</f>
        <v>0</v>
      </c>
      <c r="G39" s="86">
        <f>'5.1.1 sz. mell Önk.köt.'!G39+'5.1.2 sz. mell Önk.önként '!G39</f>
        <v>315000</v>
      </c>
    </row>
    <row r="40" spans="1:7" s="45" customFormat="1" ht="12" customHeight="1">
      <c r="A40" s="173" t="s">
        <v>97</v>
      </c>
      <c r="B40" s="158" t="s">
        <v>182</v>
      </c>
      <c r="C40" s="236">
        <f>'5.1.1 sz. mell Önk.köt.'!C40+'5.1.2 sz. mell Önk.önként '!C40</f>
        <v>0</v>
      </c>
      <c r="D40" s="236">
        <f>'5.1.1 sz. mell Önk.köt.'!D40+'5.1.2 sz. mell Önk.önként '!D40</f>
        <v>0</v>
      </c>
      <c r="E40" s="236">
        <f>'5.1.1 sz. mell Önk.köt.'!E40+'5.1.2 sz. mell Önk.önként '!E40</f>
        <v>0</v>
      </c>
      <c r="F40" s="236">
        <f>'5.1.1 sz. mell Önk.köt.'!F40+'5.1.2 sz. mell Önk.önként '!F40</f>
        <v>0</v>
      </c>
      <c r="G40" s="86">
        <f>'5.1.1 sz. mell Önk.köt.'!G40+'5.1.2 sz. mell Önk.önként '!G40</f>
        <v>0</v>
      </c>
    </row>
    <row r="41" spans="1:7" s="45" customFormat="1" ht="12" customHeight="1">
      <c r="A41" s="173" t="s">
        <v>98</v>
      </c>
      <c r="B41" s="158" t="s">
        <v>183</v>
      </c>
      <c r="C41" s="236">
        <f>'5.1.1 sz. mell Önk.köt.'!C41+'5.1.2 sz. mell Önk.önként '!C41</f>
        <v>3150000</v>
      </c>
      <c r="D41" s="236">
        <f>'5.1.1 sz. mell Önk.köt.'!D41+'5.1.2 sz. mell Önk.önként '!D41</f>
        <v>0</v>
      </c>
      <c r="E41" s="236">
        <f>'5.1.1 sz. mell Önk.köt.'!E41+'5.1.2 sz. mell Önk.önként '!E41</f>
        <v>0</v>
      </c>
      <c r="F41" s="236">
        <f>'5.1.1 sz. mell Önk.köt.'!F41+'5.1.2 sz. mell Önk.önként '!F41</f>
        <v>0</v>
      </c>
      <c r="G41" s="86">
        <f>'5.1.1 sz. mell Önk.köt.'!G41+'5.1.2 sz. mell Önk.önként '!G41</f>
        <v>3150000</v>
      </c>
    </row>
    <row r="42" spans="1:7" s="45" customFormat="1" ht="12" customHeight="1" thickBot="1">
      <c r="A42" s="174" t="s">
        <v>99</v>
      </c>
      <c r="B42" s="159" t="s">
        <v>184</v>
      </c>
      <c r="C42" s="326">
        <f>'5.1.1 sz. mell Önk.köt.'!C42+'5.1.2 sz. mell Önk.önként '!C42</f>
        <v>15994000</v>
      </c>
      <c r="D42" s="326">
        <f>'5.1.1 sz. mell Önk.köt.'!D42+'5.1.2 sz. mell Önk.önként '!D42</f>
        <v>85000</v>
      </c>
      <c r="E42" s="326">
        <f>'5.1.1 sz. mell Önk.köt.'!E42+'5.1.2 sz. mell Önk.önként '!E42</f>
        <v>0</v>
      </c>
      <c r="F42" s="326">
        <f>'5.1.1 sz. mell Önk.köt.'!F42+'5.1.2 sz. mell Önk.önként '!F42</f>
        <v>0</v>
      </c>
      <c r="G42" s="88">
        <f>'5.1.1 sz. mell Önk.köt.'!G42+'5.1.2 sz. mell Önk.önként '!G42</f>
        <v>16079000</v>
      </c>
    </row>
    <row r="43" spans="1:7" s="45" customFormat="1" ht="12" customHeight="1">
      <c r="A43" s="181" t="s">
        <v>100</v>
      </c>
      <c r="B43" s="334" t="s">
        <v>185</v>
      </c>
      <c r="C43" s="235">
        <f>'5.1.1 sz. mell Önk.köt.'!C43+'5.1.2 sz. mell Önk.önként '!C43</f>
        <v>830000</v>
      </c>
      <c r="D43" s="235">
        <f>'5.1.1 sz. mell Önk.köt.'!D43+'5.1.2 sz. mell Önk.önként '!D43</f>
        <v>13378710</v>
      </c>
      <c r="E43" s="235">
        <f>'5.1.1 sz. mell Önk.köt.'!E43+'5.1.2 sz. mell Önk.önként '!E43</f>
        <v>-7046099</v>
      </c>
      <c r="F43" s="235">
        <f>'5.1.1 sz. mell Önk.köt.'!F43+'5.1.2 sz. mell Önk.önként '!F43</f>
        <v>7534000</v>
      </c>
      <c r="G43" s="85">
        <f>'5.1.1 sz. mell Önk.köt.'!G43+'5.1.2 sz. mell Önk.önként '!G43</f>
        <v>14696611</v>
      </c>
    </row>
    <row r="44" spans="1:7" s="45" customFormat="1" ht="12" customHeight="1">
      <c r="A44" s="173" t="s">
        <v>101</v>
      </c>
      <c r="B44" s="158" t="s">
        <v>186</v>
      </c>
      <c r="C44" s="236">
        <f>'5.1.1 sz. mell Önk.köt.'!C44+'5.1.2 sz. mell Önk.önként '!C44</f>
        <v>0</v>
      </c>
      <c r="D44" s="236">
        <f>'5.1.1 sz. mell Önk.köt.'!D44+'5.1.2 sz. mell Önk.önként '!D44</f>
        <v>0</v>
      </c>
      <c r="E44" s="236">
        <f>'5.1.1 sz. mell Önk.köt.'!E44+'5.1.2 sz. mell Önk.önként '!E44</f>
        <v>0</v>
      </c>
      <c r="F44" s="236">
        <f>'5.1.1 sz. mell Önk.köt.'!F44+'5.1.2 sz. mell Önk.önként '!F44</f>
        <v>0</v>
      </c>
      <c r="G44" s="86">
        <f>'5.1.1 sz. mell Önk.köt.'!G44+'5.1.2 sz. mell Önk.önként '!G44</f>
        <v>0</v>
      </c>
    </row>
    <row r="45" spans="1:7" s="45" customFormat="1" ht="12" customHeight="1">
      <c r="A45" s="173" t="s">
        <v>177</v>
      </c>
      <c r="B45" s="158" t="s">
        <v>187</v>
      </c>
      <c r="C45" s="240">
        <f>'5.1.1 sz. mell Önk.köt.'!C45+'5.1.2 sz. mell Önk.önként '!C45</f>
        <v>0</v>
      </c>
      <c r="D45" s="240">
        <f>'5.1.1 sz. mell Önk.köt.'!D45+'5.1.2 sz. mell Önk.önként '!D45</f>
        <v>0</v>
      </c>
      <c r="E45" s="240">
        <f>'5.1.1 sz. mell Önk.köt.'!E45+'5.1.2 sz. mell Önk.önként '!E45</f>
        <v>0</v>
      </c>
      <c r="F45" s="240">
        <f>'5.1.1 sz. mell Önk.köt.'!F45+'5.1.2 sz. mell Önk.önként '!F45</f>
        <v>0</v>
      </c>
      <c r="G45" s="89">
        <f>SUM(C45:F45)</f>
        <v>0</v>
      </c>
    </row>
    <row r="46" spans="1:7" s="45" customFormat="1" ht="12" customHeight="1" thickBot="1">
      <c r="A46" s="174" t="s">
        <v>178</v>
      </c>
      <c r="B46" s="159" t="s">
        <v>188</v>
      </c>
      <c r="C46" s="241">
        <f>'5.1.1 sz. mell Önk.köt.'!C46+'5.1.2 sz. mell Önk.önként '!C46</f>
        <v>0</v>
      </c>
      <c r="D46" s="241">
        <f>'5.1.1 sz. mell Önk.köt.'!D46+'5.1.2 sz. mell Önk.önként '!D46</f>
        <v>0</v>
      </c>
      <c r="E46" s="241">
        <f>'5.1.1 sz. mell Önk.köt.'!E46+'5.1.2 sz. mell Önk.önként '!E46</f>
        <v>0</v>
      </c>
      <c r="F46" s="241">
        <f>'5.1.1 sz. mell Önk.köt.'!F46+'5.1.2 sz. mell Önk.önként '!F46</f>
        <v>0</v>
      </c>
      <c r="G46" s="242">
        <f>SUM(C46:F46)</f>
        <v>0</v>
      </c>
    </row>
    <row r="47" spans="1:7" s="45" customFormat="1" ht="12" customHeight="1" thickBot="1">
      <c r="A47" s="25" t="s">
        <v>11</v>
      </c>
      <c r="B47" s="19" t="s">
        <v>189</v>
      </c>
      <c r="C47" s="84">
        <f>SUM(C48:C52)</f>
        <v>0</v>
      </c>
      <c r="D47" s="84">
        <f>SUM(D48:D52)</f>
        <v>0</v>
      </c>
      <c r="E47" s="84">
        <f>SUM(E48:E52)</f>
        <v>0</v>
      </c>
      <c r="F47" s="84">
        <f>SUM(F48:F52)</f>
        <v>476087</v>
      </c>
      <c r="G47" s="84">
        <f>SUM(C47:F47)</f>
        <v>476087</v>
      </c>
    </row>
    <row r="48" spans="1:7" s="45" customFormat="1" ht="12" customHeight="1">
      <c r="A48" s="172" t="s">
        <v>59</v>
      </c>
      <c r="B48" s="157" t="s">
        <v>193</v>
      </c>
      <c r="C48" s="243">
        <f>'5.1.1 sz. mell Önk.köt.'!C48+'5.1.2 sz. mell Önk.önként '!C48</f>
        <v>0</v>
      </c>
      <c r="D48" s="243">
        <f>'5.1.1 sz. mell Önk.köt.'!D48+'5.1.2 sz. mell Önk.önként '!D48</f>
        <v>0</v>
      </c>
      <c r="E48" s="243">
        <f>'5.1.1 sz. mell Önk.köt.'!E48+'5.1.2 sz. mell Önk.önként '!E48</f>
        <v>0</v>
      </c>
      <c r="F48" s="243">
        <f>'5.1.1 sz. mell Önk.köt.'!F48+'5.1.2 sz. mell Önk.önként '!F48</f>
        <v>0</v>
      </c>
      <c r="G48" s="244">
        <f>SUM(C48:F48)</f>
        <v>0</v>
      </c>
    </row>
    <row r="49" spans="1:7" s="45" customFormat="1" ht="12" customHeight="1">
      <c r="A49" s="173" t="s">
        <v>60</v>
      </c>
      <c r="B49" s="158" t="s">
        <v>194</v>
      </c>
      <c r="C49" s="240">
        <f>'5.1.1 sz. mell Önk.köt.'!C49+'5.1.2 sz. mell Önk.önként '!C49</f>
        <v>0</v>
      </c>
      <c r="D49" s="240">
        <f>'5.1.1 sz. mell Önk.köt.'!D49+'5.1.2 sz. mell Önk.önként '!D49</f>
        <v>0</v>
      </c>
      <c r="E49" s="240">
        <f>'5.1.1 sz. mell Önk.köt.'!E49+'5.1.2 sz. mell Önk.önként '!E49</f>
        <v>0</v>
      </c>
      <c r="F49" s="240">
        <f>'5.1.1 sz. mell Önk.köt.'!F49+'5.1.2 sz. mell Önk.önként '!F49</f>
        <v>0</v>
      </c>
      <c r="G49" s="89">
        <f>SUM(C49:F49)</f>
        <v>0</v>
      </c>
    </row>
    <row r="50" spans="1:7" s="45" customFormat="1" ht="12" customHeight="1">
      <c r="A50" s="173" t="s">
        <v>190</v>
      </c>
      <c r="B50" s="158" t="s">
        <v>195</v>
      </c>
      <c r="C50" s="240">
        <f>'5.1.1 sz. mell Önk.köt.'!C50+'5.1.2 sz. mell Önk.önként '!C50</f>
        <v>0</v>
      </c>
      <c r="D50" s="240">
        <f>'5.1.1 sz. mell Önk.köt.'!D50+'5.1.2 sz. mell Önk.önként '!D50</f>
        <v>0</v>
      </c>
      <c r="E50" s="240">
        <f>'5.1.1 sz. mell Önk.köt.'!E50+'5.1.2 sz. mell Önk.önként '!E50</f>
        <v>0</v>
      </c>
      <c r="F50" s="240">
        <f>'5.1.1 sz. mell Önk.köt.'!F50+'5.1.2 sz. mell Önk.önként '!F50</f>
        <v>0</v>
      </c>
      <c r="G50" s="89">
        <f>'5.1.1 sz. mell Önk.köt.'!G50+'5.1.2 sz. mell Önk.önként '!G50</f>
        <v>0</v>
      </c>
    </row>
    <row r="51" spans="1:7" s="45" customFormat="1" ht="12" customHeight="1">
      <c r="A51" s="173" t="s">
        <v>191</v>
      </c>
      <c r="B51" s="158" t="s">
        <v>196</v>
      </c>
      <c r="C51" s="240">
        <f>'5.1.1 sz. mell Önk.köt.'!C51+'5.1.2 sz. mell Önk.önként '!C51</f>
        <v>0</v>
      </c>
      <c r="D51" s="240">
        <f>'5.1.1 sz. mell Önk.köt.'!D51+'5.1.2 sz. mell Önk.önként '!D51</f>
        <v>0</v>
      </c>
      <c r="E51" s="240">
        <f>'5.1.1 sz. mell Önk.köt.'!E51+'5.1.2 sz. mell Önk.önként '!E51</f>
        <v>0</v>
      </c>
      <c r="F51" s="240">
        <f>'5.1.1 sz. mell Önk.köt.'!F51+'5.1.2 sz. mell Önk.önként '!F51</f>
        <v>0</v>
      </c>
      <c r="G51" s="89">
        <f>SUM(C51:F51)</f>
        <v>0</v>
      </c>
    </row>
    <row r="52" spans="1:7" s="45" customFormat="1" ht="12" customHeight="1" thickBot="1">
      <c r="A52" s="174" t="s">
        <v>192</v>
      </c>
      <c r="B52" s="159" t="s">
        <v>197</v>
      </c>
      <c r="C52" s="241">
        <f>'5.1.1 sz. mell Önk.köt.'!C52+'5.1.2 sz. mell Önk.önként '!C52</f>
        <v>0</v>
      </c>
      <c r="D52" s="241">
        <f>'5.1.1 sz. mell Önk.köt.'!D52+'5.1.2 sz. mell Önk.önként '!D52</f>
        <v>0</v>
      </c>
      <c r="E52" s="241">
        <f>'5.1.1 sz. mell Önk.köt.'!E52+'5.1.2 sz. mell Önk.önként '!E52</f>
        <v>0</v>
      </c>
      <c r="F52" s="241">
        <f>'5.1.1 sz. mell Önk.köt.'!F52+'5.1.2 sz. mell Önk.önként '!F52</f>
        <v>476087</v>
      </c>
      <c r="G52" s="242">
        <f>SUM(C52:F52)</f>
        <v>476087</v>
      </c>
    </row>
    <row r="53" spans="1:7" s="45" customFormat="1" ht="12" customHeight="1" thickBot="1">
      <c r="A53" s="25" t="s">
        <v>102</v>
      </c>
      <c r="B53" s="19" t="s">
        <v>198</v>
      </c>
      <c r="C53" s="84">
        <f>SUM(C54:C56)</f>
        <v>0</v>
      </c>
      <c r="D53" s="84">
        <f>SUM(D54:D56)</f>
        <v>0</v>
      </c>
      <c r="E53" s="84">
        <f>SUM(E54:E56)</f>
        <v>0</v>
      </c>
      <c r="F53" s="84">
        <f>SUM(F54:F56)</f>
        <v>0</v>
      </c>
      <c r="G53" s="84">
        <f>SUM(C53:F53)</f>
        <v>0</v>
      </c>
    </row>
    <row r="54" spans="1:7" s="45" customFormat="1" ht="12" customHeight="1">
      <c r="A54" s="172" t="s">
        <v>61</v>
      </c>
      <c r="B54" s="157" t="s">
        <v>199</v>
      </c>
      <c r="C54" s="235">
        <f>'5.1.1 sz. mell Önk.köt.'!C54+'5.1.2 sz. mell Önk.önként '!C54</f>
        <v>0</v>
      </c>
      <c r="D54" s="235">
        <f>'5.1.1 sz. mell Önk.köt.'!D54+'5.1.2 sz. mell Önk.önként '!D54</f>
        <v>0</v>
      </c>
      <c r="E54" s="235">
        <f>'5.1.1 sz. mell Önk.köt.'!E54+'5.1.2 sz. mell Önk.önként '!E54</f>
        <v>0</v>
      </c>
      <c r="F54" s="235">
        <f>'5.1.1 sz. mell Önk.köt.'!F54+'5.1.2 sz. mell Önk.önként '!F54</f>
        <v>0</v>
      </c>
      <c r="G54" s="85">
        <f>SUM(C54:F54)</f>
        <v>0</v>
      </c>
    </row>
    <row r="55" spans="1:7" s="45" customFormat="1" ht="12" customHeight="1">
      <c r="A55" s="173" t="s">
        <v>62</v>
      </c>
      <c r="B55" s="158" t="s">
        <v>361</v>
      </c>
      <c r="C55" s="236">
        <f>'5.1.1 sz. mell Önk.köt.'!C55+'5.1.2 sz. mell Önk.önként '!C55</f>
        <v>0</v>
      </c>
      <c r="D55" s="236">
        <f>'5.1.1 sz. mell Önk.köt.'!D55+'5.1.2 sz. mell Önk.önként '!D55</f>
        <v>0</v>
      </c>
      <c r="E55" s="236">
        <f>'5.1.1 sz. mell Önk.köt.'!E55+'5.1.2 sz. mell Önk.önként '!E55</f>
        <v>0</v>
      </c>
      <c r="F55" s="236">
        <f>'5.1.1 sz. mell Önk.köt.'!F55+'5.1.2 sz. mell Önk.önként '!F55</f>
        <v>0</v>
      </c>
      <c r="G55" s="86">
        <f>'5.1.1 sz. mell Önk.köt.'!G55+'5.1.2 sz. mell Önk.önként '!G55</f>
        <v>0</v>
      </c>
    </row>
    <row r="56" spans="1:7" s="45" customFormat="1" ht="12" customHeight="1">
      <c r="A56" s="173" t="s">
        <v>203</v>
      </c>
      <c r="B56" s="158" t="s">
        <v>201</v>
      </c>
      <c r="C56" s="236">
        <f>'5.1.1 sz. mell Önk.köt.'!C56+'5.1.2 sz. mell Önk.önként '!C56</f>
        <v>0</v>
      </c>
      <c r="D56" s="236">
        <f>'5.1.1 sz. mell Önk.köt.'!D56+'5.1.2 sz. mell Önk.önként '!D56</f>
        <v>0</v>
      </c>
      <c r="E56" s="236">
        <f>'5.1.1 sz. mell Önk.köt.'!E56+'5.1.2 sz. mell Önk.önként '!E56</f>
        <v>0</v>
      </c>
      <c r="F56" s="236">
        <f>'5.1.1 sz. mell Önk.köt.'!F56+'5.1.2 sz. mell Önk.önként '!F56</f>
        <v>0</v>
      </c>
      <c r="G56" s="86">
        <f>'5.1.1 sz. mell Önk.köt.'!G56+'5.1.2 sz. mell Önk.önként '!G56</f>
        <v>0</v>
      </c>
    </row>
    <row r="57" spans="1:7" s="45" customFormat="1" ht="12" customHeight="1" thickBot="1">
      <c r="A57" s="174" t="s">
        <v>204</v>
      </c>
      <c r="B57" s="159" t="s">
        <v>202</v>
      </c>
      <c r="C57" s="237">
        <f>'5.1.1 sz. mell Önk.köt.'!C57+'5.1.2 sz. mell Önk.önként '!C57</f>
        <v>0</v>
      </c>
      <c r="D57" s="237">
        <f>'5.1.1 sz. mell Önk.köt.'!D57+'5.1.2 sz. mell Önk.önként '!D57</f>
        <v>0</v>
      </c>
      <c r="E57" s="237">
        <f>'5.1.1 sz. mell Önk.köt.'!E57+'5.1.2 sz. mell Önk.önként '!E57</f>
        <v>0</v>
      </c>
      <c r="F57" s="237">
        <f>'5.1.1 sz. mell Önk.köt.'!F57+'5.1.2 sz. mell Önk.önként '!F57</f>
        <v>0</v>
      </c>
      <c r="G57" s="92">
        <f>'5.1.1 sz. mell Önk.köt.'!G57+'5.1.2 sz. mell Önk.önként '!G57</f>
        <v>0</v>
      </c>
    </row>
    <row r="58" spans="1:7" s="45" customFormat="1" ht="12" customHeight="1" thickBot="1">
      <c r="A58" s="25" t="s">
        <v>13</v>
      </c>
      <c r="B58" s="79" t="s">
        <v>205</v>
      </c>
      <c r="C58" s="84">
        <f>SUM(C59:C61)</f>
        <v>0</v>
      </c>
      <c r="D58" s="84">
        <f>SUM(D59:D61)</f>
        <v>13218691</v>
      </c>
      <c r="E58" s="84">
        <f>SUM(E59:E61)</f>
        <v>-13218691</v>
      </c>
      <c r="F58" s="84">
        <f>SUM(F59:F61)</f>
        <v>0</v>
      </c>
      <c r="G58" s="84">
        <f>SUM(G59:G61)</f>
        <v>0</v>
      </c>
    </row>
    <row r="59" spans="1:7" s="45" customFormat="1" ht="12" customHeight="1">
      <c r="A59" s="172" t="s">
        <v>103</v>
      </c>
      <c r="B59" s="157" t="s">
        <v>207</v>
      </c>
      <c r="C59" s="328">
        <f>'5.1.1 sz. mell Önk.köt.'!C59+'5.1.2 sz. mell Önk.önként '!C59</f>
        <v>0</v>
      </c>
      <c r="D59" s="328">
        <f>'5.1.1 sz. mell Önk.köt.'!D59+'5.1.2 sz. mell Önk.önként '!D59</f>
        <v>0</v>
      </c>
      <c r="E59" s="328">
        <f>'5.1.1 sz. mell Önk.köt.'!E59+'5.1.2 sz. mell Önk.önként '!E59</f>
        <v>0</v>
      </c>
      <c r="F59" s="328">
        <f>'5.1.1 sz. mell Önk.köt.'!F59+'5.1.2 sz. mell Önk.önként '!F59</f>
        <v>0</v>
      </c>
      <c r="G59" s="197">
        <f>'5.1.1 sz. mell Önk.köt.'!G59+'5.1.2 sz. mell Önk.önként '!G59</f>
        <v>0</v>
      </c>
    </row>
    <row r="60" spans="1:7" s="45" customFormat="1" ht="12" customHeight="1">
      <c r="A60" s="173" t="s">
        <v>104</v>
      </c>
      <c r="B60" s="158" t="s">
        <v>362</v>
      </c>
      <c r="C60" s="240">
        <f>'5.1.1 sz. mell Önk.köt.'!C60+'5.1.2 sz. mell Önk.önként '!C60</f>
        <v>0</v>
      </c>
      <c r="D60" s="240">
        <f>'5.1.1 sz. mell Önk.köt.'!D60+'5.1.2 sz. mell Önk.önként '!D60</f>
        <v>0</v>
      </c>
      <c r="E60" s="240">
        <f>'5.1.1 sz. mell Önk.köt.'!E60+'5.1.2 sz. mell Önk.önként '!E60</f>
        <v>0</v>
      </c>
      <c r="F60" s="240">
        <f>'5.1.1 sz. mell Önk.köt.'!F60+'5.1.2 sz. mell Önk.önként '!F60</f>
        <v>0</v>
      </c>
      <c r="G60" s="89">
        <f>'5.1.1 sz. mell Önk.köt.'!G60+'5.1.2 sz. mell Önk.önként '!G60</f>
        <v>0</v>
      </c>
    </row>
    <row r="61" spans="1:7" s="45" customFormat="1" ht="12" customHeight="1">
      <c r="A61" s="173" t="s">
        <v>126</v>
      </c>
      <c r="B61" s="158" t="s">
        <v>208</v>
      </c>
      <c r="C61" s="240">
        <f>'5.1.1 sz. mell Önk.köt.'!C61+'5.1.2 sz. mell Önk.önként '!C61</f>
        <v>0</v>
      </c>
      <c r="D61" s="240">
        <f>'5.1.1 sz. mell Önk.köt.'!D61+'5.1.2 sz. mell Önk.önként '!D61</f>
        <v>13218691</v>
      </c>
      <c r="E61" s="240">
        <f>'5.1.1 sz. mell Önk.köt.'!E61+'5.1.2 sz. mell Önk.önként '!E61</f>
        <v>-13218691</v>
      </c>
      <c r="F61" s="240">
        <f>'5.1.1 sz. mell Önk.köt.'!F61+'5.1.2 sz. mell Önk.önként '!F61</f>
        <v>0</v>
      </c>
      <c r="G61" s="89">
        <f>'5.1.1 sz. mell Önk.köt.'!G61+'5.1.2 sz. mell Önk.önként '!G61</f>
        <v>0</v>
      </c>
    </row>
    <row r="62" spans="1:7" s="45" customFormat="1" ht="12" customHeight="1" thickBot="1">
      <c r="A62" s="174" t="s">
        <v>206</v>
      </c>
      <c r="B62" s="159" t="s">
        <v>209</v>
      </c>
      <c r="C62" s="241">
        <f>'5.1.1 sz. mell Önk.köt.'!C62+'5.1.2 sz. mell Önk.önként '!C62</f>
        <v>0</v>
      </c>
      <c r="D62" s="241">
        <f>'5.1.1 sz. mell Önk.köt.'!D62+'5.1.2 sz. mell Önk.önként '!D62</f>
        <v>0</v>
      </c>
      <c r="E62" s="241">
        <f>'5.1.1 sz. mell Önk.köt.'!E62+'5.1.2 sz. mell Önk.önként '!E62</f>
        <v>0</v>
      </c>
      <c r="F62" s="241">
        <f>'5.1.1 sz. mell Önk.köt.'!F62+'5.1.2 sz. mell Önk.önként '!F62</f>
        <v>0</v>
      </c>
      <c r="G62" s="242">
        <f>'5.1.1 sz. mell Önk.köt.'!G62+'5.1.2 sz. mell Önk.önként '!G62</f>
        <v>0</v>
      </c>
    </row>
    <row r="63" spans="1:7" s="45" customFormat="1" ht="12" customHeight="1" thickBot="1">
      <c r="A63" s="25" t="s">
        <v>14</v>
      </c>
      <c r="B63" s="19" t="s">
        <v>210</v>
      </c>
      <c r="C63" s="90">
        <f>+C8+C15+C22+C29+C36+C47+C53+C58</f>
        <v>334440010</v>
      </c>
      <c r="D63" s="90">
        <f>+D8+D15+D22+D29+D36+D47+D53+D58</f>
        <v>54973168</v>
      </c>
      <c r="E63" s="90">
        <f>+E8+E15+E22+E29+E36+E47+E53+E58</f>
        <v>-16673913</v>
      </c>
      <c r="F63" s="90">
        <f>+F8+F15+F22+F29+F36+F47+F53+F58</f>
        <v>15791280</v>
      </c>
      <c r="G63" s="90">
        <f>+G8+G15+G22+G29+G36+G47+G53+G58</f>
        <v>388530545</v>
      </c>
    </row>
    <row r="64" spans="1:7" s="45" customFormat="1" ht="12" customHeight="1" thickBot="1">
      <c r="A64" s="175" t="s">
        <v>330</v>
      </c>
      <c r="B64" s="79" t="s">
        <v>212</v>
      </c>
      <c r="C64" s="84">
        <f>SUM(C65:C67)</f>
        <v>0</v>
      </c>
      <c r="D64" s="84">
        <f>SUM(D65:D67)</f>
        <v>0</v>
      </c>
      <c r="E64" s="84">
        <f>SUM(E65:E67)</f>
        <v>0</v>
      </c>
      <c r="F64" s="84">
        <f>SUM(F65:F67)</f>
        <v>1925600</v>
      </c>
      <c r="G64" s="84">
        <f>SUM(G65:G67)</f>
        <v>1925600</v>
      </c>
    </row>
    <row r="65" spans="1:7" s="45" customFormat="1" ht="12" customHeight="1">
      <c r="A65" s="172" t="s">
        <v>245</v>
      </c>
      <c r="B65" s="157" t="s">
        <v>213</v>
      </c>
      <c r="C65" s="243">
        <f>'5.1.1 sz. mell Önk.köt.'!C65+'5.1.2 sz. mell Önk.önként '!C65</f>
        <v>0</v>
      </c>
      <c r="D65" s="243">
        <f>'5.1.1 sz. mell Önk.köt.'!D65+'5.1.2 sz. mell Önk.önként '!D65</f>
        <v>0</v>
      </c>
      <c r="E65" s="243">
        <f>'5.1.1 sz. mell Önk.köt.'!E65+'5.1.2 sz. mell Önk.önként '!E65</f>
        <v>0</v>
      </c>
      <c r="F65" s="243">
        <f>'5.1.1 sz. mell Önk.köt.'!F65+'5.1.2 sz. mell Önk.önként '!F65</f>
        <v>1925600</v>
      </c>
      <c r="G65" s="244">
        <f>'5.1.1 sz. mell Önk.köt.'!G65+'5.1.2 sz. mell Önk.önként '!G65</f>
        <v>1925600</v>
      </c>
    </row>
    <row r="66" spans="1:7" s="45" customFormat="1" ht="12" customHeight="1">
      <c r="A66" s="173" t="s">
        <v>254</v>
      </c>
      <c r="B66" s="158" t="s">
        <v>214</v>
      </c>
      <c r="C66" s="240">
        <f>'5.1.1 sz. mell Önk.köt.'!C66+'5.1.2 sz. mell Önk.önként '!C66</f>
        <v>0</v>
      </c>
      <c r="D66" s="240">
        <f>'5.1.1 sz. mell Önk.köt.'!D66+'5.1.2 sz. mell Önk.önként '!D66</f>
        <v>0</v>
      </c>
      <c r="E66" s="240">
        <f>'5.1.1 sz. mell Önk.köt.'!E66+'5.1.2 sz. mell Önk.önként '!E66</f>
        <v>0</v>
      </c>
      <c r="F66" s="240">
        <f>'5.1.1 sz. mell Önk.köt.'!F66+'5.1.2 sz. mell Önk.önként '!F66</f>
        <v>0</v>
      </c>
      <c r="G66" s="89">
        <f>'5.1.1 sz. mell Önk.köt.'!G66+'5.1.2 sz. mell Önk.önként '!G66</f>
        <v>0</v>
      </c>
    </row>
    <row r="67" spans="1:7" s="45" customFormat="1" ht="12" customHeight="1" thickBot="1">
      <c r="A67" s="174" t="s">
        <v>255</v>
      </c>
      <c r="B67" s="161" t="s">
        <v>215</v>
      </c>
      <c r="C67" s="241">
        <f>'5.1.1 sz. mell Önk.köt.'!C67+'5.1.2 sz. mell Önk.önként '!C67</f>
        <v>0</v>
      </c>
      <c r="D67" s="241">
        <f>'5.1.1 sz. mell Önk.köt.'!D67+'5.1.2 sz. mell Önk.önként '!D67</f>
        <v>0</v>
      </c>
      <c r="E67" s="241">
        <f>'5.1.1 sz. mell Önk.köt.'!E67+'5.1.2 sz. mell Önk.önként '!E67</f>
        <v>0</v>
      </c>
      <c r="F67" s="241">
        <f>'5.1.1 sz. mell Önk.köt.'!F67+'5.1.2 sz. mell Önk.önként '!F67</f>
        <v>0</v>
      </c>
      <c r="G67" s="242">
        <f>'5.1.1 sz. mell Önk.köt.'!G67+'5.1.2 sz. mell Önk.önként '!G67</f>
        <v>0</v>
      </c>
    </row>
    <row r="68" spans="1:7" s="45" customFormat="1" ht="12" customHeight="1" thickBot="1">
      <c r="A68" s="175" t="s">
        <v>216</v>
      </c>
      <c r="B68" s="79" t="s">
        <v>217</v>
      </c>
      <c r="C68" s="84">
        <f>SUM(C69:C72)</f>
        <v>0</v>
      </c>
      <c r="D68" s="84">
        <f>SUM(D69:D72)</f>
        <v>0</v>
      </c>
      <c r="E68" s="84">
        <f>SUM(E69:E72)</f>
        <v>0</v>
      </c>
      <c r="F68" s="84">
        <f>SUM(F69:F72)</f>
        <v>0</v>
      </c>
      <c r="G68" s="84">
        <f>SUM(G69:G72)</f>
        <v>0</v>
      </c>
    </row>
    <row r="69" spans="1:7" s="45" customFormat="1" ht="12" customHeight="1">
      <c r="A69" s="172" t="s">
        <v>84</v>
      </c>
      <c r="B69" s="157" t="s">
        <v>218</v>
      </c>
      <c r="C69" s="243">
        <f>'5.1.1 sz. mell Önk.köt.'!C69+'5.1.2 sz. mell Önk.önként '!C69</f>
        <v>0</v>
      </c>
      <c r="D69" s="243">
        <f>'5.1.1 sz. mell Önk.köt.'!D69+'5.1.2 sz. mell Önk.önként '!D69</f>
        <v>0</v>
      </c>
      <c r="E69" s="243">
        <f>'5.1.1 sz. mell Önk.köt.'!E69+'5.1.2 sz. mell Önk.önként '!E69</f>
        <v>0</v>
      </c>
      <c r="F69" s="243">
        <f>'5.1.1 sz. mell Önk.köt.'!F69+'5.1.2 sz. mell Önk.önként '!F69</f>
        <v>0</v>
      </c>
      <c r="G69" s="244">
        <f>'5.1.1 sz. mell Önk.köt.'!G69+'5.1.2 sz. mell Önk.önként '!G69</f>
        <v>0</v>
      </c>
    </row>
    <row r="70" spans="1:7" s="45" customFormat="1" ht="12" customHeight="1">
      <c r="A70" s="173" t="s">
        <v>85</v>
      </c>
      <c r="B70" s="158" t="s">
        <v>219</v>
      </c>
      <c r="C70" s="240">
        <f>'5.1.1 sz. mell Önk.köt.'!C70+'5.1.2 sz. mell Önk.önként '!C70</f>
        <v>0</v>
      </c>
      <c r="D70" s="240">
        <f>'5.1.1 sz. mell Önk.köt.'!D70+'5.1.2 sz. mell Önk.önként '!D70</f>
        <v>0</v>
      </c>
      <c r="E70" s="240">
        <f>'5.1.1 sz. mell Önk.köt.'!E70+'5.1.2 sz. mell Önk.önként '!E70</f>
        <v>0</v>
      </c>
      <c r="F70" s="240">
        <f>'5.1.1 sz. mell Önk.köt.'!F70+'5.1.2 sz. mell Önk.önként '!F70</f>
        <v>0</v>
      </c>
      <c r="G70" s="89">
        <f>'5.1.1 sz. mell Önk.köt.'!G70+'5.1.2 sz. mell Önk.önként '!G70</f>
        <v>0</v>
      </c>
    </row>
    <row r="71" spans="1:7" s="45" customFormat="1" ht="12" customHeight="1">
      <c r="A71" s="173" t="s">
        <v>246</v>
      </c>
      <c r="B71" s="158" t="s">
        <v>220</v>
      </c>
      <c r="C71" s="240">
        <f>'5.1.1 sz. mell Önk.köt.'!C71+'5.1.2 sz. mell Önk.önként '!C71</f>
        <v>0</v>
      </c>
      <c r="D71" s="240">
        <f>'5.1.1 sz. mell Önk.köt.'!D71+'5.1.2 sz. mell Önk.önként '!D71</f>
        <v>0</v>
      </c>
      <c r="E71" s="240">
        <f>'5.1.1 sz. mell Önk.köt.'!E71+'5.1.2 sz. mell Önk.önként '!E71</f>
        <v>0</v>
      </c>
      <c r="F71" s="240">
        <f>'5.1.1 sz. mell Önk.köt.'!F71+'5.1.2 sz. mell Önk.önként '!F71</f>
        <v>0</v>
      </c>
      <c r="G71" s="89">
        <f>'5.1.1 sz. mell Önk.köt.'!G71+'5.1.2 sz. mell Önk.önként '!G71</f>
        <v>0</v>
      </c>
    </row>
    <row r="72" spans="1:7" s="45" customFormat="1" ht="12" customHeight="1" thickBot="1">
      <c r="A72" s="174" t="s">
        <v>247</v>
      </c>
      <c r="B72" s="159" t="s">
        <v>221</v>
      </c>
      <c r="C72" s="241">
        <f>'5.1.1 sz. mell Önk.köt.'!C72+'5.1.2 sz. mell Önk.önként '!C72</f>
        <v>0</v>
      </c>
      <c r="D72" s="241">
        <f>'5.1.1 sz. mell Önk.köt.'!D72+'5.1.2 sz. mell Önk.önként '!D72</f>
        <v>0</v>
      </c>
      <c r="E72" s="241">
        <f>'5.1.1 sz. mell Önk.köt.'!E72+'5.1.2 sz. mell Önk.önként '!E72</f>
        <v>0</v>
      </c>
      <c r="F72" s="241">
        <f>'5.1.1 sz. mell Önk.köt.'!F72+'5.1.2 sz. mell Önk.önként '!F72</f>
        <v>0</v>
      </c>
      <c r="G72" s="242">
        <f>'5.1.1 sz. mell Önk.köt.'!G72+'5.1.2 sz. mell Önk.önként '!G72</f>
        <v>0</v>
      </c>
    </row>
    <row r="73" spans="1:7" s="45" customFormat="1" ht="12" customHeight="1" thickBot="1">
      <c r="A73" s="175" t="s">
        <v>222</v>
      </c>
      <c r="B73" s="79" t="s">
        <v>223</v>
      </c>
      <c r="C73" s="84">
        <f>SUM(C74:C75)</f>
        <v>0</v>
      </c>
      <c r="D73" s="84">
        <f>SUM(D74:D75)</f>
        <v>111816000</v>
      </c>
      <c r="E73" s="84">
        <f>SUM(E74:E75)</f>
        <v>0</v>
      </c>
      <c r="F73" s="84">
        <f>SUM(F74:F75)</f>
        <v>0</v>
      </c>
      <c r="G73" s="84">
        <f>SUM(G74:G75)</f>
        <v>111816000</v>
      </c>
    </row>
    <row r="74" spans="1:7" s="45" customFormat="1" ht="12" customHeight="1">
      <c r="A74" s="172" t="s">
        <v>248</v>
      </c>
      <c r="B74" s="157" t="s">
        <v>224</v>
      </c>
      <c r="C74" s="243">
        <f>'5.1.1 sz. mell Önk.köt.'!C74+'5.1.2 sz. mell Önk.önként '!C74</f>
        <v>0</v>
      </c>
      <c r="D74" s="243">
        <f>'5.1.1 sz. mell Önk.köt.'!D74+'5.1.2 sz. mell Önk.önként '!D74</f>
        <v>111816000</v>
      </c>
      <c r="E74" s="243">
        <f>'5.1.1 sz. mell Önk.köt.'!E74+'5.1.2 sz. mell Önk.önként '!E74</f>
        <v>0</v>
      </c>
      <c r="F74" s="243">
        <f>'5.1.1 sz. mell Önk.köt.'!F74+'5.1.2 sz. mell Önk.önként '!F74</f>
        <v>0</v>
      </c>
      <c r="G74" s="244">
        <f>'5.1.1 sz. mell Önk.köt.'!G74+'5.1.2 sz. mell Önk.önként '!G74</f>
        <v>111816000</v>
      </c>
    </row>
    <row r="75" spans="1:7" s="45" customFormat="1" ht="12" customHeight="1" thickBot="1">
      <c r="A75" s="174" t="s">
        <v>249</v>
      </c>
      <c r="B75" s="159" t="s">
        <v>225</v>
      </c>
      <c r="C75" s="241">
        <f>'5.1.1 sz. mell Önk.köt.'!C75+'5.1.2 sz. mell Önk.önként '!C75</f>
        <v>0</v>
      </c>
      <c r="D75" s="241">
        <f>'5.1.1 sz. mell Önk.köt.'!D75+'5.1.2 sz. mell Önk.önként '!D75</f>
        <v>0</v>
      </c>
      <c r="E75" s="241">
        <f>'5.1.1 sz. mell Önk.köt.'!E75+'5.1.2 sz. mell Önk.önként '!E75</f>
        <v>0</v>
      </c>
      <c r="F75" s="241">
        <f>'5.1.1 sz. mell Önk.köt.'!F75+'5.1.2 sz. mell Önk.önként '!F75</f>
        <v>0</v>
      </c>
      <c r="G75" s="242">
        <f>'5.1.1 sz. mell Önk.köt.'!G75+'5.1.2 sz. mell Önk.önként '!G75</f>
        <v>0</v>
      </c>
    </row>
    <row r="76" spans="1:7" s="44" customFormat="1" ht="12" customHeight="1" thickBot="1">
      <c r="A76" s="175" t="s">
        <v>226</v>
      </c>
      <c r="B76" s="79" t="s">
        <v>227</v>
      </c>
      <c r="C76" s="84">
        <f>SUM(C77:C79)</f>
        <v>0</v>
      </c>
      <c r="D76" s="84">
        <f>SUM(D77:D79)</f>
        <v>0</v>
      </c>
      <c r="E76" s="84">
        <f>SUM(E77:E79)</f>
        <v>0</v>
      </c>
      <c r="F76" s="84">
        <f>SUM(F77:F79)</f>
        <v>0</v>
      </c>
      <c r="G76" s="84">
        <f>SUM(G77:G79)</f>
        <v>0</v>
      </c>
    </row>
    <row r="77" spans="1:7" s="45" customFormat="1" ht="12" customHeight="1">
      <c r="A77" s="172" t="s">
        <v>250</v>
      </c>
      <c r="B77" s="157" t="s">
        <v>228</v>
      </c>
      <c r="C77" s="243">
        <f>'5.1.1 sz. mell Önk.köt.'!C77+'5.1.2 sz. mell Önk.önként '!C77</f>
        <v>0</v>
      </c>
      <c r="D77" s="243">
        <f>'5.1.1 sz. mell Önk.köt.'!D77+'5.1.2 sz. mell Önk.önként '!D77</f>
        <v>0</v>
      </c>
      <c r="E77" s="243">
        <f>'5.1.1 sz. mell Önk.köt.'!E77+'5.1.2 sz. mell Önk.önként '!E77</f>
        <v>0</v>
      </c>
      <c r="F77" s="243">
        <f>'5.1.1 sz. mell Önk.köt.'!F77+'5.1.2 sz. mell Önk.önként '!F77</f>
        <v>0</v>
      </c>
      <c r="G77" s="244">
        <f>'5.1.1 sz. mell Önk.köt.'!G77+'5.1.2 sz. mell Önk.önként '!G77</f>
        <v>0</v>
      </c>
    </row>
    <row r="78" spans="1:7" s="45" customFormat="1" ht="12" customHeight="1">
      <c r="A78" s="173" t="s">
        <v>251</v>
      </c>
      <c r="B78" s="158" t="s">
        <v>229</v>
      </c>
      <c r="C78" s="240">
        <f>'5.1.1 sz. mell Önk.köt.'!C78+'5.1.2 sz. mell Önk.önként '!C78</f>
        <v>0</v>
      </c>
      <c r="D78" s="240">
        <f>'5.1.1 sz. mell Önk.köt.'!D78+'5.1.2 sz. mell Önk.önként '!D78</f>
        <v>0</v>
      </c>
      <c r="E78" s="240">
        <f>'5.1.1 sz. mell Önk.köt.'!E78+'5.1.2 sz. mell Önk.önként '!E78</f>
        <v>0</v>
      </c>
      <c r="F78" s="240">
        <f>'5.1.1 sz. mell Önk.köt.'!F78+'5.1.2 sz. mell Önk.önként '!F78</f>
        <v>0</v>
      </c>
      <c r="G78" s="89">
        <f>'5.1.1 sz. mell Önk.köt.'!G78+'5.1.2 sz. mell Önk.önként '!G78</f>
        <v>0</v>
      </c>
    </row>
    <row r="79" spans="1:7" s="45" customFormat="1" ht="12" customHeight="1" thickBot="1">
      <c r="A79" s="174" t="s">
        <v>252</v>
      </c>
      <c r="B79" s="159" t="s">
        <v>230</v>
      </c>
      <c r="C79" s="241">
        <f>'5.1.1 sz. mell Önk.köt.'!C79+'5.1.2 sz. mell Önk.önként '!C79</f>
        <v>0</v>
      </c>
      <c r="D79" s="241">
        <f>'5.1.1 sz. mell Önk.köt.'!D79+'5.1.2 sz. mell Önk.önként '!D79</f>
        <v>0</v>
      </c>
      <c r="E79" s="241">
        <f>'5.1.1 sz. mell Önk.köt.'!E79+'5.1.2 sz. mell Önk.önként '!E79</f>
        <v>0</v>
      </c>
      <c r="F79" s="241">
        <f>'5.1.1 sz. mell Önk.köt.'!F79+'5.1.2 sz. mell Önk.önként '!F79</f>
        <v>0</v>
      </c>
      <c r="G79" s="242">
        <f>'5.1.1 sz. mell Önk.köt.'!G79+'5.1.2 sz. mell Önk.önként '!G79</f>
        <v>0</v>
      </c>
    </row>
    <row r="80" spans="1:7" s="45" customFormat="1" ht="12" customHeight="1" thickBot="1">
      <c r="A80" s="175" t="s">
        <v>231</v>
      </c>
      <c r="B80" s="79" t="s">
        <v>253</v>
      </c>
      <c r="C80" s="84">
        <f>SUM(C81:C84)</f>
        <v>0</v>
      </c>
      <c r="D80" s="84">
        <f>SUM(D81:D84)</f>
        <v>0</v>
      </c>
      <c r="E80" s="84">
        <f>SUM(E81:E84)</f>
        <v>0</v>
      </c>
      <c r="F80" s="84">
        <f>SUM(F81:F84)</f>
        <v>0</v>
      </c>
      <c r="G80" s="84">
        <f>SUM(G81:G84)</f>
        <v>0</v>
      </c>
    </row>
    <row r="81" spans="1:7" s="45" customFormat="1" ht="12" customHeight="1">
      <c r="A81" s="176" t="s">
        <v>232</v>
      </c>
      <c r="B81" s="157" t="s">
        <v>233</v>
      </c>
      <c r="C81" s="243">
        <f>'5.1.1 sz. mell Önk.köt.'!C81+'5.1.2 sz. mell Önk.önként '!C81</f>
        <v>0</v>
      </c>
      <c r="D81" s="243">
        <f>'5.1.1 sz. mell Önk.köt.'!D81+'5.1.2 sz. mell Önk.önként '!D81</f>
        <v>0</v>
      </c>
      <c r="E81" s="243">
        <f>'5.1.1 sz. mell Önk.köt.'!E81+'5.1.2 sz. mell Önk.önként '!E81</f>
        <v>0</v>
      </c>
      <c r="F81" s="243">
        <f>'5.1.1 sz. mell Önk.köt.'!F81+'5.1.2 sz. mell Önk.önként '!F81</f>
        <v>0</v>
      </c>
      <c r="G81" s="244">
        <f>'5.1.1 sz. mell Önk.köt.'!G81+'5.1.2 sz. mell Önk.önként '!G81</f>
        <v>0</v>
      </c>
    </row>
    <row r="82" spans="1:7" s="45" customFormat="1" ht="12" customHeight="1">
      <c r="A82" s="177" t="s">
        <v>234</v>
      </c>
      <c r="B82" s="158" t="s">
        <v>235</v>
      </c>
      <c r="C82" s="240">
        <f>'5.1.1 sz. mell Önk.köt.'!C82+'5.1.2 sz. mell Önk.önként '!C82</f>
        <v>0</v>
      </c>
      <c r="D82" s="240">
        <f>'5.1.1 sz. mell Önk.köt.'!D82+'5.1.2 sz. mell Önk.önként '!D82</f>
        <v>0</v>
      </c>
      <c r="E82" s="240">
        <f>'5.1.1 sz. mell Önk.köt.'!E82+'5.1.2 sz. mell Önk.önként '!E82</f>
        <v>0</v>
      </c>
      <c r="F82" s="240">
        <f>'5.1.1 sz. mell Önk.köt.'!F82+'5.1.2 sz. mell Önk.önként '!F82</f>
        <v>0</v>
      </c>
      <c r="G82" s="89">
        <f>'5.1.1 sz. mell Önk.köt.'!G82+'5.1.2 sz. mell Önk.önként '!G82</f>
        <v>0</v>
      </c>
    </row>
    <row r="83" spans="1:7" s="45" customFormat="1" ht="12" customHeight="1">
      <c r="A83" s="177" t="s">
        <v>236</v>
      </c>
      <c r="B83" s="158" t="s">
        <v>237</v>
      </c>
      <c r="C83" s="240">
        <f>'5.1.1 sz. mell Önk.köt.'!C83+'5.1.2 sz. mell Önk.önként '!C83</f>
        <v>0</v>
      </c>
      <c r="D83" s="240">
        <f>'5.1.1 sz. mell Önk.köt.'!D83+'5.1.2 sz. mell Önk.önként '!D83</f>
        <v>0</v>
      </c>
      <c r="E83" s="240">
        <f>'5.1.1 sz. mell Önk.köt.'!E83+'5.1.2 sz. mell Önk.önként '!E83</f>
        <v>0</v>
      </c>
      <c r="F83" s="240">
        <f>'5.1.1 sz. mell Önk.köt.'!F83+'5.1.2 sz. mell Önk.önként '!F83</f>
        <v>0</v>
      </c>
      <c r="G83" s="89">
        <f>'5.1.1 sz. mell Önk.köt.'!G83+'5.1.2 sz. mell Önk.önként '!G83</f>
        <v>0</v>
      </c>
    </row>
    <row r="84" spans="1:7" s="44" customFormat="1" ht="12" customHeight="1" thickBot="1">
      <c r="A84" s="178" t="s">
        <v>238</v>
      </c>
      <c r="B84" s="159" t="s">
        <v>239</v>
      </c>
      <c r="C84" s="241">
        <f>'5.1.1 sz. mell Önk.köt.'!C84+'5.1.2 sz. mell Önk.önként '!C84</f>
        <v>0</v>
      </c>
      <c r="D84" s="241">
        <f>'5.1.1 sz. mell Önk.köt.'!D84+'5.1.2 sz. mell Önk.önként '!D84</f>
        <v>0</v>
      </c>
      <c r="E84" s="241">
        <f>'5.1.1 sz. mell Önk.köt.'!E84+'5.1.2 sz. mell Önk.önként '!E84</f>
        <v>0</v>
      </c>
      <c r="F84" s="241">
        <f>'5.1.1 sz. mell Önk.köt.'!F84+'5.1.2 sz. mell Önk.önként '!F84</f>
        <v>0</v>
      </c>
      <c r="G84" s="242">
        <f>'5.1.1 sz. mell Önk.köt.'!G84+'5.1.2 sz. mell Önk.önként '!G84</f>
        <v>0</v>
      </c>
    </row>
    <row r="85" spans="1:7" s="44" customFormat="1" ht="12" customHeight="1" thickBot="1">
      <c r="A85" s="175" t="s">
        <v>240</v>
      </c>
      <c r="B85" s="79" t="s">
        <v>241</v>
      </c>
      <c r="C85" s="198">
        <f>'5.1.1 sz. mell Önk.köt.'!C85+'5.1.2 sz. mell Önk.önként '!C85</f>
        <v>0</v>
      </c>
      <c r="D85" s="198">
        <f>'5.1.1 sz. mell Önk.köt.'!D85+'5.1.2 sz. mell Önk.önként '!D85</f>
        <v>0</v>
      </c>
      <c r="E85" s="198">
        <f>'5.1.1 sz. mell Önk.köt.'!E85+'5.1.2 sz. mell Önk.önként '!E85</f>
        <v>0</v>
      </c>
      <c r="F85" s="198">
        <f>'5.1.1 sz. mell Önk.köt.'!F85+'5.1.2 sz. mell Önk.önként '!F85</f>
        <v>0</v>
      </c>
      <c r="G85" s="198">
        <f>'5.1.1 sz. mell Önk.köt.'!G85+'5.1.2 sz. mell Önk.önként '!G85</f>
        <v>0</v>
      </c>
    </row>
    <row r="86" spans="1:7" s="44" customFormat="1" ht="12" customHeight="1" thickBot="1">
      <c r="A86" s="175" t="s">
        <v>242</v>
      </c>
      <c r="B86" s="165" t="s">
        <v>243</v>
      </c>
      <c r="C86" s="90">
        <f>+C64+C68+C73+C76+C80+C85</f>
        <v>0</v>
      </c>
      <c r="D86" s="90">
        <f>+D64+D68+D73+D76+D80+D85</f>
        <v>111816000</v>
      </c>
      <c r="E86" s="90">
        <f>+E64+E68+E73+E76+E80+E85</f>
        <v>0</v>
      </c>
      <c r="F86" s="90">
        <f>+F64+F68+F73+F76+F80+F85</f>
        <v>1925600</v>
      </c>
      <c r="G86" s="90">
        <f>+G64+G68+G73+G76+G80+G85</f>
        <v>113741600</v>
      </c>
    </row>
    <row r="87" spans="1:7" s="44" customFormat="1" ht="12" customHeight="1" thickBot="1">
      <c r="A87" s="179" t="s">
        <v>256</v>
      </c>
      <c r="B87" s="167" t="s">
        <v>356</v>
      </c>
      <c r="C87" s="90">
        <f>+C63+C86</f>
        <v>334440010</v>
      </c>
      <c r="D87" s="90">
        <f>+D63+D86</f>
        <v>166789168</v>
      </c>
      <c r="E87" s="90">
        <f>+E63+E86</f>
        <v>-16673913</v>
      </c>
      <c r="F87" s="90">
        <f>+F63+F86</f>
        <v>17716880</v>
      </c>
      <c r="G87" s="90">
        <f>+G63+G86</f>
        <v>502272145</v>
      </c>
    </row>
    <row r="88" spans="1:3" s="45" customFormat="1" ht="15" customHeight="1">
      <c r="A88" s="67"/>
      <c r="B88" s="68"/>
      <c r="C88" s="131"/>
    </row>
    <row r="89" spans="1:3" ht="13.5" thickBot="1">
      <c r="A89" s="180"/>
      <c r="B89" s="70"/>
      <c r="C89" s="132"/>
    </row>
    <row r="90" spans="1:7" s="38" customFormat="1" ht="16.5" customHeight="1" thickBot="1">
      <c r="A90" s="359" t="s">
        <v>40</v>
      </c>
      <c r="B90" s="360"/>
      <c r="C90" s="360"/>
      <c r="D90" s="360"/>
      <c r="E90" s="360"/>
      <c r="F90" s="360"/>
      <c r="G90" s="361"/>
    </row>
    <row r="91" spans="1:7" s="46" customFormat="1" ht="12" customHeight="1" thickBot="1">
      <c r="A91" s="149" t="s">
        <v>6</v>
      </c>
      <c r="B91" s="24" t="s">
        <v>259</v>
      </c>
      <c r="C91" s="83">
        <f>SUM(C92:C96)</f>
        <v>204691260.3</v>
      </c>
      <c r="D91" s="83">
        <f>SUM(D92:D96)</f>
        <v>39545498</v>
      </c>
      <c r="E91" s="83">
        <f>SUM(E92:E96)</f>
        <v>9768024</v>
      </c>
      <c r="F91" s="83">
        <f>SUM(F92:F96)</f>
        <v>11512028</v>
      </c>
      <c r="G91" s="83">
        <f>SUM(G92:G96)</f>
        <v>265516810.3</v>
      </c>
    </row>
    <row r="92" spans="1:7" ht="12" customHeight="1">
      <c r="A92" s="181" t="s">
        <v>63</v>
      </c>
      <c r="B92" s="8" t="s">
        <v>36</v>
      </c>
      <c r="C92" s="235">
        <f>'5.1.1 sz. mell Önk.köt.'!C92+'5.1.2 sz. mell Önk.önként '!C92</f>
        <v>64326700</v>
      </c>
      <c r="D92" s="235">
        <f>'5.1.1 sz. mell Önk.köt.'!D92+'5.1.2 sz. mell Önk.önként '!D92</f>
        <v>16411790</v>
      </c>
      <c r="E92" s="235">
        <f>'5.1.1 sz. mell Önk.köt.'!E92+'5.1.2 sz. mell Önk.önként '!E92</f>
        <v>-7224283</v>
      </c>
      <c r="F92" s="235">
        <f>'5.1.1 sz. mell Önk.köt.'!F92+'5.1.2 sz. mell Önk.önként '!F92</f>
        <v>1157964</v>
      </c>
      <c r="G92" s="85">
        <f>'5.1.1 sz. mell Önk.köt.'!G92+'5.1.2 sz. mell Önk.önként '!G92</f>
        <v>74672171</v>
      </c>
    </row>
    <row r="93" spans="1:7" ht="12" customHeight="1">
      <c r="A93" s="173" t="s">
        <v>64</v>
      </c>
      <c r="B93" s="6" t="s">
        <v>105</v>
      </c>
      <c r="C93" s="236">
        <f>'5.1.1 sz. mell Önk.köt.'!C93+'5.1.2 sz. mell Önk.önként '!C93</f>
        <v>17820560</v>
      </c>
      <c r="D93" s="236">
        <f>'5.1.1 sz. mell Önk.köt.'!D93+'5.1.2 sz. mell Önk.önként '!D93</f>
        <v>1204753</v>
      </c>
      <c r="E93" s="236">
        <f>'5.1.1 sz. mell Önk.köt.'!E93+'5.1.2 sz. mell Önk.önként '!E93</f>
        <v>-1914470</v>
      </c>
      <c r="F93" s="236">
        <f>'5.1.1 sz. mell Önk.köt.'!F93+'5.1.2 sz. mell Önk.önként '!F93</f>
        <v>848922</v>
      </c>
      <c r="G93" s="86">
        <f>'5.1.1 sz. mell Önk.köt.'!G93+'5.1.2 sz. mell Önk.önként '!G93</f>
        <v>17959765</v>
      </c>
    </row>
    <row r="94" spans="1:7" ht="12" customHeight="1">
      <c r="A94" s="173" t="s">
        <v>65</v>
      </c>
      <c r="B94" s="6" t="s">
        <v>82</v>
      </c>
      <c r="C94" s="236">
        <f>'5.1.1 sz. mell Önk.köt.'!C94+'5.1.2 sz. mell Önk.önként '!C94</f>
        <v>112988000.3</v>
      </c>
      <c r="D94" s="236">
        <f>'5.1.1 sz. mell Önk.köt.'!D94+'5.1.2 sz. mell Önk.önként '!D94</f>
        <v>20280155</v>
      </c>
      <c r="E94" s="236">
        <f>'5.1.1 sz. mell Önk.köt.'!E94+'5.1.2 sz. mell Önk.önként '!E94</f>
        <v>-1728223</v>
      </c>
      <c r="F94" s="236">
        <f>'5.1.1 sz. mell Önk.köt.'!F94+'5.1.2 sz. mell Önk.önként '!F94</f>
        <v>8171642</v>
      </c>
      <c r="G94" s="86">
        <f>'5.1.1 sz. mell Önk.köt.'!G94+'5.1.2 sz. mell Önk.önként '!G94</f>
        <v>139711574.3</v>
      </c>
    </row>
    <row r="95" spans="1:7" ht="12" customHeight="1">
      <c r="A95" s="173" t="s">
        <v>66</v>
      </c>
      <c r="B95" s="9" t="s">
        <v>106</v>
      </c>
      <c r="C95" s="236">
        <f>'5.1.1 sz. mell Önk.köt.'!C95+'5.1.2 sz. mell Önk.önként '!C95</f>
        <v>3000000</v>
      </c>
      <c r="D95" s="236">
        <f>'5.1.1 sz. mell Önk.köt.'!D95+'5.1.2 sz. mell Önk.önként '!D95</f>
        <v>1120800</v>
      </c>
      <c r="E95" s="236">
        <f>'5.1.1 sz. mell Önk.köt.'!E95+'5.1.2 sz. mell Önk.önként '!E95</f>
        <v>-165000</v>
      </c>
      <c r="F95" s="236">
        <f>'5.1.1 sz. mell Önk.köt.'!F95+'5.1.2 sz. mell Önk.önként '!F95</f>
        <v>1333500</v>
      </c>
      <c r="G95" s="86">
        <f>'5.1.1 sz. mell Önk.köt.'!G95+'5.1.2 sz. mell Önk.önként '!G95</f>
        <v>5289300</v>
      </c>
    </row>
    <row r="96" spans="1:7" ht="12" customHeight="1">
      <c r="A96" s="173" t="s">
        <v>74</v>
      </c>
      <c r="B96" s="17" t="s">
        <v>107</v>
      </c>
      <c r="C96" s="236">
        <f>'5.1.1 sz. mell Önk.köt.'!C96+'5.1.2 sz. mell Önk.önként '!C96</f>
        <v>6556000</v>
      </c>
      <c r="D96" s="236">
        <f>'5.1.1 sz. mell Önk.köt.'!D96+'5.1.2 sz. mell Önk.önként '!D96</f>
        <v>528000</v>
      </c>
      <c r="E96" s="236">
        <f>'5.1.1 sz. mell Önk.köt.'!E96+'5.1.2 sz. mell Önk.önként '!E96</f>
        <v>20800000</v>
      </c>
      <c r="F96" s="236">
        <f>'5.1.1 sz. mell Önk.köt.'!F96+'5.1.2 sz. mell Önk.önként '!F96</f>
        <v>0</v>
      </c>
      <c r="G96" s="86">
        <f>'5.1.1 sz. mell Önk.köt.'!G96+'5.1.2 sz. mell Önk.önként '!G96</f>
        <v>27884000</v>
      </c>
    </row>
    <row r="97" spans="1:7" ht="12" customHeight="1">
      <c r="A97" s="173" t="s">
        <v>67</v>
      </c>
      <c r="B97" s="6" t="s">
        <v>260</v>
      </c>
      <c r="C97" s="236">
        <f>'5.1.1 sz. mell Önk.köt.'!C97+'5.1.2 sz. mell Önk.önként '!C97</f>
        <v>0</v>
      </c>
      <c r="D97" s="236">
        <f>'5.1.1 sz. mell Önk.köt.'!D97+'5.1.2 sz. mell Önk.önként '!D97</f>
        <v>1010000</v>
      </c>
      <c r="E97" s="236">
        <f>'5.1.1 sz. mell Önk.köt.'!E97+'5.1.2 sz. mell Önk.önként '!E97</f>
        <v>0</v>
      </c>
      <c r="F97" s="236">
        <f>'5.1.1 sz. mell Önk.köt.'!F97+'5.1.2 sz. mell Önk.önként '!F97</f>
        <v>0</v>
      </c>
      <c r="G97" s="86">
        <f>'5.1.1 sz. mell Önk.köt.'!G97+'5.1.2 sz. mell Önk.önként '!G97</f>
        <v>1010000</v>
      </c>
    </row>
    <row r="98" spans="1:7" ht="12" customHeight="1">
      <c r="A98" s="173" t="s">
        <v>68</v>
      </c>
      <c r="B98" s="52" t="s">
        <v>261</v>
      </c>
      <c r="C98" s="236">
        <f>'5.1.1 sz. mell Önk.köt.'!C98+'5.1.2 sz. mell Önk.önként '!C98</f>
        <v>0</v>
      </c>
      <c r="D98" s="236">
        <f>'5.1.1 sz. mell Önk.köt.'!D98+'5.1.2 sz. mell Önk.önként '!D98</f>
        <v>0</v>
      </c>
      <c r="E98" s="236">
        <f>'5.1.1 sz. mell Önk.köt.'!E98+'5.1.2 sz. mell Önk.önként '!E98</f>
        <v>0</v>
      </c>
      <c r="F98" s="236">
        <f>'5.1.1 sz. mell Önk.köt.'!F98+'5.1.2 sz. mell Önk.önként '!F98</f>
        <v>0</v>
      </c>
      <c r="G98" s="86">
        <f>'5.1.1 sz. mell Önk.köt.'!G98+'5.1.2 sz. mell Önk.önként '!G98</f>
        <v>0</v>
      </c>
    </row>
    <row r="99" spans="1:7" ht="12" customHeight="1">
      <c r="A99" s="173" t="s">
        <v>75</v>
      </c>
      <c r="B99" s="53" t="s">
        <v>262</v>
      </c>
      <c r="C99" s="236">
        <f>'5.1.1 sz. mell Önk.köt.'!C99+'5.1.2 sz. mell Önk.önként '!C99</f>
        <v>0</v>
      </c>
      <c r="D99" s="236">
        <f>'5.1.1 sz. mell Önk.köt.'!D99+'5.1.2 sz. mell Önk.önként '!D99</f>
        <v>0</v>
      </c>
      <c r="E99" s="236">
        <f>'5.1.1 sz. mell Önk.köt.'!E99+'5.1.2 sz. mell Önk.önként '!E99</f>
        <v>0</v>
      </c>
      <c r="F99" s="236">
        <f>'5.1.1 sz. mell Önk.köt.'!F99+'5.1.2 sz. mell Önk.önként '!F99</f>
        <v>0</v>
      </c>
      <c r="G99" s="86">
        <f>'5.1.1 sz. mell Önk.köt.'!G99+'5.1.2 sz. mell Önk.önként '!G99</f>
        <v>0</v>
      </c>
    </row>
    <row r="100" spans="1:7" ht="12" customHeight="1">
      <c r="A100" s="173" t="s">
        <v>76</v>
      </c>
      <c r="B100" s="53" t="s">
        <v>263</v>
      </c>
      <c r="C100" s="236">
        <f>'5.1.1 sz. mell Önk.köt.'!C100+'5.1.2 sz. mell Önk.önként '!C100</f>
        <v>0</v>
      </c>
      <c r="D100" s="236">
        <f>'5.1.1 sz. mell Önk.köt.'!D100+'5.1.2 sz. mell Önk.önként '!D100</f>
        <v>0</v>
      </c>
      <c r="E100" s="236">
        <f>'5.1.1 sz. mell Önk.köt.'!E100+'5.1.2 sz. mell Önk.önként '!E100</f>
        <v>0</v>
      </c>
      <c r="F100" s="236">
        <f>'5.1.1 sz. mell Önk.köt.'!F100+'5.1.2 sz. mell Önk.önként '!F100</f>
        <v>0</v>
      </c>
      <c r="G100" s="86">
        <f>'5.1.1 sz. mell Önk.köt.'!G100+'5.1.2 sz. mell Önk.önként '!G100</f>
        <v>0</v>
      </c>
    </row>
    <row r="101" spans="1:7" ht="12" customHeight="1">
      <c r="A101" s="173" t="s">
        <v>77</v>
      </c>
      <c r="B101" s="52" t="s">
        <v>264</v>
      </c>
      <c r="C101" s="236">
        <f>'5.1.1 sz. mell Önk.köt.'!C101+'5.1.2 sz. mell Önk.önként '!C101</f>
        <v>6406000</v>
      </c>
      <c r="D101" s="236">
        <f>'5.1.1 sz. mell Önk.köt.'!D101+'5.1.2 sz. mell Önk.önként '!D101</f>
        <v>-1182000</v>
      </c>
      <c r="E101" s="236">
        <f>'5.1.1 sz. mell Önk.köt.'!E101+'5.1.2 sz. mell Önk.önként '!E101</f>
        <v>0</v>
      </c>
      <c r="F101" s="236">
        <f>'5.1.1 sz. mell Önk.köt.'!F101+'5.1.2 sz. mell Önk.önként '!F101</f>
        <v>0</v>
      </c>
      <c r="G101" s="86">
        <f>'5.1.1 sz. mell Önk.köt.'!G101+'5.1.2 sz. mell Önk.önként '!G101</f>
        <v>5224000</v>
      </c>
    </row>
    <row r="102" spans="1:7" ht="12" customHeight="1">
      <c r="A102" s="173" t="s">
        <v>78</v>
      </c>
      <c r="B102" s="52" t="s">
        <v>265</v>
      </c>
      <c r="C102" s="236">
        <f>'5.1.1 sz. mell Önk.köt.'!C102+'5.1.2 sz. mell Önk.önként '!C102</f>
        <v>0</v>
      </c>
      <c r="D102" s="236">
        <f>'5.1.1 sz. mell Önk.köt.'!D102+'5.1.2 sz. mell Önk.önként '!D102</f>
        <v>0</v>
      </c>
      <c r="E102" s="236">
        <f>'5.1.1 sz. mell Önk.köt.'!E102+'5.1.2 sz. mell Önk.önként '!E102</f>
        <v>0</v>
      </c>
      <c r="F102" s="236">
        <f>'5.1.1 sz. mell Önk.köt.'!F102+'5.1.2 sz. mell Önk.önként '!F102</f>
        <v>0</v>
      </c>
      <c r="G102" s="86">
        <f>'5.1.1 sz. mell Önk.köt.'!G102+'5.1.2 sz. mell Önk.önként '!G102</f>
        <v>0</v>
      </c>
    </row>
    <row r="103" spans="1:7" ht="12" customHeight="1">
      <c r="A103" s="173" t="s">
        <v>80</v>
      </c>
      <c r="B103" s="53" t="s">
        <v>266</v>
      </c>
      <c r="C103" s="236">
        <f>'5.1.1 sz. mell Önk.köt.'!C103+'5.1.2 sz. mell Önk.önként '!C103</f>
        <v>0</v>
      </c>
      <c r="D103" s="236">
        <f>'5.1.1 sz. mell Önk.köt.'!D103+'5.1.2 sz. mell Önk.önként '!D103</f>
        <v>0</v>
      </c>
      <c r="E103" s="236">
        <f>'5.1.1 sz. mell Önk.köt.'!E103+'5.1.2 sz. mell Önk.önként '!E103</f>
        <v>0</v>
      </c>
      <c r="F103" s="236">
        <f>'5.1.1 sz. mell Önk.köt.'!F103+'5.1.2 sz. mell Önk.önként '!F103</f>
        <v>0</v>
      </c>
      <c r="G103" s="86">
        <f>'5.1.1 sz. mell Önk.köt.'!G103+'5.1.2 sz. mell Önk.önként '!G103</f>
        <v>0</v>
      </c>
    </row>
    <row r="104" spans="1:7" ht="12" customHeight="1">
      <c r="A104" s="182" t="s">
        <v>108</v>
      </c>
      <c r="B104" s="54" t="s">
        <v>267</v>
      </c>
      <c r="C104" s="236">
        <f>'5.1.1 sz. mell Önk.köt.'!C104+'5.1.2 sz. mell Önk.önként '!C104</f>
        <v>0</v>
      </c>
      <c r="D104" s="236">
        <f>'5.1.1 sz. mell Önk.köt.'!D104+'5.1.2 sz. mell Önk.önként '!D104</f>
        <v>0</v>
      </c>
      <c r="E104" s="236">
        <f>'5.1.1 sz. mell Önk.köt.'!E104+'5.1.2 sz. mell Önk.önként '!E104</f>
        <v>0</v>
      </c>
      <c r="F104" s="236">
        <f>'5.1.1 sz. mell Önk.köt.'!F104+'5.1.2 sz. mell Önk.önként '!F104</f>
        <v>0</v>
      </c>
      <c r="G104" s="86">
        <f>'5.1.1 sz. mell Önk.köt.'!G104+'5.1.2 sz. mell Önk.önként '!G104</f>
        <v>0</v>
      </c>
    </row>
    <row r="105" spans="1:7" ht="12" customHeight="1">
      <c r="A105" s="173" t="s">
        <v>257</v>
      </c>
      <c r="B105" s="54" t="s">
        <v>268</v>
      </c>
      <c r="C105" s="236">
        <f>'5.1.1 sz. mell Önk.köt.'!C105+'5.1.2 sz. mell Önk.önként '!C105</f>
        <v>0</v>
      </c>
      <c r="D105" s="236">
        <f>'5.1.1 sz. mell Önk.köt.'!D105+'5.1.2 sz. mell Önk.önként '!D105</f>
        <v>0</v>
      </c>
      <c r="E105" s="236">
        <f>'5.1.1 sz. mell Önk.köt.'!E105+'5.1.2 sz. mell Önk.önként '!E105</f>
        <v>0</v>
      </c>
      <c r="F105" s="236">
        <f>'5.1.1 sz. mell Önk.köt.'!F105+'5.1.2 sz. mell Önk.önként '!F105</f>
        <v>0</v>
      </c>
      <c r="G105" s="86">
        <f>'5.1.1 sz. mell Önk.köt.'!G105+'5.1.2 sz. mell Önk.önként '!G105</f>
        <v>0</v>
      </c>
    </row>
    <row r="106" spans="1:7" ht="12" customHeight="1" thickBot="1">
      <c r="A106" s="183" t="s">
        <v>258</v>
      </c>
      <c r="B106" s="55" t="s">
        <v>269</v>
      </c>
      <c r="C106" s="237">
        <f>'5.1.1 sz. mell Önk.köt.'!C106+'5.1.2 sz. mell Önk.önként '!C106</f>
        <v>150000</v>
      </c>
      <c r="D106" s="237">
        <f>'5.1.1 sz. mell Önk.köt.'!D106+'5.1.2 sz. mell Önk.önként '!D106</f>
        <v>700000</v>
      </c>
      <c r="E106" s="237">
        <f>'5.1.1 sz. mell Önk.köt.'!E106+'5.1.2 sz. mell Önk.önként '!E106</f>
        <v>20800000</v>
      </c>
      <c r="F106" s="237">
        <f>'5.1.1 sz. mell Önk.köt.'!F106+'5.1.2 sz. mell Önk.önként '!F106</f>
        <v>0</v>
      </c>
      <c r="G106" s="92">
        <f>'5.1.1 sz. mell Önk.köt.'!G106+'5.1.2 sz. mell Önk.önként '!G106</f>
        <v>21650000</v>
      </c>
    </row>
    <row r="107" spans="1:7" ht="12" customHeight="1" thickBot="1">
      <c r="A107" s="25" t="s">
        <v>7</v>
      </c>
      <c r="B107" s="23" t="s">
        <v>270</v>
      </c>
      <c r="C107" s="84">
        <f>+C108+C110+C112</f>
        <v>3822750</v>
      </c>
      <c r="D107" s="84">
        <f>+D108+D110+D112</f>
        <v>103865440</v>
      </c>
      <c r="E107" s="84">
        <f>+E108+E110+E112</f>
        <v>-10212599</v>
      </c>
      <c r="F107" s="84">
        <f>+F108+F110+F112</f>
        <v>8308000</v>
      </c>
      <c r="G107" s="84">
        <f>+G108+G110+G112</f>
        <v>105783591</v>
      </c>
    </row>
    <row r="108" spans="1:7" ht="12" customHeight="1">
      <c r="A108" s="172" t="s">
        <v>69</v>
      </c>
      <c r="B108" s="6" t="s">
        <v>124</v>
      </c>
      <c r="C108" s="235">
        <f>'5.1.1 sz. mell Önk.köt.'!C108+'5.1.2 sz. mell Önk.önként '!C108</f>
        <v>3822750</v>
      </c>
      <c r="D108" s="235">
        <f>'5.1.1 sz. mell Önk.köt.'!D108+'5.1.2 sz. mell Önk.önként '!D108</f>
        <v>75725440</v>
      </c>
      <c r="E108" s="235">
        <f>'5.1.1 sz. mell Önk.köt.'!E108+'5.1.2 sz. mell Önk.önként '!E108</f>
        <v>-10547099</v>
      </c>
      <c r="F108" s="235">
        <f>'5.1.1 sz. mell Önk.köt.'!F108+'5.1.2 sz. mell Önk.önként '!F108</f>
        <v>8308000</v>
      </c>
      <c r="G108" s="85">
        <f>'5.1.1 sz. mell Önk.köt.'!G108+'5.1.2 sz. mell Önk.önként '!G108</f>
        <v>77309091</v>
      </c>
    </row>
    <row r="109" spans="1:7" ht="12" customHeight="1">
      <c r="A109" s="172" t="s">
        <v>70</v>
      </c>
      <c r="B109" s="10" t="s">
        <v>274</v>
      </c>
      <c r="C109" s="236">
        <f>'5.1.1 sz. mell Önk.köt.'!C109+'5.1.2 sz. mell Önk.önként '!C109</f>
        <v>0</v>
      </c>
      <c r="D109" s="236">
        <f>'5.1.1 sz. mell Önk.köt.'!D109+'5.1.2 sz. mell Önk.önként '!D109</f>
        <v>0</v>
      </c>
      <c r="E109" s="236">
        <f>'5.1.1 sz. mell Önk.köt.'!E109+'5.1.2 sz. mell Önk.önként '!E109</f>
        <v>0</v>
      </c>
      <c r="F109" s="236">
        <f>'5.1.1 sz. mell Önk.köt.'!F109+'5.1.2 sz. mell Önk.önként '!F109</f>
        <v>0</v>
      </c>
      <c r="G109" s="86">
        <f>'5.1.1 sz. mell Önk.köt.'!G109+'5.1.2 sz. mell Önk.önként '!G109</f>
        <v>0</v>
      </c>
    </row>
    <row r="110" spans="1:7" ht="12" customHeight="1">
      <c r="A110" s="172" t="s">
        <v>71</v>
      </c>
      <c r="B110" s="10" t="s">
        <v>109</v>
      </c>
      <c r="C110" s="236">
        <f>'5.1.1 sz. mell Önk.köt.'!C110+'5.1.2 sz. mell Önk.önként '!C110</f>
        <v>0</v>
      </c>
      <c r="D110" s="236">
        <f>'5.1.1 sz. mell Önk.köt.'!D110+'5.1.2 sz. mell Önk.önként '!D110</f>
        <v>28140000</v>
      </c>
      <c r="E110" s="236">
        <f>'5.1.1 sz. mell Önk.köt.'!E110+'5.1.2 sz. mell Önk.önként '!E110</f>
        <v>334500</v>
      </c>
      <c r="F110" s="236">
        <f>'5.1.1 sz. mell Önk.köt.'!F110+'5.1.2 sz. mell Önk.önként '!F110</f>
        <v>0</v>
      </c>
      <c r="G110" s="86">
        <f>'5.1.1 sz. mell Önk.köt.'!G110+'5.1.2 sz. mell Önk.önként '!G110</f>
        <v>28474500</v>
      </c>
    </row>
    <row r="111" spans="1:7" ht="12" customHeight="1">
      <c r="A111" s="172" t="s">
        <v>72</v>
      </c>
      <c r="B111" s="10" t="s">
        <v>275</v>
      </c>
      <c r="C111" s="236">
        <f>'5.1.1 sz. mell Önk.köt.'!C111+'5.1.2 sz. mell Önk.önként '!C111</f>
        <v>0</v>
      </c>
      <c r="D111" s="236">
        <f>'5.1.1 sz. mell Önk.köt.'!D111+'5.1.2 sz. mell Önk.önként '!D111</f>
        <v>0</v>
      </c>
      <c r="E111" s="236">
        <f>'5.1.1 sz. mell Önk.köt.'!E111+'5.1.2 sz. mell Önk.önként '!E111</f>
        <v>0</v>
      </c>
      <c r="F111" s="236">
        <f>'5.1.1 sz. mell Önk.köt.'!F111+'5.1.2 sz. mell Önk.önként '!F111</f>
        <v>0</v>
      </c>
      <c r="G111" s="86">
        <f>'5.1.1 sz. mell Önk.köt.'!G111+'5.1.2 sz. mell Önk.önként '!G111</f>
        <v>0</v>
      </c>
    </row>
    <row r="112" spans="1:7" ht="12" customHeight="1">
      <c r="A112" s="172" t="s">
        <v>73</v>
      </c>
      <c r="B112" s="81" t="s">
        <v>127</v>
      </c>
      <c r="C112" s="236">
        <f>'5.1.1 sz. mell Önk.köt.'!C112+'5.1.2 sz. mell Önk.önként '!C112</f>
        <v>0</v>
      </c>
      <c r="D112" s="236">
        <f>'5.1.1 sz. mell Önk.köt.'!D112+'5.1.2 sz. mell Önk.önként '!D112</f>
        <v>0</v>
      </c>
      <c r="E112" s="236">
        <f>'5.1.1 sz. mell Önk.köt.'!E112+'5.1.2 sz. mell Önk.önként '!E112</f>
        <v>0</v>
      </c>
      <c r="F112" s="236">
        <f>'5.1.1 sz. mell Önk.köt.'!F112+'5.1.2 sz. mell Önk.önként '!F112</f>
        <v>0</v>
      </c>
      <c r="G112" s="86">
        <f>'5.1.1 sz. mell Önk.köt.'!G112+'5.1.2 sz. mell Önk.önként '!G112</f>
        <v>0</v>
      </c>
    </row>
    <row r="113" spans="1:7" ht="12" customHeight="1">
      <c r="A113" s="172" t="s">
        <v>79</v>
      </c>
      <c r="B113" s="80" t="s">
        <v>363</v>
      </c>
      <c r="C113" s="236">
        <f>'5.1.1 sz. mell Önk.köt.'!C113+'5.1.2 sz. mell Önk.önként '!C113</f>
        <v>0</v>
      </c>
      <c r="D113" s="236">
        <f>'5.1.1 sz. mell Önk.köt.'!D113+'5.1.2 sz. mell Önk.önként '!D113</f>
        <v>0</v>
      </c>
      <c r="E113" s="236">
        <f>'5.1.1 sz. mell Önk.köt.'!E113+'5.1.2 sz. mell Önk.önként '!E113</f>
        <v>0</v>
      </c>
      <c r="F113" s="236">
        <f>'5.1.1 sz. mell Önk.köt.'!F113+'5.1.2 sz. mell Önk.önként '!F113</f>
        <v>0</v>
      </c>
      <c r="G113" s="86">
        <f>'5.1.1 sz. mell Önk.köt.'!G113+'5.1.2 sz. mell Önk.önként '!G113</f>
        <v>0</v>
      </c>
    </row>
    <row r="114" spans="1:7" ht="12" customHeight="1">
      <c r="A114" s="172" t="s">
        <v>81</v>
      </c>
      <c r="B114" s="153" t="s">
        <v>280</v>
      </c>
      <c r="C114" s="236">
        <f>'5.1.1 sz. mell Önk.köt.'!C114+'5.1.2 sz. mell Önk.önként '!C114</f>
        <v>0</v>
      </c>
      <c r="D114" s="236">
        <f>'5.1.1 sz. mell Önk.köt.'!D114+'5.1.2 sz. mell Önk.önként '!D114</f>
        <v>0</v>
      </c>
      <c r="E114" s="236">
        <f>'5.1.1 sz. mell Önk.köt.'!E114+'5.1.2 sz. mell Önk.önként '!E114</f>
        <v>0</v>
      </c>
      <c r="F114" s="236">
        <f>'5.1.1 sz. mell Önk.köt.'!F114+'5.1.2 sz. mell Önk.önként '!F114</f>
        <v>0</v>
      </c>
      <c r="G114" s="86">
        <f>'5.1.1 sz. mell Önk.köt.'!G114+'5.1.2 sz. mell Önk.önként '!G114</f>
        <v>0</v>
      </c>
    </row>
    <row r="115" spans="1:7" ht="12" customHeight="1">
      <c r="A115" s="172" t="s">
        <v>110</v>
      </c>
      <c r="B115" s="53" t="s">
        <v>263</v>
      </c>
      <c r="C115" s="236">
        <f>'5.1.1 sz. mell Önk.köt.'!C115+'5.1.2 sz. mell Önk.önként '!C115</f>
        <v>0</v>
      </c>
      <c r="D115" s="236">
        <f>'5.1.1 sz. mell Önk.köt.'!D115+'5.1.2 sz. mell Önk.önként '!D115</f>
        <v>0</v>
      </c>
      <c r="E115" s="236">
        <f>'5.1.1 sz. mell Önk.köt.'!E115+'5.1.2 sz. mell Önk.önként '!E115</f>
        <v>0</v>
      </c>
      <c r="F115" s="236">
        <f>'5.1.1 sz. mell Önk.köt.'!F115+'5.1.2 sz. mell Önk.önként '!F115</f>
        <v>0</v>
      </c>
      <c r="G115" s="86">
        <f>'5.1.1 sz. mell Önk.köt.'!G115+'5.1.2 sz. mell Önk.önként '!G115</f>
        <v>0</v>
      </c>
    </row>
    <row r="116" spans="1:7" ht="12" customHeight="1">
      <c r="A116" s="172" t="s">
        <v>111</v>
      </c>
      <c r="B116" s="53" t="s">
        <v>279</v>
      </c>
      <c r="C116" s="236">
        <f>'5.1.1 sz. mell Önk.köt.'!C116+'5.1.2 sz. mell Önk.önként '!C116</f>
        <v>0</v>
      </c>
      <c r="D116" s="236">
        <f>'5.1.1 sz. mell Önk.köt.'!D116+'5.1.2 sz. mell Önk.önként '!D116</f>
        <v>0</v>
      </c>
      <c r="E116" s="236">
        <f>'5.1.1 sz. mell Önk.köt.'!E116+'5.1.2 sz. mell Önk.önként '!E116</f>
        <v>0</v>
      </c>
      <c r="F116" s="236">
        <f>'5.1.1 sz. mell Önk.köt.'!F116+'5.1.2 sz. mell Önk.önként '!F116</f>
        <v>0</v>
      </c>
      <c r="G116" s="86">
        <f>'5.1.1 sz. mell Önk.köt.'!G116+'5.1.2 sz. mell Önk.önként '!G116</f>
        <v>0</v>
      </c>
    </row>
    <row r="117" spans="1:7" ht="12" customHeight="1">
      <c r="A117" s="172" t="s">
        <v>112</v>
      </c>
      <c r="B117" s="53" t="s">
        <v>278</v>
      </c>
      <c r="C117" s="236">
        <f>'5.1.1 sz. mell Önk.köt.'!C117+'5.1.2 sz. mell Önk.önként '!C117</f>
        <v>0</v>
      </c>
      <c r="D117" s="236">
        <f>'5.1.1 sz. mell Önk.köt.'!D117+'5.1.2 sz. mell Önk.önként '!D117</f>
        <v>0</v>
      </c>
      <c r="E117" s="236">
        <f>'5.1.1 sz. mell Önk.köt.'!E117+'5.1.2 sz. mell Önk.önként '!E117</f>
        <v>0</v>
      </c>
      <c r="F117" s="236">
        <f>'5.1.1 sz. mell Önk.köt.'!F117+'5.1.2 sz. mell Önk.önként '!F117</f>
        <v>0</v>
      </c>
      <c r="G117" s="86">
        <f>'5.1.1 sz. mell Önk.köt.'!G117+'5.1.2 sz. mell Önk.önként '!G117</f>
        <v>0</v>
      </c>
    </row>
    <row r="118" spans="1:7" ht="12" customHeight="1">
      <c r="A118" s="172" t="s">
        <v>271</v>
      </c>
      <c r="B118" s="53" t="s">
        <v>266</v>
      </c>
      <c r="C118" s="236">
        <f>'5.1.1 sz. mell Önk.köt.'!C118+'5.1.2 sz. mell Önk.önként '!C118</f>
        <v>0</v>
      </c>
      <c r="D118" s="236">
        <f>'5.1.1 sz. mell Önk.köt.'!D118+'5.1.2 sz. mell Önk.önként '!D118</f>
        <v>0</v>
      </c>
      <c r="E118" s="236">
        <f>'5.1.1 sz. mell Önk.köt.'!E118+'5.1.2 sz. mell Önk.önként '!E118</f>
        <v>0</v>
      </c>
      <c r="F118" s="236">
        <f>'5.1.1 sz. mell Önk.köt.'!F118+'5.1.2 sz. mell Önk.önként '!F118</f>
        <v>0</v>
      </c>
      <c r="G118" s="86">
        <f>'5.1.1 sz. mell Önk.köt.'!G118+'5.1.2 sz. mell Önk.önként '!G118</f>
        <v>0</v>
      </c>
    </row>
    <row r="119" spans="1:7" ht="12" customHeight="1">
      <c r="A119" s="172" t="s">
        <v>272</v>
      </c>
      <c r="B119" s="53" t="s">
        <v>277</v>
      </c>
      <c r="C119" s="236">
        <f>'5.1.1 sz. mell Önk.köt.'!C119+'5.1.2 sz. mell Önk.önként '!C119</f>
        <v>0</v>
      </c>
      <c r="D119" s="236">
        <f>'5.1.1 sz. mell Önk.köt.'!D119+'5.1.2 sz. mell Önk.önként '!D119</f>
        <v>0</v>
      </c>
      <c r="E119" s="236">
        <f>'5.1.1 sz. mell Önk.köt.'!E119+'5.1.2 sz. mell Önk.önként '!E119</f>
        <v>0</v>
      </c>
      <c r="F119" s="236">
        <f>'5.1.1 sz. mell Önk.köt.'!F119+'5.1.2 sz. mell Önk.önként '!F119</f>
        <v>0</v>
      </c>
      <c r="G119" s="86">
        <f>'5.1.1 sz. mell Önk.köt.'!G119+'5.1.2 sz. mell Önk.önként '!G119</f>
        <v>0</v>
      </c>
    </row>
    <row r="120" spans="1:7" ht="12" customHeight="1" thickBot="1">
      <c r="A120" s="182" t="s">
        <v>273</v>
      </c>
      <c r="B120" s="53" t="s">
        <v>276</v>
      </c>
      <c r="C120" s="237">
        <f>'5.1.1 sz. mell Önk.köt.'!C120+'5.1.2 sz. mell Önk.önként '!C120</f>
        <v>0</v>
      </c>
      <c r="D120" s="237">
        <f>'5.1.1 sz. mell Önk.köt.'!D120+'5.1.2 sz. mell Önk.önként '!D120</f>
        <v>0</v>
      </c>
      <c r="E120" s="237">
        <f>'5.1.1 sz. mell Önk.köt.'!E120+'5.1.2 sz. mell Önk.önként '!E120</f>
        <v>0</v>
      </c>
      <c r="F120" s="237">
        <f>'5.1.1 sz. mell Önk.köt.'!F120+'5.1.2 sz. mell Önk.önként '!F120</f>
        <v>0</v>
      </c>
      <c r="G120" s="92">
        <f>'5.1.1 sz. mell Önk.köt.'!G120+'5.1.2 sz. mell Önk.önként '!G120</f>
        <v>0</v>
      </c>
    </row>
    <row r="121" spans="1:7" ht="12" customHeight="1" thickBot="1">
      <c r="A121" s="25" t="s">
        <v>8</v>
      </c>
      <c r="B121" s="48" t="s">
        <v>281</v>
      </c>
      <c r="C121" s="84">
        <f>+C122+C123</f>
        <v>0</v>
      </c>
      <c r="D121" s="84">
        <f>+D122+D123</f>
        <v>20051009</v>
      </c>
      <c r="E121" s="84">
        <f>+E122+E123</f>
        <v>-15436191</v>
      </c>
      <c r="F121" s="84">
        <f>+F122+F123</f>
        <v>-2412313</v>
      </c>
      <c r="G121" s="84">
        <f>+G122+G123</f>
        <v>2202505</v>
      </c>
    </row>
    <row r="122" spans="1:7" ht="12" customHeight="1">
      <c r="A122" s="172" t="s">
        <v>52</v>
      </c>
      <c r="B122" s="7" t="s">
        <v>42</v>
      </c>
      <c r="C122" s="235">
        <f>'5.1.1 sz. mell Önk.köt.'!C122+'5.1.2 sz. mell Önk.önként '!C122</f>
        <v>0</v>
      </c>
      <c r="D122" s="235">
        <f>'5.1.1 sz. mell Önk.köt.'!D122+'5.1.2 sz. mell Önk.önként '!D122</f>
        <v>9311951</v>
      </c>
      <c r="E122" s="235">
        <f>'5.1.1 sz. mell Önk.köt.'!E122+'5.1.2 sz. mell Önk.önként '!E122</f>
        <v>-4697133</v>
      </c>
      <c r="F122" s="235">
        <f>'5.1.1 sz. mell Önk.köt.'!F122+'5.1.2 sz. mell Önk.önként '!F122</f>
        <v>-2412313</v>
      </c>
      <c r="G122" s="85">
        <f>'5.1.1 sz. mell Önk.köt.'!G122+'5.1.2 sz. mell Önk.önként '!G122</f>
        <v>2202505</v>
      </c>
    </row>
    <row r="123" spans="1:7" ht="12" customHeight="1" thickBot="1">
      <c r="A123" s="174" t="s">
        <v>53</v>
      </c>
      <c r="B123" s="10" t="s">
        <v>43</v>
      </c>
      <c r="C123" s="237">
        <f>'5.1.1 sz. mell Önk.köt.'!C123+'5.1.2 sz. mell Önk.önként '!C123</f>
        <v>0</v>
      </c>
      <c r="D123" s="237">
        <f>'5.1.1 sz. mell Önk.köt.'!D123+'5.1.2 sz. mell Önk.önként '!D123</f>
        <v>10739058</v>
      </c>
      <c r="E123" s="237">
        <f>'5.1.1 sz. mell Önk.köt.'!E123+'5.1.2 sz. mell Önk.önként '!E123</f>
        <v>-10739058</v>
      </c>
      <c r="F123" s="237">
        <f>'5.1.1 sz. mell Önk.köt.'!F123+'5.1.2 sz. mell Önk.önként '!F123</f>
        <v>0</v>
      </c>
      <c r="G123" s="92">
        <f>'5.1.1 sz. mell Önk.köt.'!G123+'5.1.2 sz. mell Önk.önként '!G123</f>
        <v>0</v>
      </c>
    </row>
    <row r="124" spans="1:7" ht="12" customHeight="1" thickBot="1">
      <c r="A124" s="25" t="s">
        <v>9</v>
      </c>
      <c r="B124" s="48" t="s">
        <v>282</v>
      </c>
      <c r="C124" s="84">
        <f>+C91+C107+C121</f>
        <v>208514010.3</v>
      </c>
      <c r="D124" s="84">
        <f>+D91+D107+D121</f>
        <v>163461947</v>
      </c>
      <c r="E124" s="84">
        <f>+E91+E107+E121</f>
        <v>-15880766</v>
      </c>
      <c r="F124" s="84">
        <f>+F91+F107+F121</f>
        <v>17407715</v>
      </c>
      <c r="G124" s="84">
        <f>+G91+G107+G121</f>
        <v>373502906.3</v>
      </c>
    </row>
    <row r="125" spans="1:7" ht="12" customHeight="1" thickBot="1">
      <c r="A125" s="25" t="s">
        <v>10</v>
      </c>
      <c r="B125" s="48" t="s">
        <v>283</v>
      </c>
      <c r="C125" s="84">
        <f>+C126+C127+C128</f>
        <v>0</v>
      </c>
      <c r="D125" s="84">
        <f>+D126+D127+D128</f>
        <v>0</v>
      </c>
      <c r="E125" s="84">
        <f>+E126+E127+E128</f>
        <v>0</v>
      </c>
      <c r="F125" s="84">
        <f>+F126+F127+F128</f>
        <v>0</v>
      </c>
      <c r="G125" s="84">
        <f>+G126+G127+G128</f>
        <v>0</v>
      </c>
    </row>
    <row r="126" spans="1:7" s="46" customFormat="1" ht="12" customHeight="1">
      <c r="A126" s="172" t="s">
        <v>56</v>
      </c>
      <c r="B126" s="7" t="s">
        <v>284</v>
      </c>
      <c r="C126" s="235">
        <f>'5.1.1 sz. mell Önk.köt.'!C126+'5.1.2 sz. mell Önk.önként '!C126</f>
        <v>0</v>
      </c>
      <c r="D126" s="235">
        <f>'5.1.1 sz. mell Önk.köt.'!D126+'5.1.2 sz. mell Önk.önként '!D126</f>
        <v>0</v>
      </c>
      <c r="E126" s="235">
        <f>'5.1.1 sz. mell Önk.köt.'!E126+'5.1.2 sz. mell Önk.önként '!E126</f>
        <v>0</v>
      </c>
      <c r="F126" s="235">
        <f>'5.1.1 sz. mell Önk.köt.'!F126+'5.1.2 sz. mell Önk.önként '!F126</f>
        <v>0</v>
      </c>
      <c r="G126" s="85">
        <f>'5.1.1 sz. mell Önk.köt.'!G126+'5.1.2 sz. mell Önk.önként '!G126</f>
        <v>0</v>
      </c>
    </row>
    <row r="127" spans="1:7" ht="12" customHeight="1">
      <c r="A127" s="172" t="s">
        <v>57</v>
      </c>
      <c r="B127" s="7" t="s">
        <v>285</v>
      </c>
      <c r="C127" s="236">
        <f>'5.1.1 sz. mell Önk.köt.'!C127+'5.1.2 sz. mell Önk.önként '!C127</f>
        <v>0</v>
      </c>
      <c r="D127" s="236">
        <f>'5.1.1 sz. mell Önk.köt.'!D127+'5.1.2 sz. mell Önk.önként '!D127</f>
        <v>0</v>
      </c>
      <c r="E127" s="236">
        <f>'5.1.1 sz. mell Önk.köt.'!E127+'5.1.2 sz. mell Önk.önként '!E127</f>
        <v>0</v>
      </c>
      <c r="F127" s="236">
        <f>'5.1.1 sz. mell Önk.köt.'!F127+'5.1.2 sz. mell Önk.önként '!F127</f>
        <v>0</v>
      </c>
      <c r="G127" s="86">
        <f>'5.1.1 sz. mell Önk.köt.'!G127+'5.1.2 sz. mell Önk.önként '!G127</f>
        <v>0</v>
      </c>
    </row>
    <row r="128" spans="1:7" ht="12" customHeight="1" thickBot="1">
      <c r="A128" s="182" t="s">
        <v>58</v>
      </c>
      <c r="B128" s="5" t="s">
        <v>286</v>
      </c>
      <c r="C128" s="237">
        <f>'5.1.1 sz. mell Önk.köt.'!C128+'5.1.2 sz. mell Önk.önként '!C128</f>
        <v>0</v>
      </c>
      <c r="D128" s="237">
        <f>'5.1.1 sz. mell Önk.köt.'!D128+'5.1.2 sz. mell Önk.önként '!D128</f>
        <v>0</v>
      </c>
      <c r="E128" s="237">
        <f>'5.1.1 sz. mell Önk.köt.'!E128+'5.1.2 sz. mell Önk.önként '!E128</f>
        <v>0</v>
      </c>
      <c r="F128" s="237">
        <f>'5.1.1 sz. mell Önk.köt.'!F128+'5.1.2 sz. mell Önk.önként '!F128</f>
        <v>0</v>
      </c>
      <c r="G128" s="92">
        <f>'5.1.1 sz. mell Önk.köt.'!G128+'5.1.2 sz. mell Önk.önként '!G128</f>
        <v>0</v>
      </c>
    </row>
    <row r="129" spans="1:7" ht="12" customHeight="1" thickBot="1">
      <c r="A129" s="25" t="s">
        <v>11</v>
      </c>
      <c r="B129" s="48" t="s">
        <v>329</v>
      </c>
      <c r="C129" s="84">
        <f>+C130+C131+C132+C133</f>
        <v>0</v>
      </c>
      <c r="D129" s="84">
        <f>+D130+D131+D132+D133</f>
        <v>0</v>
      </c>
      <c r="E129" s="84">
        <f>+E130+E131+E132+E133</f>
        <v>0</v>
      </c>
      <c r="F129" s="84">
        <f>+F130+F131+F132+F133</f>
        <v>0</v>
      </c>
      <c r="G129" s="84">
        <f>+G130+G131+G132+G133</f>
        <v>0</v>
      </c>
    </row>
    <row r="130" spans="1:7" ht="12" customHeight="1">
      <c r="A130" s="172" t="s">
        <v>59</v>
      </c>
      <c r="B130" s="7" t="s">
        <v>287</v>
      </c>
      <c r="C130" s="235">
        <f>'5.1.1 sz. mell Önk.köt.'!C130+'5.1.2 sz. mell Önk.önként '!C130</f>
        <v>0</v>
      </c>
      <c r="D130" s="235">
        <f>'5.1.1 sz. mell Önk.köt.'!D130+'5.1.2 sz. mell Önk.önként '!D130</f>
        <v>0</v>
      </c>
      <c r="E130" s="235">
        <f>'5.1.1 sz. mell Önk.köt.'!E130+'5.1.2 sz. mell Önk.önként '!E130</f>
        <v>0</v>
      </c>
      <c r="F130" s="235">
        <f>'5.1.1 sz. mell Önk.köt.'!F130+'5.1.2 sz. mell Önk.önként '!F130</f>
        <v>0</v>
      </c>
      <c r="G130" s="85">
        <f>'5.1.1 sz. mell Önk.köt.'!G130+'5.1.2 sz. mell Önk.önként '!G130</f>
        <v>0</v>
      </c>
    </row>
    <row r="131" spans="1:7" ht="12" customHeight="1">
      <c r="A131" s="172" t="s">
        <v>60</v>
      </c>
      <c r="B131" s="7" t="s">
        <v>288</v>
      </c>
      <c r="C131" s="236">
        <f>'5.1.1 sz. mell Önk.köt.'!C131+'5.1.2 sz. mell Önk.önként '!C131</f>
        <v>0</v>
      </c>
      <c r="D131" s="236">
        <f>'5.1.1 sz. mell Önk.köt.'!D131+'5.1.2 sz. mell Önk.önként '!D131</f>
        <v>0</v>
      </c>
      <c r="E131" s="236">
        <f>'5.1.1 sz. mell Önk.köt.'!E131+'5.1.2 sz. mell Önk.önként '!E131</f>
        <v>0</v>
      </c>
      <c r="F131" s="236">
        <f>'5.1.1 sz. mell Önk.köt.'!F131+'5.1.2 sz. mell Önk.önként '!F131</f>
        <v>0</v>
      </c>
      <c r="G131" s="86">
        <f>'5.1.1 sz. mell Önk.köt.'!G131+'5.1.2 sz. mell Önk.önként '!G131</f>
        <v>0</v>
      </c>
    </row>
    <row r="132" spans="1:7" ht="12" customHeight="1">
      <c r="A132" s="172" t="s">
        <v>190</v>
      </c>
      <c r="B132" s="7" t="s">
        <v>289</v>
      </c>
      <c r="C132" s="236">
        <f>'5.1.1 sz. mell Önk.köt.'!C132+'5.1.2 sz. mell Önk.önként '!C132</f>
        <v>0</v>
      </c>
      <c r="D132" s="236">
        <f>'5.1.1 sz. mell Önk.köt.'!D132+'5.1.2 sz. mell Önk.önként '!D132</f>
        <v>0</v>
      </c>
      <c r="E132" s="236">
        <f>'5.1.1 sz. mell Önk.köt.'!E132+'5.1.2 sz. mell Önk.önként '!E132</f>
        <v>0</v>
      </c>
      <c r="F132" s="236">
        <f>'5.1.1 sz. mell Önk.köt.'!F132+'5.1.2 sz. mell Önk.önként '!F132</f>
        <v>0</v>
      </c>
      <c r="G132" s="86">
        <f>'5.1.1 sz. mell Önk.köt.'!G132+'5.1.2 sz. mell Önk.önként '!G132</f>
        <v>0</v>
      </c>
    </row>
    <row r="133" spans="1:7" s="46" customFormat="1" ht="12" customHeight="1" thickBot="1">
      <c r="A133" s="182" t="s">
        <v>191</v>
      </c>
      <c r="B133" s="5" t="s">
        <v>290</v>
      </c>
      <c r="C133" s="237">
        <f>'5.1.1 sz. mell Önk.köt.'!C133+'5.1.2 sz. mell Önk.önként '!C133</f>
        <v>0</v>
      </c>
      <c r="D133" s="237">
        <f>'5.1.1 sz. mell Önk.köt.'!D133+'5.1.2 sz. mell Önk.önként '!D133</f>
        <v>0</v>
      </c>
      <c r="E133" s="237">
        <f>'5.1.1 sz. mell Önk.köt.'!E133+'5.1.2 sz. mell Önk.önként '!E133</f>
        <v>0</v>
      </c>
      <c r="F133" s="237">
        <f>'5.1.1 sz. mell Önk.köt.'!F133+'5.1.2 sz. mell Önk.önként '!F133</f>
        <v>0</v>
      </c>
      <c r="G133" s="92">
        <f>'5.1.1 sz. mell Önk.köt.'!G133+'5.1.2 sz. mell Önk.önként '!G133</f>
        <v>0</v>
      </c>
    </row>
    <row r="134" spans="1:13" ht="12" customHeight="1" thickBot="1">
      <c r="A134" s="25" t="s">
        <v>12</v>
      </c>
      <c r="B134" s="48" t="s">
        <v>291</v>
      </c>
      <c r="C134" s="90">
        <f>+C135+C136+C137+C138+C139</f>
        <v>125926000</v>
      </c>
      <c r="D134" s="90">
        <f>+D135+D136+D137+D138+D139</f>
        <v>3327221</v>
      </c>
      <c r="E134" s="90">
        <f>+E135+E136+E137+E138+E139</f>
        <v>-793147</v>
      </c>
      <c r="F134" s="90">
        <f>+F135+F136+F137+F138+F139</f>
        <v>309165</v>
      </c>
      <c r="G134" s="90">
        <f>+G135+G136+G137+G138+G139</f>
        <v>128769239</v>
      </c>
      <c r="M134" s="76"/>
    </row>
    <row r="135" spans="1:7" ht="12.75">
      <c r="A135" s="172" t="s">
        <v>61</v>
      </c>
      <c r="B135" s="7" t="s">
        <v>292</v>
      </c>
      <c r="C135" s="235">
        <f>'5.1.1 sz. mell Önk.köt.'!C135+'5.1.2 sz. mell Önk.önként '!C135</f>
        <v>0</v>
      </c>
      <c r="D135" s="235">
        <f>'5.1.1 sz. mell Önk.köt.'!D135+'5.1.2 sz. mell Önk.önként '!D135</f>
        <v>0</v>
      </c>
      <c r="E135" s="235">
        <f>'5.1.1 sz. mell Önk.köt.'!E135+'5.1.2 sz. mell Önk.önként '!E135</f>
        <v>0</v>
      </c>
      <c r="F135" s="235">
        <f>'5.1.1 sz. mell Önk.köt.'!F135+'5.1.2 sz. mell Önk.önként '!F135</f>
        <v>0</v>
      </c>
      <c r="G135" s="85">
        <f>'5.1.1 sz. mell Önk.köt.'!G135+'5.1.2 sz. mell Önk.önként '!G135</f>
        <v>0</v>
      </c>
    </row>
    <row r="136" spans="1:7" ht="12" customHeight="1">
      <c r="A136" s="172" t="s">
        <v>62</v>
      </c>
      <c r="B136" s="7" t="s">
        <v>302</v>
      </c>
      <c r="C136" s="236">
        <f>'5.1.1 sz. mell Önk.köt.'!C136+'5.1.2 sz. mell Önk.önként '!C136</f>
        <v>0</v>
      </c>
      <c r="D136" s="236">
        <f>'5.1.1 sz. mell Önk.köt.'!D136+'5.1.2 sz. mell Önk.önként '!D136</f>
        <v>2896804</v>
      </c>
      <c r="E136" s="236">
        <f>'5.1.1 sz. mell Önk.köt.'!E136+'5.1.2 sz. mell Önk.önként '!E136</f>
        <v>0</v>
      </c>
      <c r="F136" s="236">
        <f>'5.1.1 sz. mell Önk.köt.'!F136+'5.1.2 sz. mell Önk.önként '!F136</f>
        <v>0</v>
      </c>
      <c r="G136" s="86">
        <f>'5.1.1 sz. mell Önk.köt.'!G136+'5.1.2 sz. mell Önk.önként '!G136</f>
        <v>2896804</v>
      </c>
    </row>
    <row r="137" spans="1:7" ht="12" customHeight="1">
      <c r="A137" s="172" t="s">
        <v>203</v>
      </c>
      <c r="B137" s="7" t="s">
        <v>367</v>
      </c>
      <c r="C137" s="236">
        <f>'5.1.1 sz. mell Önk.köt.'!C137+'5.1.2 sz. mell Önk.önként '!C137</f>
        <v>125926000</v>
      </c>
      <c r="D137" s="236">
        <f>'5.1.1 sz. mell Önk.köt.'!D137+'5.1.2 sz. mell Önk.önként '!D137</f>
        <v>430417</v>
      </c>
      <c r="E137" s="236">
        <f>'5.1.1 sz. mell Önk.köt.'!E137+'5.1.2 sz. mell Önk.önként '!E137</f>
        <v>-793147</v>
      </c>
      <c r="F137" s="236">
        <f>'5.1.1 sz. mell Önk.köt.'!F137+'5.1.2 sz. mell Önk.önként '!F137</f>
        <v>309165</v>
      </c>
      <c r="G137" s="86">
        <f>'5.1.1 sz. mell Önk.köt.'!G137+'5.1.2 sz. mell Önk.önként '!G137</f>
        <v>125872435</v>
      </c>
    </row>
    <row r="138" spans="1:7" s="46" customFormat="1" ht="12" customHeight="1">
      <c r="A138" s="172" t="s">
        <v>204</v>
      </c>
      <c r="B138" s="7" t="s">
        <v>293</v>
      </c>
      <c r="C138" s="236">
        <f>'5.1.1 sz. mell Önk.köt.'!C138+'5.1.2 sz. mell Önk.önként '!C138</f>
        <v>0</v>
      </c>
      <c r="D138" s="236">
        <f>'5.1.1 sz. mell Önk.köt.'!D138+'5.1.2 sz. mell Önk.önként '!D138</f>
        <v>0</v>
      </c>
      <c r="E138" s="236">
        <f>'5.1.1 sz. mell Önk.köt.'!E138+'5.1.2 sz. mell Önk.önként '!E138</f>
        <v>0</v>
      </c>
      <c r="F138" s="236">
        <f>'5.1.1 sz. mell Önk.köt.'!F138+'5.1.2 sz. mell Önk.önként '!F138</f>
        <v>0</v>
      </c>
      <c r="G138" s="86">
        <f>'5.1.1 sz. mell Önk.köt.'!G138+'5.1.2 sz. mell Önk.önként '!G138</f>
        <v>0</v>
      </c>
    </row>
    <row r="139" spans="1:7" s="46" customFormat="1" ht="12" customHeight="1" thickBot="1">
      <c r="A139" s="182" t="s">
        <v>366</v>
      </c>
      <c r="B139" s="5" t="s">
        <v>294</v>
      </c>
      <c r="C139" s="237">
        <f>'5.1.1 sz. mell Önk.köt.'!C139+'5.1.2 sz. mell Önk.önként '!C139</f>
        <v>0</v>
      </c>
      <c r="D139" s="237">
        <f>'5.1.1 sz. mell Önk.köt.'!D139+'5.1.2 sz. mell Önk.önként '!D139</f>
        <v>0</v>
      </c>
      <c r="E139" s="237">
        <f>'5.1.1 sz. mell Önk.köt.'!E139+'5.1.2 sz. mell Önk.önként '!E139</f>
        <v>0</v>
      </c>
      <c r="F139" s="237">
        <f>'5.1.1 sz. mell Önk.köt.'!F139+'5.1.2 sz. mell Önk.önként '!F139</f>
        <v>0</v>
      </c>
      <c r="G139" s="92">
        <f>'5.1.1 sz. mell Önk.köt.'!G139+'5.1.2 sz. mell Önk.önként '!G139</f>
        <v>0</v>
      </c>
    </row>
    <row r="140" spans="1:7" s="46" customFormat="1" ht="12" customHeight="1" thickBot="1">
      <c r="A140" s="25" t="s">
        <v>13</v>
      </c>
      <c r="B140" s="48" t="s">
        <v>295</v>
      </c>
      <c r="C140" s="93">
        <f>+C141+C142+C143+C144</f>
        <v>0</v>
      </c>
      <c r="D140" s="93">
        <f>+D141+D142+D143+D144</f>
        <v>0</v>
      </c>
      <c r="E140" s="93">
        <f>+E141+E142+E143+E144</f>
        <v>0</v>
      </c>
      <c r="F140" s="93">
        <f>+F141+F142+F143+F144</f>
        <v>0</v>
      </c>
      <c r="G140" s="93">
        <f>+G141+G142+G143+G144</f>
        <v>0</v>
      </c>
    </row>
    <row r="141" spans="1:7" s="46" customFormat="1" ht="12" customHeight="1">
      <c r="A141" s="172" t="s">
        <v>103</v>
      </c>
      <c r="B141" s="7" t="s">
        <v>296</v>
      </c>
      <c r="C141" s="235">
        <f>'5.1.1 sz. mell Önk.köt.'!C141+'5.1.2 sz. mell Önk.önként '!C141</f>
        <v>0</v>
      </c>
      <c r="D141" s="235">
        <f>'5.1.1 sz. mell Önk.köt.'!D141+'5.1.2 sz. mell Önk.önként '!D141</f>
        <v>0</v>
      </c>
      <c r="E141" s="235">
        <f>'5.1.1 sz. mell Önk.köt.'!E141+'5.1.2 sz. mell Önk.önként '!E141</f>
        <v>0</v>
      </c>
      <c r="F141" s="235">
        <f>'5.1.1 sz. mell Önk.köt.'!F141+'5.1.2 sz. mell Önk.önként '!F141</f>
        <v>0</v>
      </c>
      <c r="G141" s="85">
        <f>'5.1.1 sz. mell Önk.köt.'!G141+'5.1.2 sz. mell Önk.önként '!G141</f>
        <v>0</v>
      </c>
    </row>
    <row r="142" spans="1:7" s="46" customFormat="1" ht="12" customHeight="1">
      <c r="A142" s="172" t="s">
        <v>104</v>
      </c>
      <c r="B142" s="7" t="s">
        <v>297</v>
      </c>
      <c r="C142" s="236">
        <f>'5.1.1 sz. mell Önk.köt.'!C142+'5.1.2 sz. mell Önk.önként '!C142</f>
        <v>0</v>
      </c>
      <c r="D142" s="236">
        <f>'5.1.1 sz. mell Önk.köt.'!D142+'5.1.2 sz. mell Önk.önként '!D142</f>
        <v>0</v>
      </c>
      <c r="E142" s="236">
        <f>'5.1.1 sz. mell Önk.köt.'!E142+'5.1.2 sz. mell Önk.önként '!E142</f>
        <v>0</v>
      </c>
      <c r="F142" s="236">
        <f>'5.1.1 sz. mell Önk.köt.'!F142+'5.1.2 sz. mell Önk.önként '!F142</f>
        <v>0</v>
      </c>
      <c r="G142" s="86">
        <f>'5.1.1 sz. mell Önk.köt.'!G142+'5.1.2 sz. mell Önk.önként '!G142</f>
        <v>0</v>
      </c>
    </row>
    <row r="143" spans="1:7" s="46" customFormat="1" ht="12" customHeight="1">
      <c r="A143" s="172" t="s">
        <v>126</v>
      </c>
      <c r="B143" s="7" t="s">
        <v>298</v>
      </c>
      <c r="C143" s="236">
        <f>'5.1.1 sz. mell Önk.köt.'!C143+'5.1.2 sz. mell Önk.önként '!C143</f>
        <v>0</v>
      </c>
      <c r="D143" s="236">
        <f>'5.1.1 sz. mell Önk.köt.'!D143+'5.1.2 sz. mell Önk.önként '!D143</f>
        <v>0</v>
      </c>
      <c r="E143" s="236">
        <f>'5.1.1 sz. mell Önk.köt.'!E143+'5.1.2 sz. mell Önk.önként '!E143</f>
        <v>0</v>
      </c>
      <c r="F143" s="236">
        <f>'5.1.1 sz. mell Önk.köt.'!F143+'5.1.2 sz. mell Önk.önként '!F143</f>
        <v>0</v>
      </c>
      <c r="G143" s="86">
        <f>'5.1.1 sz. mell Önk.köt.'!G143+'5.1.2 sz. mell Önk.önként '!G143</f>
        <v>0</v>
      </c>
    </row>
    <row r="144" spans="1:7" ht="12.75" customHeight="1" thickBot="1">
      <c r="A144" s="172" t="s">
        <v>206</v>
      </c>
      <c r="B144" s="7" t="s">
        <v>299</v>
      </c>
      <c r="C144" s="237">
        <f>'5.1.1 sz. mell Önk.köt.'!C144+'5.1.2 sz. mell Önk.önként '!C144</f>
        <v>0</v>
      </c>
      <c r="D144" s="237">
        <f>'5.1.1 sz. mell Önk.köt.'!D144+'5.1.2 sz. mell Önk.önként '!D144</f>
        <v>0</v>
      </c>
      <c r="E144" s="237">
        <f>'5.1.1 sz. mell Önk.köt.'!E144+'5.1.2 sz. mell Önk.önként '!E144</f>
        <v>0</v>
      </c>
      <c r="F144" s="237">
        <f>'5.1.1 sz. mell Önk.köt.'!F144+'5.1.2 sz. mell Önk.önként '!F144</f>
        <v>0</v>
      </c>
      <c r="G144" s="92">
        <f>'5.1.1 sz. mell Önk.köt.'!G144+'5.1.2 sz. mell Önk.önként '!G144</f>
        <v>0</v>
      </c>
    </row>
    <row r="145" spans="1:7" ht="12" customHeight="1" thickBot="1">
      <c r="A145" s="25" t="s">
        <v>14</v>
      </c>
      <c r="B145" s="48" t="s">
        <v>300</v>
      </c>
      <c r="C145" s="169">
        <f>+C125+C129+C134+C140</f>
        <v>125926000</v>
      </c>
      <c r="D145" s="169">
        <f>+D125+D129+D134+D140</f>
        <v>3327221</v>
      </c>
      <c r="E145" s="169">
        <f>+E125+E129+E134+E140</f>
        <v>-793147</v>
      </c>
      <c r="F145" s="169">
        <f>+F125+F129+F134+F140</f>
        <v>309165</v>
      </c>
      <c r="G145" s="169">
        <f>+G125+G129+G134+G140</f>
        <v>128769239</v>
      </c>
    </row>
    <row r="146" spans="1:7" ht="15" customHeight="1" thickBot="1">
      <c r="A146" s="184" t="s">
        <v>15</v>
      </c>
      <c r="B146" s="136" t="s">
        <v>301</v>
      </c>
      <c r="C146" s="169">
        <f>+C124+C145</f>
        <v>334440010.3</v>
      </c>
      <c r="D146" s="169">
        <f>+D124+D145</f>
        <v>166789168</v>
      </c>
      <c r="E146" s="169">
        <f>+E124+E145</f>
        <v>-16673913</v>
      </c>
      <c r="F146" s="169">
        <f>+F124+F145</f>
        <v>17716880</v>
      </c>
      <c r="G146" s="169">
        <f>+G124+G145</f>
        <v>502272145.3</v>
      </c>
    </row>
    <row r="147" spans="1:3" ht="13.5" thickBot="1">
      <c r="A147" s="139"/>
      <c r="B147" s="140"/>
      <c r="C147" s="141"/>
    </row>
    <row r="148" spans="1:7" ht="15" customHeight="1" thickBot="1">
      <c r="A148" s="74" t="s">
        <v>120</v>
      </c>
      <c r="B148" s="75"/>
      <c r="C148" s="200">
        <f>'5.1.1 sz. mell Önk.köt.'!C148+'5.1.2 sz. mell Önk.önként '!C148</f>
        <v>20.75</v>
      </c>
      <c r="D148" s="200">
        <f>'5.1.1 sz. mell Önk.köt.'!D148+'5.1.2 sz. mell Önk.önként '!D148</f>
        <v>0</v>
      </c>
      <c r="E148" s="200"/>
      <c r="F148" s="200"/>
      <c r="G148" s="200">
        <f>'5.1.1 sz. mell Önk.köt.'!G148+'5.1.2 sz. mell Önk.önként '!G148</f>
        <v>20.75</v>
      </c>
    </row>
    <row r="149" spans="1:7" ht="14.25" customHeight="1" thickBot="1">
      <c r="A149" s="74" t="s">
        <v>121</v>
      </c>
      <c r="B149" s="75"/>
      <c r="C149" s="201">
        <f>'5.1.1 sz. mell Önk.köt.'!C149+'5.1.2 sz. mell Önk.önként '!C149</f>
        <v>51</v>
      </c>
      <c r="D149" s="201">
        <f>'5.1.1 sz. mell Önk.köt.'!D149+'5.1.2 sz. mell Önk.önként '!D149</f>
        <v>0</v>
      </c>
      <c r="E149" s="201"/>
      <c r="F149" s="201"/>
      <c r="G149" s="201">
        <f>'5.1.1 sz. mell Önk.köt.'!G149+'5.1.2 sz. mell Önk.önként '!G149</f>
        <v>51</v>
      </c>
    </row>
  </sheetData>
  <sheetProtection formatCells="0"/>
  <mergeCells count="3">
    <mergeCell ref="A90:G90"/>
    <mergeCell ref="A7:G7"/>
    <mergeCell ref="A1:G1"/>
  </mergeCells>
  <printOptions horizontalCentered="1"/>
  <pageMargins left="0.25" right="0.25" top="0.75" bottom="0.75" header="0.3" footer="0.3"/>
  <pageSetup horizontalDpi="600" verticalDpi="600" orientation="portrait" paperSize="9" scale="61" r:id="rId3"/>
  <headerFooter alignWithMargins="0">
    <oddFooter>&amp;L"Módosította a 3/2017.(II.23.) önkormányzati rendelet. Hatályos 2016. (XII.31.) napjától."</oddFooter>
  </headerFooter>
  <rowBreaks count="1" manualBreakCount="1">
    <brk id="8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2017-02-23T08:55:27Z</cp:lastPrinted>
  <dcterms:created xsi:type="dcterms:W3CDTF">1999-10-30T10:30:45Z</dcterms:created>
  <dcterms:modified xsi:type="dcterms:W3CDTF">2017-02-23T09:02:02Z</dcterms:modified>
  <cp:category/>
  <cp:version/>
  <cp:contentType/>
  <cp:contentStatus/>
</cp:coreProperties>
</file>